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4.1 - Komunikace a z..." sheetId="2" r:id="rId2"/>
    <sheet name="SO 104.2 - Kanalizace a o..." sheetId="3" r:id="rId3"/>
    <sheet name="SO 104.3 - Veřejné osvětlení" sheetId="4" r:id="rId4"/>
    <sheet name="SO 105.1 - Komunikace a z..." sheetId="5" r:id="rId5"/>
    <sheet name="SO 105.2 - Kanalizace a o..." sheetId="6" r:id="rId6"/>
    <sheet name="SO 105.3 - Veřejné osvětlení" sheetId="7" r:id="rId7"/>
    <sheet name="Pokyny pro vyplnění" sheetId="8" r:id="rId8"/>
  </sheets>
  <definedNames>
    <definedName name="_xlnm.Print_Area" localSheetId="0">'Rekapitulace stavby'!$D$4:$AO$36,'Rekapitulace stavby'!$C$42:$AQ$63</definedName>
    <definedName name="_xlnm.Print_Titles" localSheetId="0">'Rekapitulace stavby'!$52:$52</definedName>
    <definedName name="_xlnm._FilterDatabase" localSheetId="1" hidden="1">'SO 104.1 - Komunikace a z...'!$C$99:$K$424</definedName>
    <definedName name="_xlnm.Print_Area" localSheetId="1">'SO 104.1 - Komunikace a z...'!$C$4:$J$41,'SO 104.1 - Komunikace a z...'!$C$47:$J$79,'SO 104.1 - Komunikace a z...'!$C$85:$K$424</definedName>
    <definedName name="_xlnm.Print_Titles" localSheetId="1">'SO 104.1 - Komunikace a z...'!$99:$99</definedName>
    <definedName name="_xlnm._FilterDatabase" localSheetId="2" hidden="1">'SO 104.2 - Kanalizace a o...'!$C$94:$K$247</definedName>
    <definedName name="_xlnm.Print_Area" localSheetId="2">'SO 104.2 - Kanalizace a o...'!$C$4:$J$41,'SO 104.2 - Kanalizace a o...'!$C$47:$J$74,'SO 104.2 - Kanalizace a o...'!$C$80:$K$247</definedName>
    <definedName name="_xlnm.Print_Titles" localSheetId="2">'SO 104.2 - Kanalizace a o...'!$94:$94</definedName>
    <definedName name="_xlnm._FilterDatabase" localSheetId="3" hidden="1">'SO 104.3 - Veřejné osvětlení'!$C$101:$K$215</definedName>
    <definedName name="_xlnm.Print_Area" localSheetId="3">'SO 104.3 - Veřejné osvětlení'!$C$4:$J$41,'SO 104.3 - Veřejné osvětlení'!$C$47:$J$81,'SO 104.3 - Veřejné osvětlení'!$C$87:$K$215</definedName>
    <definedName name="_xlnm.Print_Titles" localSheetId="3">'SO 104.3 - Veřejné osvětlení'!$101:$101</definedName>
    <definedName name="_xlnm._FilterDatabase" localSheetId="4" hidden="1">'SO 105.1 - Komunikace a z...'!$C$99:$K$382</definedName>
    <definedName name="_xlnm.Print_Area" localSheetId="4">'SO 105.1 - Komunikace a z...'!$C$4:$J$41,'SO 105.1 - Komunikace a z...'!$C$47:$J$79,'SO 105.1 - Komunikace a z...'!$C$85:$K$382</definedName>
    <definedName name="_xlnm.Print_Titles" localSheetId="4">'SO 105.1 - Komunikace a z...'!$99:$99</definedName>
    <definedName name="_xlnm._FilterDatabase" localSheetId="5" hidden="1">'SO 105.2 - Kanalizace a o...'!$C$96:$K$263</definedName>
    <definedName name="_xlnm.Print_Area" localSheetId="5">'SO 105.2 - Kanalizace a o...'!$C$4:$J$41,'SO 105.2 - Kanalizace a o...'!$C$47:$J$76,'SO 105.2 - Kanalizace a o...'!$C$82:$K$263</definedName>
    <definedName name="_xlnm.Print_Titles" localSheetId="5">'SO 105.2 - Kanalizace a o...'!$96:$96</definedName>
    <definedName name="_xlnm._FilterDatabase" localSheetId="6" hidden="1">'SO 105.3 - Veřejné osvětlení'!$C$101:$K$215</definedName>
    <definedName name="_xlnm.Print_Area" localSheetId="6">'SO 105.3 - Veřejné osvětlení'!$C$4:$J$41,'SO 105.3 - Veřejné osvětlení'!$C$47:$J$81,'SO 105.3 - Veřejné osvětlení'!$C$87:$K$215</definedName>
    <definedName name="_xlnm.Print_Titles" localSheetId="6">'SO 105.3 - Veřejné osvětlení'!$101:$101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9"/>
  <c r="J38"/>
  <c i="1" r="AY62"/>
  <c i="7" r="J37"/>
  <c i="1" r="AX62"/>
  <c i="7" r="BI215"/>
  <c r="BH215"/>
  <c r="BG215"/>
  <c r="BF215"/>
  <c r="T215"/>
  <c r="T214"/>
  <c r="R215"/>
  <c r="R214"/>
  <c r="P215"/>
  <c r="P214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T120"/>
  <c r="R121"/>
  <c r="R120"/>
  <c r="P121"/>
  <c r="P120"/>
  <c r="BI118"/>
  <c r="BH118"/>
  <c r="BG118"/>
  <c r="BF118"/>
  <c r="T118"/>
  <c r="T117"/>
  <c r="R118"/>
  <c r="R117"/>
  <c r="P118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T108"/>
  <c r="R109"/>
  <c r="R108"/>
  <c r="P109"/>
  <c r="P108"/>
  <c r="BI105"/>
  <c r="BH105"/>
  <c r="BG105"/>
  <c r="BF105"/>
  <c r="T105"/>
  <c r="T104"/>
  <c r="T103"/>
  <c r="R105"/>
  <c r="R104"/>
  <c r="R103"/>
  <c r="P105"/>
  <c r="P104"/>
  <c r="P103"/>
  <c r="J99"/>
  <c r="J98"/>
  <c r="F98"/>
  <c r="F96"/>
  <c r="E94"/>
  <c r="J59"/>
  <c r="J58"/>
  <c r="F58"/>
  <c r="F56"/>
  <c r="E54"/>
  <c r="J20"/>
  <c r="E20"/>
  <c r="F99"/>
  <c r="J19"/>
  <c r="J14"/>
  <c r="J56"/>
  <c r="E7"/>
  <c r="E90"/>
  <c i="6" r="J39"/>
  <c r="J38"/>
  <c i="1" r="AY61"/>
  <c i="6" r="J37"/>
  <c i="1" r="AX61"/>
  <c i="6" r="BI263"/>
  <c r="BH263"/>
  <c r="BG263"/>
  <c r="BF263"/>
  <c r="T263"/>
  <c r="T262"/>
  <c r="R263"/>
  <c r="R262"/>
  <c r="P263"/>
  <c r="P262"/>
  <c r="BI261"/>
  <c r="BH261"/>
  <c r="BG261"/>
  <c r="BF261"/>
  <c r="T261"/>
  <c r="R261"/>
  <c r="P261"/>
  <c r="BI258"/>
  <c r="BH258"/>
  <c r="BG258"/>
  <c r="BF258"/>
  <c r="T258"/>
  <c r="R258"/>
  <c r="P258"/>
  <c r="BI257"/>
  <c r="BH257"/>
  <c r="BG257"/>
  <c r="BF257"/>
  <c r="T257"/>
  <c r="R257"/>
  <c r="P257"/>
  <c r="BI253"/>
  <c r="BH253"/>
  <c r="BG253"/>
  <c r="BF253"/>
  <c r="T253"/>
  <c r="R253"/>
  <c r="P253"/>
  <c r="BI251"/>
  <c r="BH251"/>
  <c r="BG251"/>
  <c r="BF251"/>
  <c r="T251"/>
  <c r="R251"/>
  <c r="P251"/>
  <c r="BI247"/>
  <c r="BH247"/>
  <c r="BG247"/>
  <c r="BF247"/>
  <c r="T247"/>
  <c r="T246"/>
  <c r="R247"/>
  <c r="R246"/>
  <c r="P247"/>
  <c r="P246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4"/>
  <c r="BH144"/>
  <c r="BG144"/>
  <c r="BF144"/>
  <c r="T144"/>
  <c r="T143"/>
  <c r="R144"/>
  <c r="R143"/>
  <c r="P144"/>
  <c r="P143"/>
  <c r="BI141"/>
  <c r="BH141"/>
  <c r="BG141"/>
  <c r="BF141"/>
  <c r="T141"/>
  <c r="R141"/>
  <c r="P141"/>
  <c r="BI136"/>
  <c r="BH136"/>
  <c r="BG136"/>
  <c r="BF136"/>
  <c r="T136"/>
  <c r="R136"/>
  <c r="P136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5"/>
  <c r="BH115"/>
  <c r="BG115"/>
  <c r="BF115"/>
  <c r="T115"/>
  <c r="R115"/>
  <c r="P115"/>
  <c r="BI110"/>
  <c r="BH110"/>
  <c r="BG110"/>
  <c r="BF110"/>
  <c r="T110"/>
  <c r="R110"/>
  <c r="P110"/>
  <c r="BI105"/>
  <c r="BH105"/>
  <c r="BG105"/>
  <c r="BF105"/>
  <c r="T105"/>
  <c r="R105"/>
  <c r="P105"/>
  <c r="BI100"/>
  <c r="BH100"/>
  <c r="BG100"/>
  <c r="BF100"/>
  <c r="T100"/>
  <c r="R100"/>
  <c r="P100"/>
  <c r="J94"/>
  <c r="J93"/>
  <c r="F93"/>
  <c r="F91"/>
  <c r="E89"/>
  <c r="J59"/>
  <c r="J58"/>
  <c r="F58"/>
  <c r="F56"/>
  <c r="E54"/>
  <c r="J20"/>
  <c r="E20"/>
  <c r="F59"/>
  <c r="J19"/>
  <c r="J14"/>
  <c r="J56"/>
  <c r="E7"/>
  <c r="E50"/>
  <c i="5" r="J39"/>
  <c r="J38"/>
  <c i="1" r="AY60"/>
  <c i="5" r="J37"/>
  <c i="1" r="AX60"/>
  <c i="5" r="BI382"/>
  <c r="BH382"/>
  <c r="BG382"/>
  <c r="BF382"/>
  <c r="T382"/>
  <c r="T381"/>
  <c r="R382"/>
  <c r="R381"/>
  <c r="P382"/>
  <c r="P381"/>
  <c r="BI380"/>
  <c r="BH380"/>
  <c r="BG380"/>
  <c r="BF380"/>
  <c r="T380"/>
  <c r="R380"/>
  <c r="P380"/>
  <c r="BI377"/>
  <c r="BH377"/>
  <c r="BG377"/>
  <c r="BF377"/>
  <c r="T377"/>
  <c r="R377"/>
  <c r="P377"/>
  <c r="BI375"/>
  <c r="BH375"/>
  <c r="BG375"/>
  <c r="BF375"/>
  <c r="T375"/>
  <c r="R375"/>
  <c r="P375"/>
  <c r="BI374"/>
  <c r="BH374"/>
  <c r="BG374"/>
  <c r="BF374"/>
  <c r="T374"/>
  <c r="R374"/>
  <c r="P374"/>
  <c r="BI372"/>
  <c r="BH372"/>
  <c r="BG372"/>
  <c r="BF372"/>
  <c r="T372"/>
  <c r="R372"/>
  <c r="P372"/>
  <c r="BI369"/>
  <c r="BH369"/>
  <c r="BG369"/>
  <c r="BF369"/>
  <c r="T369"/>
  <c r="R369"/>
  <c r="P369"/>
  <c r="BI366"/>
  <c r="BH366"/>
  <c r="BG366"/>
  <c r="BF366"/>
  <c r="T366"/>
  <c r="R366"/>
  <c r="P366"/>
  <c r="BI365"/>
  <c r="BH365"/>
  <c r="BG365"/>
  <c r="BF365"/>
  <c r="T365"/>
  <c r="R365"/>
  <c r="P365"/>
  <c r="BI361"/>
  <c r="BH361"/>
  <c r="BG361"/>
  <c r="BF361"/>
  <c r="T361"/>
  <c r="T360"/>
  <c r="R361"/>
  <c r="R360"/>
  <c r="P361"/>
  <c r="P360"/>
  <c r="BI358"/>
  <c r="BH358"/>
  <c r="BG358"/>
  <c r="BF358"/>
  <c r="T358"/>
  <c r="R358"/>
  <c r="P358"/>
  <c r="BI356"/>
  <c r="BH356"/>
  <c r="BG356"/>
  <c r="BF356"/>
  <c r="T356"/>
  <c r="R356"/>
  <c r="P356"/>
  <c r="BI352"/>
  <c r="BH352"/>
  <c r="BG352"/>
  <c r="BF352"/>
  <c r="T352"/>
  <c r="R352"/>
  <c r="P352"/>
  <c r="BI348"/>
  <c r="BH348"/>
  <c r="BG348"/>
  <c r="BF348"/>
  <c r="T348"/>
  <c r="T347"/>
  <c r="R348"/>
  <c r="R347"/>
  <c r="P348"/>
  <c r="P347"/>
  <c r="BI344"/>
  <c r="BH344"/>
  <c r="BG344"/>
  <c r="BF344"/>
  <c r="T344"/>
  <c r="R344"/>
  <c r="P344"/>
  <c r="BI341"/>
  <c r="BH341"/>
  <c r="BG341"/>
  <c r="BF341"/>
  <c r="T341"/>
  <c r="R341"/>
  <c r="P341"/>
  <c r="BI338"/>
  <c r="BH338"/>
  <c r="BG338"/>
  <c r="BF338"/>
  <c r="T338"/>
  <c r="R338"/>
  <c r="P338"/>
  <c r="BI335"/>
  <c r="BH335"/>
  <c r="BG335"/>
  <c r="BF335"/>
  <c r="T335"/>
  <c r="R335"/>
  <c r="P335"/>
  <c r="BI332"/>
  <c r="BH332"/>
  <c r="BG332"/>
  <c r="BF332"/>
  <c r="T332"/>
  <c r="R332"/>
  <c r="P332"/>
  <c r="BI325"/>
  <c r="BH325"/>
  <c r="BG325"/>
  <c r="BF325"/>
  <c r="T325"/>
  <c r="R325"/>
  <c r="P325"/>
  <c r="BI321"/>
  <c r="BH321"/>
  <c r="BG321"/>
  <c r="BF321"/>
  <c r="T321"/>
  <c r="R321"/>
  <c r="P321"/>
  <c r="BI319"/>
  <c r="BH319"/>
  <c r="BG319"/>
  <c r="BF319"/>
  <c r="T319"/>
  <c r="R319"/>
  <c r="P319"/>
  <c r="BI316"/>
  <c r="BH316"/>
  <c r="BG316"/>
  <c r="BF316"/>
  <c r="T316"/>
  <c r="R316"/>
  <c r="P316"/>
  <c r="BI313"/>
  <c r="BH313"/>
  <c r="BG313"/>
  <c r="BF313"/>
  <c r="T313"/>
  <c r="R313"/>
  <c r="P313"/>
  <c r="BI310"/>
  <c r="BH310"/>
  <c r="BG310"/>
  <c r="BF310"/>
  <c r="T310"/>
  <c r="R310"/>
  <c r="P310"/>
  <c r="BI307"/>
  <c r="BH307"/>
  <c r="BG307"/>
  <c r="BF307"/>
  <c r="T307"/>
  <c r="R307"/>
  <c r="P307"/>
  <c r="BI304"/>
  <c r="BH304"/>
  <c r="BG304"/>
  <c r="BF304"/>
  <c r="T304"/>
  <c r="R304"/>
  <c r="P304"/>
  <c r="BI292"/>
  <c r="BH292"/>
  <c r="BG292"/>
  <c r="BF292"/>
  <c r="T292"/>
  <c r="R292"/>
  <c r="P292"/>
  <c r="BI289"/>
  <c r="BH289"/>
  <c r="BG289"/>
  <c r="BF289"/>
  <c r="T289"/>
  <c r="R289"/>
  <c r="P289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5"/>
  <c r="BH275"/>
  <c r="BG275"/>
  <c r="BF275"/>
  <c r="T275"/>
  <c r="R275"/>
  <c r="P275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60"/>
  <c r="BH260"/>
  <c r="BG260"/>
  <c r="BF260"/>
  <c r="T260"/>
  <c r="R260"/>
  <c r="P260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39"/>
  <c r="BH239"/>
  <c r="BG239"/>
  <c r="BF239"/>
  <c r="T239"/>
  <c r="R239"/>
  <c r="P239"/>
  <c r="BI227"/>
  <c r="BH227"/>
  <c r="BG227"/>
  <c r="BF227"/>
  <c r="T227"/>
  <c r="R227"/>
  <c r="P227"/>
  <c r="BI224"/>
  <c r="BH224"/>
  <c r="BG224"/>
  <c r="BF224"/>
  <c r="T224"/>
  <c r="R224"/>
  <c r="P224"/>
  <c r="BI221"/>
  <c r="BH221"/>
  <c r="BG221"/>
  <c r="BF221"/>
  <c r="T221"/>
  <c r="R221"/>
  <c r="P221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5"/>
  <c r="BH185"/>
  <c r="BG185"/>
  <c r="BF185"/>
  <c r="T185"/>
  <c r="R185"/>
  <c r="P185"/>
  <c r="BI181"/>
  <c r="BH181"/>
  <c r="BG181"/>
  <c r="BF181"/>
  <c r="T181"/>
  <c r="R181"/>
  <c r="P181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59"/>
  <c r="BH159"/>
  <c r="BG159"/>
  <c r="BF159"/>
  <c r="T159"/>
  <c r="R159"/>
  <c r="P159"/>
  <c r="BI157"/>
  <c r="BH157"/>
  <c r="BG157"/>
  <c r="BF157"/>
  <c r="T157"/>
  <c r="R157"/>
  <c r="P157"/>
  <c r="BI154"/>
  <c r="BH154"/>
  <c r="BG154"/>
  <c r="BF154"/>
  <c r="T154"/>
  <c r="R154"/>
  <c r="P154"/>
  <c r="BI148"/>
  <c r="BH148"/>
  <c r="BG148"/>
  <c r="BF148"/>
  <c r="T148"/>
  <c r="R148"/>
  <c r="P148"/>
  <c r="BI144"/>
  <c r="BH144"/>
  <c r="BG144"/>
  <c r="BF144"/>
  <c r="T144"/>
  <c r="R144"/>
  <c r="P144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R126"/>
  <c r="P126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J97"/>
  <c r="J96"/>
  <c r="F96"/>
  <c r="F94"/>
  <c r="E92"/>
  <c r="J59"/>
  <c r="J58"/>
  <c r="F58"/>
  <c r="F56"/>
  <c r="E54"/>
  <c r="J20"/>
  <c r="E20"/>
  <c r="F59"/>
  <c r="J19"/>
  <c r="J14"/>
  <c r="J94"/>
  <c r="E7"/>
  <c r="E50"/>
  <c i="4" r="J39"/>
  <c r="J38"/>
  <c i="1" r="AY58"/>
  <c i="4" r="J37"/>
  <c i="1" r="AX58"/>
  <c i="4" r="BI215"/>
  <c r="BH215"/>
  <c r="BG215"/>
  <c r="BF215"/>
  <c r="T215"/>
  <c r="T214"/>
  <c r="R215"/>
  <c r="R214"/>
  <c r="P215"/>
  <c r="P214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T120"/>
  <c r="R121"/>
  <c r="R120"/>
  <c r="P121"/>
  <c r="P120"/>
  <c r="BI118"/>
  <c r="BH118"/>
  <c r="BG118"/>
  <c r="BF118"/>
  <c r="T118"/>
  <c r="T117"/>
  <c r="R118"/>
  <c r="R117"/>
  <c r="P118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T108"/>
  <c r="R109"/>
  <c r="R108"/>
  <c r="P109"/>
  <c r="P108"/>
  <c r="BI105"/>
  <c r="BH105"/>
  <c r="BG105"/>
  <c r="BF105"/>
  <c r="T105"/>
  <c r="T104"/>
  <c r="T103"/>
  <c r="R105"/>
  <c r="R104"/>
  <c r="R103"/>
  <c r="P105"/>
  <c r="P104"/>
  <c r="P103"/>
  <c r="J99"/>
  <c r="J98"/>
  <c r="F98"/>
  <c r="F96"/>
  <c r="E94"/>
  <c r="J59"/>
  <c r="J58"/>
  <c r="F58"/>
  <c r="F56"/>
  <c r="E54"/>
  <c r="J20"/>
  <c r="E20"/>
  <c r="F59"/>
  <c r="J19"/>
  <c r="J14"/>
  <c r="J56"/>
  <c r="E7"/>
  <c r="E90"/>
  <c i="3" r="J39"/>
  <c r="J38"/>
  <c i="1" r="AY57"/>
  <c i="3" r="J37"/>
  <c i="1" r="AX57"/>
  <c i="3" r="BI247"/>
  <c r="BH247"/>
  <c r="BG247"/>
  <c r="BF247"/>
  <c r="T247"/>
  <c r="T246"/>
  <c r="R247"/>
  <c r="R246"/>
  <c r="P247"/>
  <c r="P246"/>
  <c r="BI245"/>
  <c r="BH245"/>
  <c r="BG245"/>
  <c r="BF245"/>
  <c r="T245"/>
  <c r="R245"/>
  <c r="P245"/>
  <c r="BI242"/>
  <c r="BH242"/>
  <c r="BG242"/>
  <c r="BF242"/>
  <c r="T242"/>
  <c r="R242"/>
  <c r="P242"/>
  <c r="BI241"/>
  <c r="BH241"/>
  <c r="BG241"/>
  <c r="BF241"/>
  <c r="T241"/>
  <c r="R241"/>
  <c r="P241"/>
  <c r="BI237"/>
  <c r="BH237"/>
  <c r="BG237"/>
  <c r="BF237"/>
  <c r="T237"/>
  <c r="T236"/>
  <c r="R237"/>
  <c r="R236"/>
  <c r="P237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5"/>
  <c r="BH185"/>
  <c r="BG185"/>
  <c r="BF185"/>
  <c r="T185"/>
  <c r="R185"/>
  <c r="P185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2"/>
  <c r="BH142"/>
  <c r="BG142"/>
  <c r="BF142"/>
  <c r="T142"/>
  <c r="T141"/>
  <c r="R142"/>
  <c r="R141"/>
  <c r="P142"/>
  <c r="P141"/>
  <c r="BI139"/>
  <c r="BH139"/>
  <c r="BG139"/>
  <c r="BF139"/>
  <c r="T139"/>
  <c r="R139"/>
  <c r="P139"/>
  <c r="BI134"/>
  <c r="BH134"/>
  <c r="BG134"/>
  <c r="BF134"/>
  <c r="T134"/>
  <c r="R134"/>
  <c r="P134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98"/>
  <c r="BH98"/>
  <c r="BG98"/>
  <c r="BF98"/>
  <c r="T98"/>
  <c r="R98"/>
  <c r="P98"/>
  <c r="J92"/>
  <c r="J91"/>
  <c r="F91"/>
  <c r="F89"/>
  <c r="E87"/>
  <c r="J59"/>
  <c r="J58"/>
  <c r="F58"/>
  <c r="F56"/>
  <c r="E54"/>
  <c r="J20"/>
  <c r="E20"/>
  <c r="F92"/>
  <c r="J19"/>
  <c r="J14"/>
  <c r="J56"/>
  <c r="E7"/>
  <c r="E50"/>
  <c i="2" r="J39"/>
  <c r="J38"/>
  <c i="1" r="AY56"/>
  <c i="2" r="J37"/>
  <c i="1" r="AX56"/>
  <c i="2" r="BI424"/>
  <c r="BH424"/>
  <c r="BG424"/>
  <c r="BF424"/>
  <c r="T424"/>
  <c r="T423"/>
  <c r="R424"/>
  <c r="R423"/>
  <c r="P424"/>
  <c r="P423"/>
  <c r="BI422"/>
  <c r="BH422"/>
  <c r="BG422"/>
  <c r="BF422"/>
  <c r="T422"/>
  <c r="R422"/>
  <c r="P422"/>
  <c r="BI419"/>
  <c r="BH419"/>
  <c r="BG419"/>
  <c r="BF419"/>
  <c r="T419"/>
  <c r="R419"/>
  <c r="P419"/>
  <c r="BI417"/>
  <c r="BH417"/>
  <c r="BG417"/>
  <c r="BF417"/>
  <c r="T417"/>
  <c r="R417"/>
  <c r="P417"/>
  <c r="BI416"/>
  <c r="BH416"/>
  <c r="BG416"/>
  <c r="BF416"/>
  <c r="T416"/>
  <c r="R416"/>
  <c r="P416"/>
  <c r="BI414"/>
  <c r="BH414"/>
  <c r="BG414"/>
  <c r="BF414"/>
  <c r="T414"/>
  <c r="R414"/>
  <c r="P414"/>
  <c r="BI411"/>
  <c r="BH411"/>
  <c r="BG411"/>
  <c r="BF411"/>
  <c r="T411"/>
  <c r="R411"/>
  <c r="P411"/>
  <c r="BI408"/>
  <c r="BH408"/>
  <c r="BG408"/>
  <c r="BF408"/>
  <c r="T408"/>
  <c r="R408"/>
  <c r="P408"/>
  <c r="BI407"/>
  <c r="BH407"/>
  <c r="BG407"/>
  <c r="BF407"/>
  <c r="T407"/>
  <c r="R407"/>
  <c r="P407"/>
  <c r="BI403"/>
  <c r="BH403"/>
  <c r="BG403"/>
  <c r="BF403"/>
  <c r="T403"/>
  <c r="T402"/>
  <c r="R403"/>
  <c r="R402"/>
  <c r="P403"/>
  <c r="P402"/>
  <c r="BI400"/>
  <c r="BH400"/>
  <c r="BG400"/>
  <c r="BF400"/>
  <c r="T400"/>
  <c r="R400"/>
  <c r="P400"/>
  <c r="BI398"/>
  <c r="BH398"/>
  <c r="BG398"/>
  <c r="BF398"/>
  <c r="T398"/>
  <c r="R398"/>
  <c r="P398"/>
  <c r="BI394"/>
  <c r="BH394"/>
  <c r="BG394"/>
  <c r="BF394"/>
  <c r="T394"/>
  <c r="R394"/>
  <c r="P394"/>
  <c r="BI390"/>
  <c r="BH390"/>
  <c r="BG390"/>
  <c r="BF390"/>
  <c r="T390"/>
  <c r="T389"/>
  <c r="R390"/>
  <c r="R389"/>
  <c r="P390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67"/>
  <c r="BH367"/>
  <c r="BG367"/>
  <c r="BF367"/>
  <c r="T367"/>
  <c r="R367"/>
  <c r="P367"/>
  <c r="BI363"/>
  <c r="BH363"/>
  <c r="BG363"/>
  <c r="BF363"/>
  <c r="T363"/>
  <c r="R363"/>
  <c r="P363"/>
  <c r="BI361"/>
  <c r="BH361"/>
  <c r="BG361"/>
  <c r="BF361"/>
  <c r="T361"/>
  <c r="R361"/>
  <c r="P361"/>
  <c r="BI359"/>
  <c r="BH359"/>
  <c r="BG359"/>
  <c r="BF359"/>
  <c r="T359"/>
  <c r="R359"/>
  <c r="P359"/>
  <c r="BI355"/>
  <c r="BH355"/>
  <c r="BG355"/>
  <c r="BF355"/>
  <c r="T355"/>
  <c r="R355"/>
  <c r="P355"/>
  <c r="BI352"/>
  <c r="BH352"/>
  <c r="BG352"/>
  <c r="BF352"/>
  <c r="T352"/>
  <c r="R352"/>
  <c r="P352"/>
  <c r="BI349"/>
  <c r="BH349"/>
  <c r="BG349"/>
  <c r="BF349"/>
  <c r="T349"/>
  <c r="R349"/>
  <c r="P349"/>
  <c r="BI346"/>
  <c r="BH346"/>
  <c r="BG346"/>
  <c r="BF346"/>
  <c r="T346"/>
  <c r="R346"/>
  <c r="P346"/>
  <c r="BI343"/>
  <c r="BH343"/>
  <c r="BG343"/>
  <c r="BF343"/>
  <c r="T343"/>
  <c r="R343"/>
  <c r="P343"/>
  <c r="BI340"/>
  <c r="BH340"/>
  <c r="BG340"/>
  <c r="BF340"/>
  <c r="T340"/>
  <c r="R340"/>
  <c r="P340"/>
  <c r="BI328"/>
  <c r="BH328"/>
  <c r="BG328"/>
  <c r="BF328"/>
  <c r="T328"/>
  <c r="R328"/>
  <c r="P328"/>
  <c r="BI324"/>
  <c r="BH324"/>
  <c r="BG324"/>
  <c r="BF324"/>
  <c r="T324"/>
  <c r="R324"/>
  <c r="P324"/>
  <c r="BI323"/>
  <c r="BH323"/>
  <c r="BG323"/>
  <c r="BF323"/>
  <c r="T323"/>
  <c r="R323"/>
  <c r="P323"/>
  <c r="BI320"/>
  <c r="BH320"/>
  <c r="BG320"/>
  <c r="BF320"/>
  <c r="T320"/>
  <c r="R320"/>
  <c r="P320"/>
  <c r="BI319"/>
  <c r="BH319"/>
  <c r="BG319"/>
  <c r="BF319"/>
  <c r="T319"/>
  <c r="R319"/>
  <c r="P319"/>
  <c r="BI318"/>
  <c r="BH318"/>
  <c r="BG318"/>
  <c r="BF318"/>
  <c r="T318"/>
  <c r="R318"/>
  <c r="P318"/>
  <c r="BI307"/>
  <c r="BH307"/>
  <c r="BG307"/>
  <c r="BF307"/>
  <c r="T307"/>
  <c r="R307"/>
  <c r="P307"/>
  <c r="BI304"/>
  <c r="BH304"/>
  <c r="BG304"/>
  <c r="BF304"/>
  <c r="T304"/>
  <c r="R304"/>
  <c r="P304"/>
  <c r="BI300"/>
  <c r="BH300"/>
  <c r="BG300"/>
  <c r="BF300"/>
  <c r="T300"/>
  <c r="R300"/>
  <c r="P300"/>
  <c r="BI297"/>
  <c r="BH297"/>
  <c r="BG297"/>
  <c r="BF297"/>
  <c r="T297"/>
  <c r="R297"/>
  <c r="P297"/>
  <c r="BI294"/>
  <c r="BH294"/>
  <c r="BG294"/>
  <c r="BF294"/>
  <c r="T294"/>
  <c r="R294"/>
  <c r="P294"/>
  <c r="BI290"/>
  <c r="BH290"/>
  <c r="BG290"/>
  <c r="BF290"/>
  <c r="T290"/>
  <c r="R290"/>
  <c r="P290"/>
  <c r="BI287"/>
  <c r="BH287"/>
  <c r="BG287"/>
  <c r="BF287"/>
  <c r="T287"/>
  <c r="R287"/>
  <c r="P287"/>
  <c r="BI284"/>
  <c r="BH284"/>
  <c r="BG284"/>
  <c r="BF284"/>
  <c r="T284"/>
  <c r="R284"/>
  <c r="P284"/>
  <c r="BI280"/>
  <c r="BH280"/>
  <c r="BG280"/>
  <c r="BF280"/>
  <c r="T280"/>
  <c r="R280"/>
  <c r="P280"/>
  <c r="BI276"/>
  <c r="BH276"/>
  <c r="BG276"/>
  <c r="BF276"/>
  <c r="T276"/>
  <c r="R276"/>
  <c r="P276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60"/>
  <c r="BH260"/>
  <c r="BG260"/>
  <c r="BF260"/>
  <c r="T260"/>
  <c r="R260"/>
  <c r="P260"/>
  <c r="BI251"/>
  <c r="BH251"/>
  <c r="BG251"/>
  <c r="BF251"/>
  <c r="T251"/>
  <c r="R251"/>
  <c r="P251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4"/>
  <c r="BH134"/>
  <c r="BG134"/>
  <c r="BF134"/>
  <c r="T134"/>
  <c r="R134"/>
  <c r="P134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J97"/>
  <c r="J96"/>
  <c r="F96"/>
  <c r="F94"/>
  <c r="E92"/>
  <c r="J59"/>
  <c r="J58"/>
  <c r="F58"/>
  <c r="F56"/>
  <c r="E54"/>
  <c r="J20"/>
  <c r="E20"/>
  <c r="F97"/>
  <c r="J19"/>
  <c r="J14"/>
  <c r="J94"/>
  <c r="E7"/>
  <c r="E88"/>
  <c i="1" r="L50"/>
  <c r="AM50"/>
  <c r="AM49"/>
  <c r="L49"/>
  <c r="AM47"/>
  <c r="L47"/>
  <c r="L45"/>
  <c r="L44"/>
  <c i="2" r="J160"/>
  <c r="J221"/>
  <c i="3" r="J247"/>
  <c r="BK204"/>
  <c i="4" r="BK182"/>
  <c i="5" r="J210"/>
  <c r="BK215"/>
  <c i="6" r="BK150"/>
  <c i="7" r="BK134"/>
  <c i="2" r="J210"/>
  <c r="BK221"/>
  <c i="3" r="BK142"/>
  <c i="4" r="BK201"/>
  <c i="5" r="J307"/>
  <c i="6" r="J213"/>
  <c r="BK220"/>
  <c i="7" r="BK178"/>
  <c r="BK172"/>
  <c i="2" r="J156"/>
  <c i="3" r="BK148"/>
  <c r="BK165"/>
  <c i="4" r="J175"/>
  <c i="5" r="J194"/>
  <c r="BK191"/>
  <c i="6" r="BK115"/>
  <c r="BK229"/>
  <c i="7" r="J155"/>
  <c i="2" r="J416"/>
  <c r="J422"/>
  <c r="BK229"/>
  <c i="4" r="J199"/>
  <c r="J146"/>
  <c i="5" r="BK338"/>
  <c r="BK132"/>
  <c i="7" r="BK149"/>
  <c i="3" r="J218"/>
  <c i="5" r="J132"/>
  <c r="BK148"/>
  <c i="6" r="BK141"/>
  <c i="7" r="BK184"/>
  <c i="4" r="BK207"/>
  <c r="BK126"/>
  <c i="5" r="J137"/>
  <c i="6" r="J178"/>
  <c r="J228"/>
  <c i="7" r="BK194"/>
  <c i="2" r="BK127"/>
  <c i="3" r="BK127"/>
  <c r="BK201"/>
  <c i="4" r="BK191"/>
  <c i="5" r="J206"/>
  <c r="BK239"/>
  <c i="7" r="J124"/>
  <c r="BK155"/>
  <c i="2" r="J380"/>
  <c r="BK160"/>
  <c i="3" r="BK170"/>
  <c i="4" r="BK164"/>
  <c i="5" r="J358"/>
  <c r="J111"/>
  <c i="6" r="BK223"/>
  <c i="7" r="BK115"/>
  <c i="2" r="BK178"/>
  <c r="J374"/>
  <c i="3" r="J113"/>
  <c i="4" r="BK165"/>
  <c i="5" r="BK172"/>
  <c i="6" r="BK136"/>
  <c r="J257"/>
  <c i="7" r="BK144"/>
  <c r="BK170"/>
  <c i="2" r="J239"/>
  <c i="5" r="BK144"/>
  <c r="J221"/>
  <c i="7" r="BK186"/>
  <c i="2" r="BK216"/>
  <c r="BK318"/>
  <c r="J236"/>
  <c i="3" r="J121"/>
  <c i="4" r="BK137"/>
  <c r="BK205"/>
  <c r="J121"/>
  <c r="BK149"/>
  <c i="5" r="BK248"/>
  <c r="J374"/>
  <c i="6" r="J211"/>
  <c i="7" r="J109"/>
  <c i="2" r="J206"/>
  <c i="4" r="J215"/>
  <c i="5" r="BK279"/>
  <c i="6" r="BK126"/>
  <c r="J110"/>
  <c i="7" r="BK213"/>
  <c i="2" r="J227"/>
  <c r="J343"/>
  <c i="3" r="J185"/>
  <c i="5" r="BK135"/>
  <c r="BK209"/>
  <c i="6" r="BK189"/>
  <c i="7" r="J203"/>
  <c r="J147"/>
  <c i="2" r="BK215"/>
  <c r="BK403"/>
  <c i="3" r="BK245"/>
  <c i="6" r="BK214"/>
  <c i="2" r="J203"/>
  <c i="5" r="BK252"/>
  <c i="6" r="BK222"/>
  <c r="J243"/>
  <c i="2" r="J197"/>
  <c i="3" r="BK230"/>
  <c i="5" r="BK111"/>
  <c r="BK159"/>
  <c i="7" r="BK143"/>
  <c i="2" r="BK343"/>
  <c i="3" r="BK151"/>
  <c r="BK124"/>
  <c i="5" r="BK344"/>
  <c i="6" r="J174"/>
  <c r="J158"/>
  <c i="7" r="J186"/>
  <c i="2" r="J424"/>
  <c i="3" r="BK200"/>
  <c i="5" r="J192"/>
  <c r="J213"/>
  <c i="7" r="J161"/>
  <c i="2" r="BK323"/>
  <c r="BK319"/>
  <c i="3" r="BK233"/>
  <c i="4" r="BK211"/>
  <c i="5" r="J239"/>
  <c i="6" r="BK235"/>
  <c i="7" r="BK175"/>
  <c i="2" r="BK202"/>
  <c i="3" r="BK223"/>
  <c r="BK115"/>
  <c i="5" r="J199"/>
  <c r="J103"/>
  <c i="6" r="BK228"/>
  <c i="7" r="J142"/>
  <c i="2" r="BK400"/>
  <c i="4" r="BK153"/>
  <c i="5" r="J372"/>
  <c i="6" r="J100"/>
  <c i="2" r="J400"/>
  <c i="3" r="J204"/>
  <c r="J165"/>
  <c i="4" r="J181"/>
  <c r="J165"/>
  <c r="BK146"/>
  <c i="2" r="BK111"/>
  <c r="J394"/>
  <c i="3" r="J201"/>
  <c i="5" r="BK341"/>
  <c r="J148"/>
  <c i="6" r="BK206"/>
  <c r="J216"/>
  <c i="7" r="J180"/>
  <c i="2" r="J319"/>
  <c i="3" r="J167"/>
  <c i="4" r="J113"/>
  <c i="6" r="J161"/>
  <c r="J226"/>
  <c i="7" r="BK150"/>
  <c i="2" r="J268"/>
  <c r="J138"/>
  <c i="3" r="BK167"/>
  <c i="4" r="J191"/>
  <c i="5" r="BK217"/>
  <c i="6" r="BK144"/>
  <c r="J183"/>
  <c i="7" r="J151"/>
  <c i="2" r="BK171"/>
  <c r="BK367"/>
  <c i="3" r="BK156"/>
  <c i="7" r="BK109"/>
  <c i="3" r="BK178"/>
  <c i="4" r="BK147"/>
  <c i="5" r="J272"/>
  <c i="6" r="BK243"/>
  <c i="7" r="J118"/>
  <c i="2" r="J304"/>
  <c i="4" r="BK141"/>
  <c i="5" r="BK365"/>
  <c i="6" r="BK200"/>
  <c r="BK196"/>
  <c i="7" r="BK174"/>
  <c i="2" r="BK340"/>
  <c i="3" r="J227"/>
  <c i="4" r="J197"/>
  <c i="5" r="BK369"/>
  <c i="7" r="BK146"/>
  <c i="2" r="J208"/>
  <c i="3" r="J130"/>
  <c i="5" r="BK208"/>
  <c r="BK372"/>
  <c i="7" r="J150"/>
  <c i="2" r="BK352"/>
  <c r="BK156"/>
  <c i="3" r="J216"/>
  <c i="4" r="J168"/>
  <c i="5" r="BK194"/>
  <c i="6" r="J141"/>
  <c i="7" r="BK191"/>
  <c i="2" r="J408"/>
  <c r="J201"/>
  <c i="3" r="J230"/>
  <c r="BK118"/>
  <c i="5" r="J203"/>
  <c r="BK310"/>
  <c i="6" r="J153"/>
  <c i="7" r="J145"/>
  <c i="2" r="BK184"/>
  <c i="4" r="BK140"/>
  <c i="5" r="J292"/>
  <c i="7" r="J146"/>
  <c i="2" r="BK214"/>
  <c i="3" r="J206"/>
  <c i="4" r="BK199"/>
  <c r="J105"/>
  <c r="BK145"/>
  <c i="2" r="J264"/>
  <c r="BK208"/>
  <c i="3" r="BK209"/>
  <c i="4" r="J153"/>
  <c i="5" r="BK202"/>
  <c r="BK272"/>
  <c r="J188"/>
  <c i="6" r="BK233"/>
  <c i="7" r="J141"/>
  <c i="2" r="J349"/>
  <c r="BK422"/>
  <c i="3" r="J196"/>
  <c i="5" r="BK181"/>
  <c r="J382"/>
  <c r="BK119"/>
  <c i="6" r="J192"/>
  <c r="BK253"/>
  <c i="7" r="J121"/>
  <c r="BK153"/>
  <c i="2" r="BK115"/>
  <c r="J307"/>
  <c i="3" r="J200"/>
  <c i="4" r="J182"/>
  <c r="BK124"/>
  <c r="J144"/>
  <c i="5" r="BK169"/>
  <c i="7" r="J194"/>
  <c i="2" r="J290"/>
  <c i="3" r="J207"/>
  <c i="5" r="J264"/>
  <c i="6" r="BK167"/>
  <c r="BK123"/>
  <c i="7" r="BK121"/>
  <c i="2" r="BK227"/>
  <c i="3" r="J124"/>
  <c i="5" r="J341"/>
  <c i="6" r="J222"/>
  <c r="J253"/>
  <c i="7" r="J177"/>
  <c i="2" r="BK287"/>
  <c r="J187"/>
  <c r="J193"/>
  <c i="3" r="J177"/>
  <c r="BK194"/>
  <c i="4" r="J145"/>
  <c i="5" r="J321"/>
  <c i="6" r="J208"/>
  <c r="J233"/>
  <c i="2" r="BK272"/>
  <c r="J363"/>
  <c i="3" r="J98"/>
  <c r="BK216"/>
  <c i="4" r="J203"/>
  <c i="5" r="BK188"/>
  <c r="BK289"/>
  <c i="6" r="J237"/>
  <c i="7" r="BK142"/>
  <c r="J178"/>
  <c i="2" r="BK349"/>
  <c r="BK294"/>
  <c i="3" r="J180"/>
  <c i="4" r="J156"/>
  <c i="5" r="BK352"/>
  <c r="J304"/>
  <c r="BK175"/>
  <c i="6" r="BK240"/>
  <c i="7" r="BK199"/>
  <c i="2" r="BK328"/>
  <c i="3" r="BK212"/>
  <c i="5" r="BK213"/>
  <c i="6" r="BK208"/>
  <c i="7" r="J115"/>
  <c i="2" r="BK138"/>
  <c r="BK304"/>
  <c i="3" r="J233"/>
  <c i="4" r="J150"/>
  <c r="J174"/>
  <c r="J111"/>
  <c i="5" r="BK313"/>
  <c i="2" r="BK416"/>
  <c i="3" r="BK180"/>
  <c i="4" r="BK213"/>
  <c i="5" r="J248"/>
  <c i="6" r="BK172"/>
  <c r="J247"/>
  <c i="7" r="BK160"/>
  <c i="2" r="J280"/>
  <c i="3" r="J213"/>
  <c i="4" r="J201"/>
  <c i="6" r="BK194"/>
  <c r="BK213"/>
  <c i="7" r="J130"/>
  <c r="BK167"/>
  <c i="2" r="BK103"/>
  <c i="3" r="J178"/>
  <c i="4" r="J134"/>
  <c i="5" r="J190"/>
  <c r="BK366"/>
  <c i="6" r="J179"/>
  <c i="7" r="BK158"/>
  <c r="BK180"/>
  <c i="2" r="J219"/>
  <c r="BK398"/>
  <c i="3" r="BK241"/>
  <c i="4" r="J178"/>
  <c r="J161"/>
  <c i="5" r="BK115"/>
  <c i="6" r="BK169"/>
  <c i="2" r="BK203"/>
  <c i="3" r="BK213"/>
  <c i="5" r="BK356"/>
  <c r="J338"/>
  <c i="6" r="BK161"/>
  <c i="7" r="BK197"/>
  <c i="2" r="J355"/>
  <c i="5" r="BK107"/>
  <c i="6" r="J231"/>
  <c r="J204"/>
  <c i="7" r="BK168"/>
  <c i="2" r="J276"/>
  <c r="BK374"/>
  <c i="3" r="BK196"/>
  <c i="5" r="J202"/>
  <c i="7" r="J170"/>
  <c i="2" r="J367"/>
  <c i="5" r="J275"/>
  <c r="J256"/>
  <c i="6" r="BK163"/>
  <c i="2" r="J390"/>
  <c r="BK145"/>
  <c r="BK394"/>
  <c i="3" r="BK108"/>
  <c i="4" r="BK194"/>
  <c r="J126"/>
  <c r="J160"/>
  <c i="5" r="J172"/>
  <c i="2" r="J414"/>
  <c r="J320"/>
  <c i="4" r="J177"/>
  <c i="5" r="BK227"/>
  <c r="J348"/>
  <c i="6" r="J150"/>
  <c i="7" r="J157"/>
  <c i="2" r="BK383"/>
  <c r="J287"/>
  <c i="3" r="J198"/>
  <c i="5" r="J177"/>
  <c i="6" r="BK117"/>
  <c i="7" r="BK124"/>
  <c i="2" r="BK417"/>
  <c i="3" r="J134"/>
  <c r="BK176"/>
  <c i="5" r="J282"/>
  <c r="J268"/>
  <c i="6" r="J115"/>
  <c i="7" r="BK207"/>
  <c r="J181"/>
  <c i="2" r="BK408"/>
  <c i="3" r="BK198"/>
  <c i="4" r="J154"/>
  <c r="BK197"/>
  <c i="5" r="J375"/>
  <c i="6" r="J229"/>
  <c i="2" r="BK377"/>
  <c i="3" r="J103"/>
  <c i="5" r="J352"/>
  <c r="BK177"/>
  <c i="6" r="J230"/>
  <c i="7" r="J184"/>
  <c i="2" r="BK280"/>
  <c r="BK107"/>
  <c i="4" r="BK179"/>
  <c i="5" r="BK377"/>
  <c i="6" r="J129"/>
  <c i="7" r="J165"/>
  <c i="2" r="BK233"/>
  <c r="BK236"/>
  <c r="J386"/>
  <c i="3" r="J151"/>
  <c i="5" r="J217"/>
  <c r="BK189"/>
  <c i="6" r="J217"/>
  <c r="BK105"/>
  <c i="7" r="J199"/>
  <c i="2" r="J119"/>
  <c r="J107"/>
  <c i="3" r="BK130"/>
  <c i="4" r="J205"/>
  <c i="5" r="J279"/>
  <c i="7" r="J111"/>
  <c i="2" r="J169"/>
  <c i="3" r="J172"/>
  <c i="4" r="BK167"/>
  <c i="5" r="BK304"/>
  <c r="J205"/>
  <c i="6" r="J184"/>
  <c r="BK183"/>
  <c i="7" r="J149"/>
  <c i="2" r="J200"/>
  <c i="4" r="BK184"/>
  <c i="5" r="J191"/>
  <c r="J380"/>
  <c i="7" r="J166"/>
  <c i="1" r="AS59"/>
  <c i="3" r="J194"/>
  <c i="4" r="BK109"/>
  <c r="J155"/>
  <c r="J132"/>
  <c i="5" r="J319"/>
  <c i="2" r="BK411"/>
  <c r="J294"/>
  <c i="3" r="BK227"/>
  <c i="4" r="J184"/>
  <c i="7" r="J174"/>
  <c i="2" r="J123"/>
  <c i="1" r="AS55"/>
  <c i="5" r="J119"/>
  <c i="6" r="BK231"/>
  <c i="7" r="J137"/>
  <c i="2" r="J383"/>
  <c r="J361"/>
  <c r="BK264"/>
  <c i="4" r="J207"/>
  <c r="J149"/>
  <c r="J180"/>
  <c i="5" r="J169"/>
  <c i="6" r="BK204"/>
  <c i="2" r="BK211"/>
  <c i="3" r="BK221"/>
  <c i="5" r="J189"/>
  <c r="J361"/>
  <c i="6" r="BK179"/>
  <c i="7" r="BK161"/>
  <c r="J143"/>
  <c i="2" r="J217"/>
  <c i="4" r="BK180"/>
  <c i="5" r="BK206"/>
  <c r="BK224"/>
  <c i="6" r="BK258"/>
  <c i="7" r="BK211"/>
  <c i="2" r="BK414"/>
  <c r="J352"/>
  <c i="3" r="J237"/>
  <c i="4" r="J135"/>
  <c i="5" r="BK185"/>
  <c r="BK275"/>
  <c i="6" r="J156"/>
  <c r="BK184"/>
  <c i="7" r="BK126"/>
  <c i="2" r="J211"/>
  <c i="3" r="J219"/>
  <c i="4" r="J152"/>
  <c i="5" r="J207"/>
  <c r="BK282"/>
  <c i="7" r="J132"/>
  <c i="2" r="BK169"/>
  <c r="J340"/>
  <c r="J297"/>
  <c i="3" r="J115"/>
  <c i="4" r="J140"/>
  <c i="5" r="BK264"/>
  <c i="6" r="J132"/>
  <c i="7" r="J164"/>
  <c r="J156"/>
  <c i="2" r="J260"/>
  <c r="BK197"/>
  <c i="3" r="J176"/>
  <c i="4" r="BK177"/>
  <c i="5" r="J316"/>
  <c i="6" r="BK120"/>
  <c r="J173"/>
  <c i="7" r="J135"/>
  <c r="J175"/>
  <c i="2" r="BK307"/>
  <c i="4" r="BK174"/>
  <c i="5" r="J289"/>
  <c r="BK154"/>
  <c i="2" r="J204"/>
  <c r="BK152"/>
  <c i="3" r="BK181"/>
  <c i="4" r="BK168"/>
  <c i="5" r="J157"/>
  <c r="J175"/>
  <c i="6" r="BK257"/>
  <c i="7" r="BK181"/>
  <c i="2" r="J403"/>
  <c r="J152"/>
  <c i="3" r="J221"/>
  <c i="4" r="BK151"/>
  <c i="5" r="J154"/>
  <c i="6" r="J258"/>
  <c i="7" r="J179"/>
  <c i="2" r="J233"/>
  <c r="BK290"/>
  <c i="4" r="J157"/>
  <c i="5" r="BK103"/>
  <c r="BK374"/>
  <c i="6" r="J120"/>
  <c i="7" r="BK141"/>
  <c r="BK147"/>
  <c i="2" r="BK346"/>
  <c r="BK134"/>
  <c i="3" r="BK220"/>
  <c i="4" r="BK215"/>
  <c r="BK115"/>
  <c r="J151"/>
  <c i="5" r="J208"/>
  <c i="7" r="BK164"/>
  <c i="2" r="J115"/>
  <c i="4" r="J172"/>
  <c i="5" r="BK207"/>
  <c r="BK380"/>
  <c r="J196"/>
  <c i="6" r="BK247"/>
  <c i="7" r="BK201"/>
  <c i="2" r="J127"/>
  <c i="3" r="J220"/>
  <c i="5" r="J215"/>
  <c r="J227"/>
  <c i="6" r="J163"/>
  <c r="BK251"/>
  <c i="7" r="J209"/>
  <c i="2" r="BK320"/>
  <c r="BK123"/>
  <c r="BK268"/>
  <c i="3" r="J159"/>
  <c i="5" r="J313"/>
  <c r="BK210"/>
  <c i="6" r="J172"/>
  <c r="J251"/>
  <c i="2" r="BK361"/>
  <c i="3" r="J241"/>
  <c i="4" r="BK161"/>
  <c i="5" r="BK319"/>
  <c r="BK382"/>
  <c i="6" r="BK178"/>
  <c i="7" r="BK165"/>
  <c i="2" r="J251"/>
  <c r="BK166"/>
  <c i="3" r="BK237"/>
  <c r="BK121"/>
  <c i="4" r="BK154"/>
  <c i="5" r="BK256"/>
  <c r="BK316"/>
  <c i="6" r="BK129"/>
  <c i="7" r="J105"/>
  <c i="2" r="BK355"/>
  <c r="J111"/>
  <c i="3" r="J210"/>
  <c i="4" r="J124"/>
  <c i="5" r="BK137"/>
  <c r="BK307"/>
  <c i="6" r="J223"/>
  <c r="J261"/>
  <c i="7" r="BK118"/>
  <c i="2" r="J328"/>
  <c i="3" r="J108"/>
  <c i="4" r="BK150"/>
  <c i="5" r="J107"/>
  <c r="BK198"/>
  <c i="7" r="BK154"/>
  <c i="2" r="J377"/>
  <c r="BK201"/>
  <c i="3" r="J192"/>
  <c i="4" r="J118"/>
  <c r="BK143"/>
  <c r="J167"/>
  <c r="BK130"/>
  <c i="2" r="J140"/>
  <c r="J407"/>
  <c i="3" r="BK172"/>
  <c i="5" r="J325"/>
  <c i="6" r="J235"/>
  <c r="J180"/>
  <c i="7" r="BK132"/>
  <c i="2" r="J166"/>
  <c r="J171"/>
  <c i="3" r="BK219"/>
  <c i="4" r="BK155"/>
  <c i="5" r="J135"/>
  <c i="6" r="BK132"/>
  <c i="7" r="J205"/>
  <c r="J215"/>
  <c i="2" r="BK193"/>
  <c r="BK300"/>
  <c i="3" r="J161"/>
  <c i="4" r="J186"/>
  <c i="5" r="J200"/>
  <c i="6" r="J117"/>
  <c i="3" r="BK159"/>
  <c i="4" r="BK105"/>
  <c r="J194"/>
  <c r="BK178"/>
  <c i="6" r="BK173"/>
  <c i="7" r="J168"/>
  <c i="2" r="J145"/>
  <c i="4" r="BK160"/>
  <c i="5" r="BK285"/>
  <c i="6" r="J240"/>
  <c r="BK156"/>
  <c i="7" r="BK111"/>
  <c i="2" r="J359"/>
  <c i="5" r="J285"/>
  <c r="BK196"/>
  <c i="6" r="BK110"/>
  <c r="BK174"/>
  <c i="7" r="BK177"/>
  <c i="2" r="J134"/>
  <c r="BK297"/>
  <c i="3" r="BK190"/>
  <c i="4" r="BK144"/>
  <c i="5" r="J185"/>
  <c i="6" r="J167"/>
  <c r="BK263"/>
  <c i="7" r="BK137"/>
  <c i="2" r="BK181"/>
  <c r="J189"/>
  <c i="3" r="J203"/>
  <c i="4" r="J158"/>
  <c i="5" r="J344"/>
  <c r="J365"/>
  <c i="7" r="BK145"/>
  <c r="J153"/>
  <c i="2" r="BK143"/>
  <c r="J411"/>
  <c i="3" r="BK192"/>
  <c r="J142"/>
  <c i="5" r="BK335"/>
  <c r="J181"/>
  <c i="6" r="J189"/>
  <c i="7" r="BK105"/>
  <c i="2" r="J324"/>
  <c r="BK359"/>
  <c i="3" r="BK161"/>
  <c r="J118"/>
  <c i="4" r="BK152"/>
  <c i="5" r="BK348"/>
  <c r="BK200"/>
  <c i="6" r="BK216"/>
  <c r="J126"/>
  <c r="J202"/>
  <c i="7" r="BK166"/>
  <c i="2" r="J212"/>
  <c i="3" r="J245"/>
  <c i="5" r="BK130"/>
  <c r="J252"/>
  <c i="6" r="BK182"/>
  <c i="7" r="J152"/>
  <c i="2" r="J229"/>
  <c i="3" r="BK210"/>
  <c r="BK134"/>
  <c i="4" r="BK118"/>
  <c r="BK186"/>
  <c i="5" r="BK205"/>
  <c i="2" r="BK222"/>
  <c r="J214"/>
  <c i="3" r="J181"/>
  <c i="5" r="BK375"/>
  <c i="6" r="J136"/>
  <c i="7" r="BK135"/>
  <c i="2" r="BK419"/>
  <c i="3" r="BK98"/>
  <c i="4" r="J143"/>
  <c i="5" r="BK157"/>
  <c i="6" r="BK226"/>
  <c r="BK187"/>
  <c i="2" r="BK220"/>
  <c r="J419"/>
  <c i="3" r="BK185"/>
  <c i="4" r="BK175"/>
  <c r="BK142"/>
  <c i="5" r="BK166"/>
  <c i="6" r="BK219"/>
  <c r="BK153"/>
  <c i="7" r="J182"/>
  <c i="2" r="BK324"/>
  <c r="BK218"/>
  <c i="3" r="BK206"/>
  <c i="4" r="J211"/>
  <c r="BK134"/>
  <c r="J170"/>
  <c i="5" r="BK361"/>
  <c i="6" r="J169"/>
  <c i="7" r="J213"/>
  <c i="2" r="BK284"/>
  <c i="4" r="J179"/>
  <c i="5" r="BK204"/>
  <c r="BK221"/>
  <c i="6" r="J206"/>
  <c i="7" r="BK205"/>
  <c r="J207"/>
  <c i="2" r="J143"/>
  <c i="3" r="BK247"/>
  <c i="5" r="BK126"/>
  <c i="6" r="J123"/>
  <c i="7" r="BK215"/>
  <c i="2" r="BK217"/>
  <c r="BK210"/>
  <c i="3" r="BK242"/>
  <c r="BK103"/>
  <c i="4" r="J166"/>
  <c i="5" r="BK321"/>
  <c r="BK268"/>
  <c i="6" r="J210"/>
  <c i="7" r="BK151"/>
  <c r="J191"/>
  <c i="2" r="J202"/>
  <c i="3" r="J187"/>
  <c r="BK113"/>
  <c i="4" r="BK113"/>
  <c i="5" r="BK190"/>
  <c i="6" r="J196"/>
  <c i="7" r="BK203"/>
  <c i="2" r="BK363"/>
  <c r="J222"/>
  <c i="3" r="J156"/>
  <c r="J154"/>
  <c i="4" r="BK181"/>
  <c i="5" r="J198"/>
  <c i="6" r="J198"/>
  <c r="BK100"/>
  <c i="7" r="J211"/>
  <c i="2" r="J225"/>
  <c r="BK390"/>
  <c i="4" r="BK203"/>
  <c i="5" r="J144"/>
  <c i="6" r="J219"/>
  <c r="BK180"/>
  <c i="7" r="J197"/>
  <c i="2" r="J218"/>
  <c i="3" r="BK218"/>
  <c i="2" r="J216"/>
  <c i="3" r="BK203"/>
  <c r="J190"/>
  <c i="5" r="J335"/>
  <c r="J366"/>
  <c i="6" r="BK261"/>
  <c i="7" r="J201"/>
  <c i="2" r="BK219"/>
  <c r="J103"/>
  <c i="3" r="J148"/>
  <c i="5" r="BK332"/>
  <c i="6" r="BK192"/>
  <c i="7" r="BK156"/>
  <c i="2" r="BK380"/>
  <c r="BK239"/>
  <c r="J300"/>
  <c i="4" r="J137"/>
  <c r="J164"/>
  <c r="J130"/>
  <c i="5" r="J260"/>
  <c i="7" r="BK209"/>
  <c i="3" r="J242"/>
  <c i="4" r="BK132"/>
  <c i="5" r="J332"/>
  <c i="6" r="J200"/>
  <c r="BK158"/>
  <c i="7" r="J140"/>
  <c r="J158"/>
  <c i="3" r="BK225"/>
  <c i="4" r="BK121"/>
  <c i="5" r="J166"/>
  <c i="6" r="J220"/>
  <c r="BK211"/>
  <c i="7" r="J134"/>
  <c i="2" r="BK407"/>
  <c r="BK424"/>
  <c i="3" r="J225"/>
  <c r="BK177"/>
  <c i="5" r="J159"/>
  <c r="BK192"/>
  <c i="6" r="J144"/>
  <c r="BK198"/>
  <c i="7" r="BK157"/>
  <c i="2" r="BK212"/>
  <c i="3" r="BK207"/>
  <c i="4" r="BK156"/>
  <c i="5" r="BK292"/>
  <c i="6" r="J105"/>
  <c i="7" r="J167"/>
  <c i="2" r="BK200"/>
  <c r="J284"/>
  <c i="3" r="J139"/>
  <c i="4" r="J115"/>
  <c i="5" r="J356"/>
  <c i="6" r="BK217"/>
  <c i="7" r="J126"/>
  <c i="2" r="J346"/>
  <c r="BK204"/>
  <c r="J215"/>
  <c i="3" r="J209"/>
  <c r="J127"/>
  <c i="4" r="J141"/>
  <c i="5" r="BK358"/>
  <c i="6" r="J182"/>
  <c r="BK230"/>
  <c i="7" r="J154"/>
  <c i="3" r="J171"/>
  <c i="5" r="BK260"/>
  <c r="J369"/>
  <c i="6" r="J214"/>
  <c i="7" r="BK152"/>
  <c i="2" r="BK206"/>
  <c r="J184"/>
  <c i="3" r="BK171"/>
  <c i="4" r="J213"/>
  <c r="J142"/>
  <c r="J147"/>
  <c r="BK170"/>
  <c i="5" r="BK203"/>
  <c i="2" r="J318"/>
  <c r="BK251"/>
  <c i="3" r="J212"/>
  <c i="4" r="BK157"/>
  <c i="5" r="J310"/>
  <c i="6" r="J194"/>
  <c i="7" r="J160"/>
  <c r="BK179"/>
  <c i="2" r="BK225"/>
  <c i="4" r="J209"/>
  <c i="5" r="J377"/>
  <c i="6" r="BK210"/>
  <c i="2" r="J323"/>
  <c r="BK187"/>
  <c r="J178"/>
  <c i="4" r="BK135"/>
  <c r="BK166"/>
  <c r="BK111"/>
  <c i="6" r="BK202"/>
  <c i="2" r="J220"/>
  <c r="J398"/>
  <c i="3" r="BK139"/>
  <c i="6" r="J187"/>
  <c i="7" r="BK113"/>
  <c i="2" r="BK189"/>
  <c r="J181"/>
  <c i="3" r="BK187"/>
  <c i="4" r="J109"/>
  <c i="5" r="J126"/>
  <c r="J204"/>
  <c i="6" r="J263"/>
  <c i="7" r="BK130"/>
  <c r="BK182"/>
  <c i="2" r="J417"/>
  <c r="J272"/>
  <c i="4" r="BK172"/>
  <c i="5" r="J115"/>
  <c r="BK325"/>
  <c r="BK199"/>
  <c i="7" r="BK140"/>
  <c i="2" r="BK119"/>
  <c r="BK260"/>
  <c i="3" r="BK182"/>
  <c r="J182"/>
  <c i="5" r="J209"/>
  <c i="6" r="BK237"/>
  <c i="7" r="J144"/>
  <c r="J172"/>
  <c i="2" r="BK386"/>
  <c i="3" r="J170"/>
  <c i="5" r="J130"/>
  <c r="J224"/>
  <c i="7" r="J113"/>
  <c i="2" r="BK276"/>
  <c r="BK140"/>
  <c i="3" r="J223"/>
  <c r="BK154"/>
  <c i="4" r="BK209"/>
  <c r="BK158"/>
  <c i="2" l="1" r="P228"/>
  <c r="R393"/>
  <c r="R392"/>
  <c r="T415"/>
  <c i="3" r="P215"/>
  <c r="T240"/>
  <c r="T239"/>
  <c i="4" r="T110"/>
  <c r="T107"/>
  <c r="T123"/>
  <c r="BK139"/>
  <c r="J139"/>
  <c r="J74"/>
  <c r="BK163"/>
  <c r="J163"/>
  <c r="J78"/>
  <c i="5" r="R102"/>
  <c r="T212"/>
  <c i="2" r="BK199"/>
  <c r="J199"/>
  <c r="J66"/>
  <c r="BK224"/>
  <c r="J224"/>
  <c r="J67"/>
  <c r="T224"/>
  <c r="R366"/>
  <c r="BK406"/>
  <c i="3" r="BK224"/>
  <c r="J224"/>
  <c r="J69"/>
  <c r="P240"/>
  <c r="P239"/>
  <c i="4" r="R129"/>
  <c i="5" r="BK187"/>
  <c r="J187"/>
  <c r="J66"/>
  <c r="BK212"/>
  <c r="J212"/>
  <c r="J67"/>
  <c r="R324"/>
  <c r="R373"/>
  <c i="6" r="R234"/>
  <c i="2" r="T102"/>
  <c r="BK306"/>
  <c r="J306"/>
  <c r="J69"/>
  <c r="P393"/>
  <c r="P392"/>
  <c i="3" r="T97"/>
  <c r="P224"/>
  <c r="R240"/>
  <c r="R239"/>
  <c i="4" r="BK129"/>
  <c r="J129"/>
  <c r="J73"/>
  <c r="P139"/>
  <c r="BK159"/>
  <c r="J159"/>
  <c r="J76"/>
  <c r="R159"/>
  <c r="R148"/>
  <c r="T159"/>
  <c r="T148"/>
  <c i="5" r="BK216"/>
  <c r="J216"/>
  <c r="J68"/>
  <c r="P324"/>
  <c i="6" r="T149"/>
  <c r="T250"/>
  <c r="T249"/>
  <c i="7" r="R110"/>
  <c i="2" r="T228"/>
  <c r="T393"/>
  <c r="T392"/>
  <c r="BK415"/>
  <c r="J415"/>
  <c r="J77"/>
  <c i="3" r="BK147"/>
  <c r="J147"/>
  <c r="J67"/>
  <c r="T215"/>
  <c i="4" r="R110"/>
  <c r="R107"/>
  <c r="R123"/>
  <c r="T129"/>
  <c r="T163"/>
  <c i="5" r="R216"/>
  <c r="BK351"/>
  <c r="J351"/>
  <c r="J73"/>
  <c i="6" r="T99"/>
  <c r="BK234"/>
  <c r="J234"/>
  <c r="J69"/>
  <c r="P256"/>
  <c r="P255"/>
  <c i="7" r="P110"/>
  <c r="R129"/>
  <c i="2" r="R102"/>
  <c r="P306"/>
  <c i="3" r="T147"/>
  <c i="4" r="P110"/>
  <c r="R176"/>
  <c i="5" r="T187"/>
  <c r="P212"/>
  <c r="BK324"/>
  <c r="J324"/>
  <c r="J70"/>
  <c r="R364"/>
  <c r="R363"/>
  <c i="6" r="R149"/>
  <c r="R256"/>
  <c r="R255"/>
  <c i="7" r="P129"/>
  <c i="2" r="BK102"/>
  <c r="J102"/>
  <c r="J65"/>
  <c r="T306"/>
  <c r="R415"/>
  <c i="3" r="P97"/>
  <c r="T224"/>
  <c i="4" r="P176"/>
  <c i="5" r="R187"/>
  <c r="R212"/>
  <c r="T324"/>
  <c r="T364"/>
  <c i="6" r="P225"/>
  <c r="R250"/>
  <c r="R249"/>
  <c i="7" r="BK110"/>
  <c r="J110"/>
  <c r="J68"/>
  <c r="P159"/>
  <c r="P148"/>
  <c i="2" r="R228"/>
  <c r="BK393"/>
  <c r="J393"/>
  <c r="J73"/>
  <c r="P415"/>
  <c i="3" r="R224"/>
  <c i="4" r="BK110"/>
  <c r="J110"/>
  <c r="J68"/>
  <c r="P129"/>
  <c r="T139"/>
  <c r="P159"/>
  <c r="P148"/>
  <c r="P163"/>
  <c r="P162"/>
  <c i="5" r="P187"/>
  <c r="T291"/>
  <c r="BK364"/>
  <c r="J364"/>
  <c r="J76"/>
  <c i="6" r="P149"/>
  <c r="P234"/>
  <c r="BK256"/>
  <c r="J256"/>
  <c r="J74"/>
  <c i="7" r="BK123"/>
  <c r="J123"/>
  <c r="J71"/>
  <c r="T129"/>
  <c r="R163"/>
  <c i="2" r="T199"/>
  <c r="R224"/>
  <c r="P366"/>
  <c i="5" r="T216"/>
  <c r="P364"/>
  <c i="7" r="T110"/>
  <c r="P139"/>
  <c r="T163"/>
  <c i="2" r="R199"/>
  <c i="3" r="P147"/>
  <c i="4" r="BK123"/>
  <c r="J123"/>
  <c r="J71"/>
  <c r="T176"/>
  <c i="5" r="P102"/>
  <c r="BK291"/>
  <c r="J291"/>
  <c r="J69"/>
  <c r="T351"/>
  <c r="T350"/>
  <c r="T373"/>
  <c i="6" r="P99"/>
  <c r="P98"/>
  <c r="P97"/>
  <c i="1" r="AU61"/>
  <c i="6" r="T234"/>
  <c r="P250"/>
  <c r="P249"/>
  <c i="7" r="T123"/>
  <c r="T139"/>
  <c r="R159"/>
  <c r="R148"/>
  <c r="BK176"/>
  <c r="J176"/>
  <c r="J79"/>
  <c i="2" r="BK228"/>
  <c r="J228"/>
  <c r="J68"/>
  <c r="T366"/>
  <c r="T406"/>
  <c r="T405"/>
  <c i="3" r="R147"/>
  <c i="4" r="P123"/>
  <c r="R139"/>
  <c r="R163"/>
  <c r="R162"/>
  <c i="5" r="T102"/>
  <c r="T101"/>
  <c r="R291"/>
  <c r="R351"/>
  <c r="R350"/>
  <c r="BK373"/>
  <c r="J373"/>
  <c r="J77"/>
  <c i="6" r="R99"/>
  <c r="T225"/>
  <c r="T256"/>
  <c r="T255"/>
  <c i="7" r="BK129"/>
  <c r="J129"/>
  <c r="J73"/>
  <c r="BK159"/>
  <c r="J159"/>
  <c r="J76"/>
  <c r="P176"/>
  <c i="2" r="P199"/>
  <c r="P224"/>
  <c r="BK366"/>
  <c r="J366"/>
  <c r="J70"/>
  <c r="R406"/>
  <c r="R405"/>
  <c i="3" r="BK97"/>
  <c r="J97"/>
  <c r="J65"/>
  <c r="BK215"/>
  <c r="J215"/>
  <c r="J68"/>
  <c r="BK240"/>
  <c r="J240"/>
  <c r="J72"/>
  <c i="5" r="P216"/>
  <c r="P351"/>
  <c r="P350"/>
  <c r="P373"/>
  <c i="6" r="BK99"/>
  <c r="J99"/>
  <c r="J65"/>
  <c r="BK225"/>
  <c r="J225"/>
  <c r="J68"/>
  <c r="BK250"/>
  <c r="BK249"/>
  <c r="J249"/>
  <c r="J71"/>
  <c i="7" r="R123"/>
  <c r="R139"/>
  <c r="T159"/>
  <c r="T148"/>
  <c r="R176"/>
  <c i="2" r="P102"/>
  <c r="P101"/>
  <c r="P100"/>
  <c i="1" r="AU56"/>
  <c i="2" r="R306"/>
  <c r="P406"/>
  <c r="P405"/>
  <c i="3" r="R97"/>
  <c r="R96"/>
  <c r="R95"/>
  <c r="R215"/>
  <c i="4" r="BK176"/>
  <c r="J176"/>
  <c r="J79"/>
  <c i="5" r="BK102"/>
  <c r="P291"/>
  <c i="6" r="BK149"/>
  <c r="J149"/>
  <c r="J67"/>
  <c r="R225"/>
  <c i="7" r="P123"/>
  <c r="BK139"/>
  <c r="J139"/>
  <c r="J74"/>
  <c r="BK163"/>
  <c r="J163"/>
  <c r="J78"/>
  <c r="P163"/>
  <c r="P162"/>
  <c r="T176"/>
  <c i="3" r="BK246"/>
  <c r="J246"/>
  <c r="J73"/>
  <c i="2" r="E50"/>
  <c i="4" r="BK108"/>
  <c r="J108"/>
  <c r="J67"/>
  <c i="5" r="BK360"/>
  <c r="J360"/>
  <c r="J74"/>
  <c i="6" r="BK262"/>
  <c r="J262"/>
  <c r="J75"/>
  <c i="4" r="BK148"/>
  <c r="J148"/>
  <c r="J75"/>
  <c i="7" r="BK104"/>
  <c r="J104"/>
  <c r="J65"/>
  <c i="3" r="BK236"/>
  <c r="J236"/>
  <c r="J70"/>
  <c i="6" r="BK246"/>
  <c r="J246"/>
  <c r="J70"/>
  <c i="7" r="BK108"/>
  <c r="BK148"/>
  <c r="J148"/>
  <c r="J75"/>
  <c i="2" r="BK389"/>
  <c r="J389"/>
  <c r="J71"/>
  <c r="F59"/>
  <c i="4" r="BK120"/>
  <c r="J120"/>
  <c r="J70"/>
  <c i="7" r="BK117"/>
  <c r="J117"/>
  <c r="J69"/>
  <c i="2" r="BK402"/>
  <c r="J402"/>
  <c r="J74"/>
  <c i="5" r="BK347"/>
  <c r="J347"/>
  <c r="J71"/>
  <c r="BK381"/>
  <c r="J381"/>
  <c r="J78"/>
  <c i="6" r="BK143"/>
  <c r="J143"/>
  <c r="J66"/>
  <c i="2" r="BK423"/>
  <c r="J423"/>
  <c r="J78"/>
  <c i="4" r="BK117"/>
  <c r="J117"/>
  <c r="J69"/>
  <c i="7" r="BK120"/>
  <c r="J120"/>
  <c r="J70"/>
  <c i="2" r="J56"/>
  <c i="3" r="BK141"/>
  <c r="J141"/>
  <c r="J66"/>
  <c i="4" r="BK104"/>
  <c r="BK103"/>
  <c r="BK214"/>
  <c r="J214"/>
  <c r="J80"/>
  <c i="7" r="BK214"/>
  <c r="J214"/>
  <c r="J80"/>
  <c r="E50"/>
  <c r="J96"/>
  <c r="BE149"/>
  <c r="BE160"/>
  <c r="BE161"/>
  <c r="BE178"/>
  <c r="BE182"/>
  <c r="BE145"/>
  <c r="BE146"/>
  <c r="BE165"/>
  <c r="BE194"/>
  <c r="BE201"/>
  <c r="BE105"/>
  <c r="BE151"/>
  <c r="BE153"/>
  <c r="BE175"/>
  <c r="BE177"/>
  <c r="BE180"/>
  <c r="BE184"/>
  <c i="6" r="BK98"/>
  <c i="7" r="BE118"/>
  <c r="BE132"/>
  <c r="BE166"/>
  <c r="BE211"/>
  <c r="BE109"/>
  <c r="BE111"/>
  <c r="BE121"/>
  <c r="BE142"/>
  <c r="BE199"/>
  <c r="BE205"/>
  <c r="BE209"/>
  <c r="BE213"/>
  <c r="BE215"/>
  <c r="BE113"/>
  <c r="BE130"/>
  <c r="BE124"/>
  <c r="BE126"/>
  <c r="BE141"/>
  <c r="BE144"/>
  <c r="BE150"/>
  <c r="BE157"/>
  <c r="BE191"/>
  <c r="BE203"/>
  <c r="BE207"/>
  <c i="6" r="J250"/>
  <c r="J72"/>
  <c i="7" r="F59"/>
  <c r="BE147"/>
  <c r="BE158"/>
  <c r="BE168"/>
  <c r="BE172"/>
  <c r="BE179"/>
  <c r="BE181"/>
  <c r="BE186"/>
  <c r="BE135"/>
  <c r="BE115"/>
  <c r="BE137"/>
  <c r="BE154"/>
  <c r="BE156"/>
  <c r="BE164"/>
  <c r="BE174"/>
  <c r="BE152"/>
  <c r="BE155"/>
  <c i="6" r="BK255"/>
  <c r="J255"/>
  <c r="J73"/>
  <c i="7" r="BE134"/>
  <c r="BE140"/>
  <c r="BE143"/>
  <c r="BE167"/>
  <c r="BE170"/>
  <c r="BE197"/>
  <c i="6" r="E85"/>
  <c r="BE115"/>
  <c r="BE136"/>
  <c r="BE141"/>
  <c r="BE144"/>
  <c r="BE153"/>
  <c r="BE184"/>
  <c r="BE204"/>
  <c r="BE208"/>
  <c r="BE213"/>
  <c r="J91"/>
  <c r="BE126"/>
  <c r="BE172"/>
  <c r="BE217"/>
  <c r="BE247"/>
  <c r="BE253"/>
  <c r="BE105"/>
  <c r="BE257"/>
  <c r="BE258"/>
  <c r="BE263"/>
  <c i="5" r="J102"/>
  <c r="J65"/>
  <c r="BK350"/>
  <c r="J350"/>
  <c r="J72"/>
  <c i="6" r="F94"/>
  <c r="BE214"/>
  <c r="BE240"/>
  <c r="BE243"/>
  <c r="BE178"/>
  <c r="BE187"/>
  <c r="BE189"/>
  <c r="BE196"/>
  <c r="BE219"/>
  <c r="BE235"/>
  <c r="BE251"/>
  <c r="BE261"/>
  <c r="BE100"/>
  <c r="BE150"/>
  <c r="BE163"/>
  <c r="BE174"/>
  <c r="BE182"/>
  <c r="BE192"/>
  <c r="BE200"/>
  <c i="5" r="BK363"/>
  <c r="J363"/>
  <c r="J75"/>
  <c i="6" r="BE110"/>
  <c r="BE132"/>
  <c r="BE194"/>
  <c r="BE120"/>
  <c r="BE206"/>
  <c r="BE220"/>
  <c r="BE226"/>
  <c r="BE123"/>
  <c r="BE129"/>
  <c r="BE173"/>
  <c r="BE211"/>
  <c r="BE223"/>
  <c r="BE229"/>
  <c r="BE156"/>
  <c r="BE161"/>
  <c r="BE167"/>
  <c r="BE210"/>
  <c r="BE228"/>
  <c r="BE231"/>
  <c r="BE117"/>
  <c r="BE183"/>
  <c r="BE202"/>
  <c r="BE216"/>
  <c r="BE222"/>
  <c r="BE230"/>
  <c r="BE233"/>
  <c r="BE158"/>
  <c r="BE169"/>
  <c r="BE179"/>
  <c r="BE180"/>
  <c r="BE198"/>
  <c r="BE237"/>
  <c i="5" r="BE103"/>
  <c r="BE119"/>
  <c r="BE177"/>
  <c i="4" r="BK128"/>
  <c r="J128"/>
  <c r="J72"/>
  <c i="5" r="E88"/>
  <c r="BE126"/>
  <c r="BE144"/>
  <c r="BE189"/>
  <c r="BE239"/>
  <c r="BE361"/>
  <c r="BE369"/>
  <c r="F97"/>
  <c r="BE130"/>
  <c r="BE132"/>
  <c r="BE157"/>
  <c r="BE192"/>
  <c r="BE210"/>
  <c r="BE256"/>
  <c r="BE279"/>
  <c r="BE285"/>
  <c r="BE289"/>
  <c r="BE344"/>
  <c r="BE356"/>
  <c r="BE358"/>
  <c r="BE366"/>
  <c r="BE374"/>
  <c r="BE382"/>
  <c r="BE217"/>
  <c r="BE268"/>
  <c r="BE275"/>
  <c r="BE292"/>
  <c r="BE321"/>
  <c r="BE325"/>
  <c r="BE380"/>
  <c r="BE227"/>
  <c r="BE260"/>
  <c r="BE272"/>
  <c r="BE304"/>
  <c r="BE341"/>
  <c r="BE365"/>
  <c r="BE372"/>
  <c r="BE375"/>
  <c r="BE377"/>
  <c r="BE169"/>
  <c r="BE172"/>
  <c r="BE175"/>
  <c r="BE202"/>
  <c r="BE203"/>
  <c r="BE205"/>
  <c r="BE224"/>
  <c r="BE319"/>
  <c r="BE348"/>
  <c i="4" r="J103"/>
  <c r="J64"/>
  <c r="J104"/>
  <c r="J65"/>
  <c i="5" r="BE107"/>
  <c r="BE111"/>
  <c r="BE135"/>
  <c r="BE148"/>
  <c r="BE190"/>
  <c r="BE196"/>
  <c r="BE252"/>
  <c r="BE282"/>
  <c r="BE310"/>
  <c r="BE352"/>
  <c r="BE115"/>
  <c r="BE181"/>
  <c r="BE188"/>
  <c r="BE198"/>
  <c r="BE200"/>
  <c r="BE313"/>
  <c r="BE332"/>
  <c r="BE335"/>
  <c r="BE338"/>
  <c r="BE166"/>
  <c r="BE194"/>
  <c r="BE199"/>
  <c r="BE209"/>
  <c r="BE215"/>
  <c r="BE248"/>
  <c r="BE316"/>
  <c r="BE207"/>
  <c r="BE213"/>
  <c r="BE221"/>
  <c r="BE307"/>
  <c i="4" r="BK162"/>
  <c r="J162"/>
  <c r="J77"/>
  <c i="5" r="J56"/>
  <c r="BE154"/>
  <c r="BE191"/>
  <c r="BE264"/>
  <c r="BE137"/>
  <c r="BE159"/>
  <c r="BE185"/>
  <c r="BE204"/>
  <c r="BE206"/>
  <c r="BE208"/>
  <c i="4" r="BE115"/>
  <c r="F99"/>
  <c r="BE121"/>
  <c r="BE132"/>
  <c r="BE143"/>
  <c r="BE126"/>
  <c r="E50"/>
  <c r="J96"/>
  <c r="BE118"/>
  <c r="BE140"/>
  <c r="BE147"/>
  <c r="BE161"/>
  <c r="BE166"/>
  <c r="BE170"/>
  <c r="BE197"/>
  <c i="3" r="BK239"/>
  <c r="J239"/>
  <c r="J71"/>
  <c i="4" r="BE149"/>
  <c r="BE150"/>
  <c r="BE156"/>
  <c r="BE172"/>
  <c r="BE178"/>
  <c r="BE194"/>
  <c r="BE145"/>
  <c r="BE157"/>
  <c r="BE175"/>
  <c r="BE105"/>
  <c r="BE134"/>
  <c r="BE142"/>
  <c r="BE174"/>
  <c r="BE135"/>
  <c r="BE146"/>
  <c r="BE151"/>
  <c r="BE181"/>
  <c r="BE182"/>
  <c r="BE191"/>
  <c i="3" r="BK96"/>
  <c r="J96"/>
  <c r="J64"/>
  <c i="4" r="BE109"/>
  <c r="BE130"/>
  <c r="BE137"/>
  <c r="BE144"/>
  <c r="BE184"/>
  <c r="BE203"/>
  <c r="BE111"/>
  <c r="BE113"/>
  <c r="BE152"/>
  <c r="BE153"/>
  <c r="BE154"/>
  <c r="BE158"/>
  <c r="BE160"/>
  <c r="BE164"/>
  <c r="BE165"/>
  <c r="BE167"/>
  <c r="BE168"/>
  <c r="BE177"/>
  <c r="BE180"/>
  <c r="BE199"/>
  <c r="BE209"/>
  <c r="BE124"/>
  <c r="BE207"/>
  <c r="BE211"/>
  <c r="BE213"/>
  <c r="BE215"/>
  <c r="BE141"/>
  <c r="BE155"/>
  <c r="BE179"/>
  <c r="BE186"/>
  <c r="BE201"/>
  <c r="BE205"/>
  <c i="3" r="BE148"/>
  <c r="BE156"/>
  <c r="BE159"/>
  <c r="BE171"/>
  <c r="BE220"/>
  <c i="2" r="BK101"/>
  <c r="J101"/>
  <c r="J64"/>
  <c i="3" r="F59"/>
  <c r="BE113"/>
  <c i="2" r="J406"/>
  <c r="J76"/>
  <c i="3" r="BE192"/>
  <c r="BE194"/>
  <c r="BE200"/>
  <c r="BE124"/>
  <c r="BE167"/>
  <c r="BE177"/>
  <c r="BE198"/>
  <c r="BE98"/>
  <c r="BE108"/>
  <c r="BE151"/>
  <c r="BE207"/>
  <c i="2" r="BK392"/>
  <c r="J392"/>
  <c r="J72"/>
  <c i="3" r="E83"/>
  <c r="BE127"/>
  <c r="BE210"/>
  <c r="BE154"/>
  <c r="BE178"/>
  <c r="BE201"/>
  <c r="BE204"/>
  <c r="BE213"/>
  <c r="BE219"/>
  <c r="J89"/>
  <c r="BE121"/>
  <c r="BE172"/>
  <c r="BE185"/>
  <c r="BE187"/>
  <c r="BE206"/>
  <c r="BE227"/>
  <c r="BE242"/>
  <c r="BE161"/>
  <c r="BE165"/>
  <c r="BE182"/>
  <c r="BE196"/>
  <c r="BE216"/>
  <c r="BE218"/>
  <c r="BE223"/>
  <c r="BE103"/>
  <c r="BE176"/>
  <c r="BE203"/>
  <c r="BE209"/>
  <c r="BE212"/>
  <c r="BE221"/>
  <c r="BE225"/>
  <c r="BE233"/>
  <c r="BE237"/>
  <c r="BE241"/>
  <c r="BE115"/>
  <c r="BE118"/>
  <c r="BE130"/>
  <c r="BE134"/>
  <c r="BE139"/>
  <c r="BE142"/>
  <c r="BE170"/>
  <c r="BE180"/>
  <c r="BE181"/>
  <c r="BE190"/>
  <c r="BE230"/>
  <c r="BE245"/>
  <c r="BE247"/>
  <c i="2" r="BE201"/>
  <c r="BE208"/>
  <c r="BE215"/>
  <c r="BE225"/>
  <c r="BE229"/>
  <c r="BE284"/>
  <c r="BE300"/>
  <c r="BE307"/>
  <c r="BE328"/>
  <c r="BE115"/>
  <c r="BE127"/>
  <c r="BE138"/>
  <c r="BE156"/>
  <c r="BE202"/>
  <c r="BE219"/>
  <c r="BE221"/>
  <c r="BE227"/>
  <c r="BE107"/>
  <c r="BE140"/>
  <c r="BE160"/>
  <c r="BE203"/>
  <c r="BE233"/>
  <c r="BE264"/>
  <c r="BE276"/>
  <c r="BE320"/>
  <c r="BE374"/>
  <c r="BE377"/>
  <c r="BE394"/>
  <c r="BE403"/>
  <c r="BE169"/>
  <c r="BE189"/>
  <c r="BE204"/>
  <c r="BE251"/>
  <c r="BE268"/>
  <c r="BE280"/>
  <c r="BE318"/>
  <c r="BE400"/>
  <c r="BE422"/>
  <c r="BE103"/>
  <c r="BE166"/>
  <c r="BE210"/>
  <c r="BE346"/>
  <c r="BE361"/>
  <c r="BE367"/>
  <c r="BE386"/>
  <c r="BE411"/>
  <c r="BE197"/>
  <c r="BE294"/>
  <c r="BE349"/>
  <c r="BE380"/>
  <c r="BE119"/>
  <c r="BE181"/>
  <c r="BE211"/>
  <c r="BE217"/>
  <c r="BE287"/>
  <c r="BE297"/>
  <c r="BE324"/>
  <c r="BE359"/>
  <c r="BE407"/>
  <c r="BE152"/>
  <c r="BE178"/>
  <c r="BE200"/>
  <c r="BE218"/>
  <c r="BE260"/>
  <c r="BE272"/>
  <c r="BE290"/>
  <c r="BE323"/>
  <c r="BE355"/>
  <c r="BE363"/>
  <c r="BE383"/>
  <c r="BE424"/>
  <c r="BE111"/>
  <c r="BE187"/>
  <c r="BE193"/>
  <c r="BE216"/>
  <c r="BE222"/>
  <c r="BE239"/>
  <c r="BE319"/>
  <c r="BE398"/>
  <c r="BE171"/>
  <c r="BE206"/>
  <c r="BE214"/>
  <c r="BE220"/>
  <c r="BE236"/>
  <c r="BE352"/>
  <c r="BE390"/>
  <c r="BE408"/>
  <c r="BE416"/>
  <c r="BE123"/>
  <c r="BE134"/>
  <c r="BE143"/>
  <c r="BE145"/>
  <c r="BE184"/>
  <c r="BE212"/>
  <c r="BE304"/>
  <c r="BE340"/>
  <c r="BE343"/>
  <c r="BE414"/>
  <c r="BE417"/>
  <c r="BE419"/>
  <c i="7" r="F39"/>
  <c i="1" r="BD62"/>
  <c i="5" r="J36"/>
  <c i="1" r="AW60"/>
  <c i="7" r="J36"/>
  <c i="1" r="AW62"/>
  <c i="6" r="J36"/>
  <c i="1" r="AW61"/>
  <c i="4" r="F38"/>
  <c i="1" r="BC58"/>
  <c i="7" r="F37"/>
  <c i="1" r="BB62"/>
  <c i="3" r="F38"/>
  <c i="1" r="BC57"/>
  <c i="5" r="F36"/>
  <c i="1" r="BA60"/>
  <c i="5" r="F38"/>
  <c i="1" r="BC60"/>
  <c i="3" r="J36"/>
  <c i="1" r="AW57"/>
  <c i="6" r="F39"/>
  <c i="1" r="BD61"/>
  <c i="3" r="F36"/>
  <c i="1" r="BA57"/>
  <c r="AS54"/>
  <c i="4" r="F37"/>
  <c i="1" r="BB58"/>
  <c i="2" r="J36"/>
  <c i="1" r="AW56"/>
  <c i="6" r="F36"/>
  <c i="1" r="BA61"/>
  <c i="4" r="J36"/>
  <c i="1" r="AW58"/>
  <c i="2" r="F37"/>
  <c i="1" r="BB56"/>
  <c i="5" r="F39"/>
  <c i="1" r="BD60"/>
  <c i="3" r="F37"/>
  <c i="1" r="BB57"/>
  <c i="3" r="F39"/>
  <c i="1" r="BD57"/>
  <c i="4" r="F36"/>
  <c i="1" r="BA58"/>
  <c i="6" r="F37"/>
  <c i="1" r="BB61"/>
  <c i="7" r="F36"/>
  <c i="1" r="BA62"/>
  <c i="2" r="F39"/>
  <c i="1" r="BD56"/>
  <c i="4" r="F39"/>
  <c i="1" r="BD58"/>
  <c i="2" r="F38"/>
  <c i="1" r="BC56"/>
  <c i="2" r="F36"/>
  <c i="1" r="BA56"/>
  <c i="7" r="F38"/>
  <c i="1" r="BC62"/>
  <c i="6" r="F38"/>
  <c i="1" r="BC61"/>
  <c i="5" r="F37"/>
  <c i="1" r="BB60"/>
  <c i="4" l="1" r="P107"/>
  <c i="5" r="BK101"/>
  <c r="J101"/>
  <c r="J64"/>
  <c i="7" r="R107"/>
  <c r="T107"/>
  <c r="P107"/>
  <c i="5" r="T363"/>
  <c r="T100"/>
  <c i="4" r="T128"/>
  <c i="7" r="BK107"/>
  <c r="J107"/>
  <c r="J66"/>
  <c r="R162"/>
  <c r="P128"/>
  <c r="P102"/>
  <c i="1" r="AU62"/>
  <c i="6" r="T98"/>
  <c r="T97"/>
  <c r="R98"/>
  <c r="R97"/>
  <c i="7" r="R128"/>
  <c r="R102"/>
  <c i="2" r="T101"/>
  <c r="T100"/>
  <c i="4" r="R128"/>
  <c r="R102"/>
  <c i="5" r="R101"/>
  <c r="R100"/>
  <c i="7" r="T162"/>
  <c r="T128"/>
  <c r="T102"/>
  <c i="4" r="P128"/>
  <c r="P102"/>
  <c i="1" r="AU58"/>
  <c i="2" r="R101"/>
  <c r="R100"/>
  <c i="4" r="T162"/>
  <c i="3" r="T96"/>
  <c r="T95"/>
  <c i="5" r="P101"/>
  <c r="P363"/>
  <c i="3" r="P96"/>
  <c r="P95"/>
  <c i="1" r="AU57"/>
  <c i="2" r="BK405"/>
  <c r="J405"/>
  <c r="J75"/>
  <c i="7" r="BK103"/>
  <c r="J103"/>
  <c r="J64"/>
  <c r="BK162"/>
  <c r="J162"/>
  <c r="J77"/>
  <c r="BK128"/>
  <c r="J128"/>
  <c r="J72"/>
  <c i="4" r="BK107"/>
  <c r="J107"/>
  <c r="J66"/>
  <c i="7" r="J108"/>
  <c r="J67"/>
  <c i="6" r="BK97"/>
  <c r="J97"/>
  <c r="J63"/>
  <c r="J98"/>
  <c r="J64"/>
  <c i="5" r="BK100"/>
  <c r="J100"/>
  <c r="J63"/>
  <c i="4" r="BK102"/>
  <c r="J102"/>
  <c r="J63"/>
  <c i="3" r="BK95"/>
  <c r="J95"/>
  <c r="J63"/>
  <c i="2" r="BK100"/>
  <c r="J100"/>
  <c i="5" r="F35"/>
  <c i="1" r="AZ60"/>
  <c i="2" r="F35"/>
  <c i="1" r="AZ56"/>
  <c i="7" r="F35"/>
  <c i="1" r="AZ62"/>
  <c r="BC59"/>
  <c r="AY59"/>
  <c i="2" r="J35"/>
  <c i="1" r="AV56"/>
  <c r="AT56"/>
  <c i="3" r="J35"/>
  <c i="1" r="AV57"/>
  <c r="AT57"/>
  <c i="5" r="J35"/>
  <c i="1" r="AV60"/>
  <c r="AT60"/>
  <c i="7" r="J35"/>
  <c i="1" r="AV62"/>
  <c r="AT62"/>
  <c r="BA55"/>
  <c r="AW55"/>
  <c i="3" r="F35"/>
  <c i="1" r="AZ57"/>
  <c i="4" r="F35"/>
  <c i="1" r="AZ58"/>
  <c r="BA59"/>
  <c r="AW59"/>
  <c r="BD59"/>
  <c r="BB59"/>
  <c r="AX59"/>
  <c i="2" r="J32"/>
  <c i="1" r="AG56"/>
  <c r="BD55"/>
  <c r="BB55"/>
  <c r="AX55"/>
  <c i="6" r="F35"/>
  <c i="1" r="AZ61"/>
  <c i="4" r="J35"/>
  <c i="1" r="AV58"/>
  <c r="AT58"/>
  <c r="BC55"/>
  <c i="6" r="J35"/>
  <c i="1" r="AV61"/>
  <c r="AT61"/>
  <c i="4" l="1" r="T102"/>
  <c i="5" r="P100"/>
  <c i="1" r="AU60"/>
  <c i="7" r="BK102"/>
  <c r="J102"/>
  <c r="J63"/>
  <c i="1" r="AN56"/>
  <c i="2" r="J63"/>
  <c r="J41"/>
  <c i="1" r="AU59"/>
  <c i="6" r="J32"/>
  <c i="1" r="AG61"/>
  <c r="AN61"/>
  <c r="AZ55"/>
  <c r="BB54"/>
  <c r="AX54"/>
  <c i="5" r="J32"/>
  <c i="1" r="AG60"/>
  <c i="3" r="J32"/>
  <c i="1" r="AG57"/>
  <c r="AN57"/>
  <c r="AY55"/>
  <c r="AU55"/>
  <c r="AU54"/>
  <c r="BC54"/>
  <c r="W32"/>
  <c r="AZ59"/>
  <c r="AV59"/>
  <c r="AT59"/>
  <c r="BD54"/>
  <c r="W33"/>
  <c r="BA54"/>
  <c r="AW54"/>
  <c r="AK30"/>
  <c i="4" r="J32"/>
  <c i="1" r="AG58"/>
  <c r="AN58"/>
  <c i="6" l="1" r="J41"/>
  <c i="5" r="J41"/>
  <c i="1" r="AN60"/>
  <c i="4" r="J41"/>
  <c i="3" r="J41"/>
  <c i="1" r="AY54"/>
  <c i="7" r="J32"/>
  <c i="1" r="AG62"/>
  <c r="AG59"/>
  <c r="AG55"/>
  <c r="W31"/>
  <c r="W30"/>
  <c r="AV55"/>
  <c r="AT55"/>
  <c r="AZ54"/>
  <c r="AV54"/>
  <c r="AK29"/>
  <c i="7" l="1" r="J41"/>
  <c i="1" r="AN59"/>
  <c r="AN55"/>
  <c r="AN62"/>
  <c r="AT54"/>
  <c r="W29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<sst xmlns="http://schemas.openxmlformats.org/spreadsheetml/2006/main">
  <si>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</si>
  <si>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</si>
  <si>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</si>
  <si>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</si>
  <si>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</si>
  <si>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{afdcc56f-9831-4bfe-8983-daea586ea7be}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</si>
  <si>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</si>
  <si>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</si>
  <si>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</si>
  <si>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</si>
  <si>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</si>
  <si>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</si>
  <si>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</si>
  <si>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</si>
  <si>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PFP_39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</si>
  <si>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</si>
  <si>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</si>
  <si>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Tuchlovice, oprava místních komunikací - lokalita východ</t>
  </si>
  <si>
    <t>KSO:</t>
  </si>
  <si>
    <t/>
  </si>
  <si>
    <t>CC-CZ:</t>
  </si>
  <si>
    <t>Místo:</t>
  </si>
  <si>
    <t>obec Tuchlovice</t>
  </si>
  <si>
    <t>Datum:</t>
  </si>
  <si>
    <t>14. 3. 2024</t>
  </si>
  <si>
    <t>Zadavatel:</t>
  </si>
  <si>
    <t>IČ:</t>
  </si>
  <si>
    <t>Obec Tuchlovice</t>
  </si>
  <si>
    <t>DIČ:</t>
  </si>
  <si>
    <t>Uchazeč:</t>
  </si>
  <si>
    <t>Vyplň údaj</t>
  </si>
  <si>
    <t>Projektant:</t>
  </si>
  <si>
    <t>PFProjekt s.r.o.</t>
  </si>
  <si>
    <t>True</t>
  </si>
  <si>
    <t>Zpracovatel:</t>
  </si>
  <si>
    <t>Lukáš Novák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</si>
  <si>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</si>
  <si>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</si>
  <si>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</si>
  <si>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</si>
  <si>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</si>
  <si>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</si>
  <si>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</si>
  <si>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</si>
  <si>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</si>
  <si>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</si>
  <si>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</si>
  <si>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</si>
  <si>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</si>
  <si>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</si>
  <si>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</si>
  <si>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</si>
  <si>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</si>
  <si>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</si>
  <si>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</si>
  <si>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</si>
  <si>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</si>
  <si>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</si>
  <si>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</si>
  <si>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</si>
  <si>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</si>
  <si>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</si>
  <si>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</si>
  <si>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</si>
  <si>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</si>
  <si>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</si>
  <si>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</si>
  <si>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</si>
  <si>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</si>
  <si>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</si>
  <si>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</si>
  <si>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</si>
  <si>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</si>
  <si>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</si>
  <si>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</si>
  <si>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</si>
  <si>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104</t>
  </si>
  <si>
    <t>4. Úsek - ulice Máchova</t>
  </si>
  <si>
    <t>STA</t>
  </si>
  <si>
    <t>1</t>
  </si>
  <si>
    <t>{538c87d9-3da1-44c6-a967-876077d9b099}</t>
  </si>
  <si>
    <t>2</t>
  </si>
  <si>
    <t>/</t>
  </si>
  <si>
    <t>SO 104.1</t>
  </si>
  <si>
    <t>Komunikace a zpevněné plochy - 4. úsek</t>
  </si>
  <si>
    <t>Soupis</t>
  </si>
  <si>
    <t>{8dd54d61-7b23-417c-bb61-13e37b47c3a9}</t>
  </si>
  <si>
    <t>SO 104.2</t>
  </si>
  <si>
    <t>Kanalizace a odvodnění</t>
  </si>
  <si>
    <t>{ebf33261-bc8b-4d98-9398-5d0ed36f2c67}</t>
  </si>
  <si>
    <t>SO 104.3</t>
  </si>
  <si>
    <t>Veřejné osvětlení</t>
  </si>
  <si>
    <t>{1edd00cc-f1e8-4bdf-95d6-90e2b6ddacd8}</t>
  </si>
  <si>
    <t>SO 105</t>
  </si>
  <si>
    <t>5. Úsek - ulice 5. května</t>
  </si>
  <si>
    <t>{219e3b81-2e4e-4012-9fb3-dd9b57a385b4}</t>
  </si>
  <si>
    <t>SO 105.1</t>
  </si>
  <si>
    <t>Komunikace a zpevněné plochy - 5. úsek</t>
  </si>
  <si>
    <t>{a73b074e-bb6b-4c55-8f37-bf030f8c9cfd}</t>
  </si>
  <si>
    <t>SO 105.2</t>
  </si>
  <si>
    <t>{9816c1e8-d674-40eb-af7f-2fcc6569a3b0}</t>
  </si>
  <si>
    <t>SO 105.3</t>
  </si>
  <si>
    <t>{502ee8a0-0024-405e-8dcd-b52192e5dbe4}</t>
  </si>
  <si>
    <t>KRYCÍ LIST SOUPISU PRACÍ</t>
  </si>
  <si>
    <t>Objekt:</t>
  </si>
  <si>
    <t>SO 104 - 4. Úsek - ulice Máchova</t>
  </si>
  <si>
    <t>Soupis:</t>
  </si>
  <si>
    <t>SO 104.1 - Komunikace a zpevněné plochy - 4. úsek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</si>
  <si>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</si>
  <si>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</si>
  <si>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</si>
  <si>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</si>
  <si>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</si>
  <si>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</si>
  <si>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1a - Výsadba stromů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</si>
  <si>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</si>
  <si>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</si>
  <si>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</si>
  <si>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</si>
  <si>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</si>
  <si>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</si>
  <si>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</si>
  <si>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</si>
  <si>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</si>
  <si>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</si>
  <si>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</si>
  <si>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</si>
  <si>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</si>
  <si>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</si>
  <si>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</si>
  <si>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</si>
  <si>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</si>
  <si>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</si>
  <si>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</si>
  <si>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</si>
  <si>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</si>
  <si>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</si>
  <si>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</si>
  <si>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</si>
  <si>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</si>
  <si>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</si>
  <si>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</si>
  <si>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</si>
  <si>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</si>
  <si>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</si>
  <si>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112101121</t>
  </si>
  <si>
    <t>Odstranění stromů s odřezáním kmene a s odvětvením jehličnatých bez odkornění, průměru kmene přes 100 do 300 mm</t>
  </si>
  <si>
    <t>kus</t>
  </si>
  <si>
    <t>CS ÚRS 2024 01</t>
  </si>
  <si>
    <t>4</t>
  </si>
  <si>
    <t>-1169376682</t>
  </si>
  <si>
    <t>Online PSC</t>
  </si>
  <si>
    <t>https://podminky.urs.cz/item/CS_URS_2024_01/112101121</t>
  </si>
  <si>
    <t>VV</t>
  </si>
  <si>
    <t>tůje, keře, výška do 2,0m</t>
  </si>
  <si>
    <t>3</t>
  </si>
  <si>
    <t>112251101</t>
  </si>
  <si>
    <t>Odstranění pařezů strojně s jejich vykopáním nebo vytrháním průměru přes 100 do 300 mm</t>
  </si>
  <si>
    <t>955347501</t>
  </si>
  <si>
    <t>https://podminky.urs.cz/item/CS_URS_2024_01/112251101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</si>
  <si>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</si>
  <si>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</si>
  <si>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</si>
  <si>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-1345375733</t>
  </si>
  <si>
    <t>https://podminky.urs.cz/item/CS_URS_2024_01/113106123</t>
  </si>
  <si>
    <t>chodníky a vjezdy z dlažby</t>
  </si>
  <si>
    <t>10</t>
  </si>
  <si>
    <t>113107162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</si>
  <si>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</si>
  <si>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1450334901</t>
  </si>
  <si>
    <t>https://podminky.urs.cz/item/CS_URS_2024_01/113107162</t>
  </si>
  <si>
    <t>5</t>
  </si>
  <si>
    <t>113107223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</si>
  <si>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</si>
  <si>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-806464112</t>
  </si>
  <si>
    <t>https://podminky.urs.cz/item/CS_URS_2024_01/113107223</t>
  </si>
  <si>
    <t>komunikace - živice</t>
  </si>
  <si>
    <t>727</t>
  </si>
  <si>
    <t>6</t>
  </si>
  <si>
    <t>113107243</t>
  </si>
  <si>
    <t>Odstranění podkladů nebo krytů strojně plochy jednotlivě přes 200 m2 s přemístěním hmot na skládku na vzdálenost do 20 m nebo s naložením na dopravní prostředek živičných, o tl. vrstvy přes 100 do 150 mm</t>
  </si>
  <si>
    <t>-646600461</t>
  </si>
  <si>
    <t>https://podminky.urs.cz/item/CS_URS_2024_01/113107243</t>
  </si>
  <si>
    <t>7</t>
  </si>
  <si>
    <t>113107323</t>
  </si>
  <si>
    <t>Odstranění podkladů nebo krytů strojně plochy jednotlivě do 50 m2 s přemístěním hmot na skládku na vzdálenost do 3 m nebo s naložením na dopravní prostředek z kameniva hrubého drceného, o tl. vrstvy přes 200 do 300 mm</t>
  </si>
  <si>
    <t>44058535</t>
  </si>
  <si>
    <t>https://podminky.urs.cz/item/CS_URS_2024_01/113107323</t>
  </si>
  <si>
    <t>komunikace - štěrk, recyklát</t>
  </si>
  <si>
    <t>17</t>
  </si>
  <si>
    <t>bourání krajnice a nezpevněných povrchů - štěrk</t>
  </si>
  <si>
    <t>30</t>
  </si>
  <si>
    <t>Součet</t>
  </si>
  <si>
    <t>8</t>
  </si>
  <si>
    <t>113107332</t>
  </si>
  <si>
    <t>Odstranění podkladů nebo krytů strojně plochy jednotlivě do 50 m2 s přemístěním hmot na skládku na vzdálenost do 3 m nebo s naložením na dopravní prostředek z betonu prostého, o tl. vrstvy přes 150 do 300 mm</t>
  </si>
  <si>
    <t>-2067493650</t>
  </si>
  <si>
    <t>https://podminky.urs.cz/item/CS_URS_2024_01/113107332</t>
  </si>
  <si>
    <t xml:space="preserve">bourání betonových konstrukcí </t>
  </si>
  <si>
    <t>9</t>
  </si>
  <si>
    <t>113154114</t>
  </si>
  <si>
    <t>Frézování živičného podkladu nebo krytu s naložením na dopravní prostředek plochy do 500 m2 bez překážek v trase pruhu šířky do 0,5 m, tloušťky vrstvy 100 mm</t>
  </si>
  <si>
    <t>1401051351</t>
  </si>
  <si>
    <t>https://podminky.urs.cz/item/CS_URS_2024_01/113154114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</si>
  <si>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</si>
  <si>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</si>
  <si>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</si>
  <si>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-1945221502</t>
  </si>
  <si>
    <t>https://podminky.urs.cz/item/CS_URS_2024_01/113201112</t>
  </si>
  <si>
    <t>150</t>
  </si>
  <si>
    <t>11</t>
  </si>
  <si>
    <t>121151113</t>
  </si>
  <si>
    <t>Sejmutí ornice strojně při souvislé ploše přes 100 do 500 m2, tl. vrstvy do 200 mm</t>
  </si>
  <si>
    <t>-491829724</t>
  </si>
  <si>
    <t>https://podminky.urs.cz/item/CS_URS_2024_01/121151113</t>
  </si>
  <si>
    <t>122251104</t>
  </si>
  <si>
    <t>Odkopávky a prokopávky nezapažené strojně v hornině třídy těžitelnosti I skupiny 3 přes 100 do 500 m3</t>
  </si>
  <si>
    <t>m3</t>
  </si>
  <si>
    <t>-72183809</t>
  </si>
  <si>
    <t>https://podminky.urs.cz/item/CS_URS_2024_01/122251104</t>
  </si>
  <si>
    <t>chodníky</t>
  </si>
  <si>
    <t>166,5*0,3</t>
  </si>
  <si>
    <t>vozovka</t>
  </si>
  <si>
    <t>790,1*0,1</t>
  </si>
  <si>
    <t>13</t>
  </si>
  <si>
    <t>131213701</t>
  </si>
  <si>
    <t>Hloubení nezapažených jam ručně s urovnáním dna do předepsaného profilu a spádu v hornině třídy těžitelnosti I skupiny 3 soudržných</t>
  </si>
  <si>
    <t>-112657368</t>
  </si>
  <si>
    <t>https://podminky.urs.cz/item/CS_URS_2024_01/131213701</t>
  </si>
  <si>
    <t>základ dopravní značky</t>
  </si>
  <si>
    <t>0,8*0,75*0,75*4</t>
  </si>
  <si>
    <t>14</t>
  </si>
  <si>
    <t>132251103</t>
  </si>
  <si>
    <t>Hloubení nezapažených rýh šířky do 800 mm strojně s urovnáním dna do předepsaného profilu a spádu v hornině třídy těžitelnosti I skupiny 3 přes 50 do 100 m3</t>
  </si>
  <si>
    <t>1855282747</t>
  </si>
  <si>
    <t>https://podminky.urs.cz/item/CS_URS_2024_01/132251103</t>
  </si>
  <si>
    <t>Drenáž</t>
  </si>
  <si>
    <t>130*0,4*0,5</t>
  </si>
  <si>
    <t>15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</si>
  <si>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</si>
  <si>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</si>
  <si>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-1777199902</t>
  </si>
  <si>
    <t>https://podminky.urs.cz/item/CS_URS_2024_01/162751117</t>
  </si>
  <si>
    <t>203*0,2</t>
  </si>
  <si>
    <t>128,96+1,8+26</t>
  </si>
  <si>
    <t>-7,9</t>
  </si>
  <si>
    <t>16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</si>
  <si>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</si>
  <si>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</si>
  <si>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-36983089</t>
  </si>
  <si>
    <t>https://podminky.urs.cz/item/CS_URS_2024_01/162751119</t>
  </si>
  <si>
    <t>189,46*15</t>
  </si>
  <si>
    <t>167151111</t>
  </si>
  <si>
    <t>Nakládání, skládání a překládání neulehlého výkopku nebo sypaniny strojně nakládání, množství přes 100 m3, z hornin třídy těžitelnosti I, skupiny 1 až 3</t>
  </si>
  <si>
    <t>1648100610</t>
  </si>
  <si>
    <t>https://podminky.urs.cz/item/CS_URS_2024_01/167151111</t>
  </si>
  <si>
    <t>18</t>
  </si>
  <si>
    <t>171151112</t>
  </si>
  <si>
    <t>Uložení sypanin do násypů strojně s rozprostřením sypaniny ve vrstvách a s hrubým urovnáním zhutněných z hornin nesoudržných kamenitých</t>
  </si>
  <si>
    <t>317082105</t>
  </si>
  <si>
    <t>https://podminky.urs.cz/item/CS_URS_2024_01/171151112</t>
  </si>
  <si>
    <t>hutněný násyp (použítí vhodné zeminy z výkopu)</t>
  </si>
  <si>
    <t>2,8</t>
  </si>
  <si>
    <t>zásyp zeminou za obrubníkem (použítí vhodné zeminy z výkopu)</t>
  </si>
  <si>
    <t>5,1</t>
  </si>
  <si>
    <t>19</t>
  </si>
  <si>
    <t>171201231</t>
  </si>
  <si>
    <t>Poplatek za uložení stavebního odpadu na recyklační skládce (skládkovné) zeminy a kamení zatříděného do Katalogu odpadů pod kódem 17 05 04</t>
  </si>
  <si>
    <t>t</t>
  </si>
  <si>
    <t>2047834189</t>
  </si>
  <si>
    <t>https://podminky.urs.cz/item/CS_URS_2024_01/171201231</t>
  </si>
  <si>
    <t>189,46*1,8</t>
  </si>
  <si>
    <t>20</t>
  </si>
  <si>
    <t>171251201</t>
  </si>
  <si>
    <t>Uložení sypaniny na skládky nebo meziskládky bez hutnění s upravením uložené sypaniny do předepsaného tvaru</t>
  </si>
  <si>
    <t>2008629425</t>
  </si>
  <si>
    <t>https://podminky.urs.cz/item/CS_URS_2024_01/171251201</t>
  </si>
  <si>
    <t>189,46</t>
  </si>
  <si>
    <t>181411131</t>
  </si>
  <si>
    <t>Založení trávníku na půdě předem připravené plochy do 1000 m2 výsevem včetně utažení parkového v rovině nebo na svahu do 1:5</t>
  </si>
  <si>
    <t>-2106116769</t>
  </si>
  <si>
    <t>https://podminky.urs.cz/item/CS_URS_2024_01/181411131</t>
  </si>
  <si>
    <t>99</t>
  </si>
  <si>
    <t>22</t>
  </si>
  <si>
    <t>M</t>
  </si>
  <si>
    <t>00572410</t>
  </si>
  <si>
    <t>osivo směs travní parková</t>
  </si>
  <si>
    <t>kg</t>
  </si>
  <si>
    <t>1154255158</t>
  </si>
  <si>
    <t>99*0,02 'Přepočtené koeficientem množství</t>
  </si>
  <si>
    <t>23</t>
  </si>
  <si>
    <t>181951112</t>
  </si>
  <si>
    <t>Úprava pláně vyrovnáním výškových rozdílů strojně v hornině třídy těžitelnosti I, skupiny 1 až 3 se zhutněním</t>
  </si>
  <si>
    <t>-2029500079</t>
  </si>
  <si>
    <t>https://podminky.urs.cz/item/CS_URS_2024_01/181951112</t>
  </si>
  <si>
    <t>součet zpevněných a upravených ploch - chodník, vjezd, vozovka, parking</t>
  </si>
  <si>
    <t>956,6</t>
  </si>
  <si>
    <t>24</t>
  </si>
  <si>
    <t>182303111</t>
  </si>
  <si>
    <t>Doplnění zeminy nebo substrátu na travnatých plochách tloušťky do 50 mm v rovině nebo na svahu do 1:5</t>
  </si>
  <si>
    <t>1057586483</t>
  </si>
  <si>
    <t>https://podminky.urs.cz/item/CS_URS_2024_01/182303111</t>
  </si>
  <si>
    <t>tl.150mm (50mm x 3)</t>
  </si>
  <si>
    <t>99*3</t>
  </si>
  <si>
    <t>25</t>
  </si>
  <si>
    <t>10364101</t>
  </si>
  <si>
    <t>zemina pro terénní úpravy - ornice</t>
  </si>
  <si>
    <t>-2004802761</t>
  </si>
  <si>
    <t>99*0,15*1,6</t>
  </si>
  <si>
    <t>1a</t>
  </si>
  <si>
    <t>Výsadba stromů</t>
  </si>
  <si>
    <t>26</t>
  </si>
  <si>
    <t>K001</t>
  </si>
  <si>
    <t>Vytyčení výsadeb stromů</t>
  </si>
  <si>
    <t>ks</t>
  </si>
  <si>
    <t>-218201525</t>
  </si>
  <si>
    <t>27</t>
  </si>
  <si>
    <t>K002</t>
  </si>
  <si>
    <t>Hloubení jamek pro vysazování rostlin v zemině 1 až 4 s výměnou půdy na 50 % v rovině nebo na svahu do 1:5, objemu přes 0,40 m3 do 1,00 m3</t>
  </si>
  <si>
    <t>1369339840</t>
  </si>
  <si>
    <t>28</t>
  </si>
  <si>
    <t>K003</t>
  </si>
  <si>
    <t>Výsadba dřeviny s balem do předem vyhloubené jamky se zalitím v rovině nebo ve svahu 1:5 při průměru balu přes 400 do 500 mm</t>
  </si>
  <si>
    <t>1338509866</t>
  </si>
  <si>
    <t>29</t>
  </si>
  <si>
    <t>4123R</t>
  </si>
  <si>
    <t xml:space="preserve">Crataegus laevigata 'Paul's Scarlet' - hloh obecný 12-14 </t>
  </si>
  <si>
    <t>-1653665388</t>
  </si>
  <si>
    <t>K004</t>
  </si>
  <si>
    <t>Dovoz vody pro zálivku rostlin na vzdálenost do 1000 m</t>
  </si>
  <si>
    <t>1585933477</t>
  </si>
  <si>
    <t>0,08*7</t>
  </si>
  <si>
    <t>31</t>
  </si>
  <si>
    <t>K005</t>
  </si>
  <si>
    <t>Pěstební substrát 0,5 m3 / 1 ks, včetně ceny dopravy materiálu</t>
  </si>
  <si>
    <t>-397269762</t>
  </si>
  <si>
    <t>0,5*7</t>
  </si>
  <si>
    <t>32</t>
  </si>
  <si>
    <t>K006</t>
  </si>
  <si>
    <t>Hnojení tabletovým hnojivem s obsahem ureaformu hořčíku a stopových prvků (5 ks tablet / strom), vč. ceny dopravy materiálu a aplikace</t>
  </si>
  <si>
    <t>14902349</t>
  </si>
  <si>
    <t>5*7</t>
  </si>
  <si>
    <t>33</t>
  </si>
  <si>
    <t>K007</t>
  </si>
  <si>
    <t>Absorbční prostředek - práškový koncentrát v dávce 100 g ke každému stromu, včetně dopravy a aplikace</t>
  </si>
  <si>
    <t>-1755722346</t>
  </si>
  <si>
    <t>34</t>
  </si>
  <si>
    <t>K008</t>
  </si>
  <si>
    <t>Ukotvení dřeviny třemi kůly, délky přes 1 do 2 m průměru do 100 mm</t>
  </si>
  <si>
    <t>369462738</t>
  </si>
  <si>
    <t>35</t>
  </si>
  <si>
    <t>K009</t>
  </si>
  <si>
    <t>Dodání kůlů délky 2500 mm, průměru 60 mm (3 ks k jedné dřevině), vč. ceny dopravy materiálu</t>
  </si>
  <si>
    <t>397264145</t>
  </si>
  <si>
    <t>3*7</t>
  </si>
  <si>
    <t>36</t>
  </si>
  <si>
    <t>K010</t>
  </si>
  <si>
    <t>Dodání příčníků délky 500 mm, průměru 60 mm (3 ks k jedné dřevině), vč. ceny dopravy materiálu</t>
  </si>
  <si>
    <t>-1518783413</t>
  </si>
  <si>
    <t>37</t>
  </si>
  <si>
    <t>K011</t>
  </si>
  <si>
    <t>Dodání úvazku (3 ks k jedné dřevině) , vč. ceny dopravy materiálu</t>
  </si>
  <si>
    <t>302293794</t>
  </si>
  <si>
    <t>38</t>
  </si>
  <si>
    <t>K012</t>
  </si>
  <si>
    <t>Zhotovení obalu kmene z rákosové nebo kokosové rohože v jedné vrstvě v rovině nebo na svahu do 1:5</t>
  </si>
  <si>
    <t>-1354464173</t>
  </si>
  <si>
    <t>39</t>
  </si>
  <si>
    <t>K013</t>
  </si>
  <si>
    <t>Dodávka kokosové nebo rákosové rohože na zhotovení obalu kmene, vč. ceny dopravy materiálu</t>
  </si>
  <si>
    <t>-1047357618</t>
  </si>
  <si>
    <t>40</t>
  </si>
  <si>
    <t>K014</t>
  </si>
  <si>
    <t>Zhotovení závlahové mísy u soliterních dřevin v rovině nebo na svahu do 1:5, o průměru mísy přes 0,5 do 1 m</t>
  </si>
  <si>
    <t>-1443157419</t>
  </si>
  <si>
    <t>41</t>
  </si>
  <si>
    <t>K015</t>
  </si>
  <si>
    <t>Dodávka mulčovací kůry tl. vrstvy 0,1 m, vč. dopravy</t>
  </si>
  <si>
    <t>-962154249</t>
  </si>
  <si>
    <t>42</t>
  </si>
  <si>
    <t>K016</t>
  </si>
  <si>
    <t>Povýsadbový řez vysazených stromů vč. Likvidace odpadu</t>
  </si>
  <si>
    <t>2102532765</t>
  </si>
  <si>
    <t>43</t>
  </si>
  <si>
    <t>K017</t>
  </si>
  <si>
    <t>Ošetření vysazených dřevin solitérních v rovině nebo na svahu do 1:5</t>
  </si>
  <si>
    <t>-282400019</t>
  </si>
  <si>
    <t>44</t>
  </si>
  <si>
    <t>K018</t>
  </si>
  <si>
    <t>Přesun hmot pro sadovnické a krajinářské účely - strojně dopravní vzdálenost do 5000 m</t>
  </si>
  <si>
    <t>-114069578</t>
  </si>
  <si>
    <t>0,9*7</t>
  </si>
  <si>
    <t>Zakládání</t>
  </si>
  <si>
    <t>45</t>
  </si>
  <si>
    <t>212752411</t>
  </si>
  <si>
    <t>Trativody z drenážních trubek pro liniové stavby a komunikace se zřízením štěrkového lože pod trubky a s jejich obsypem v otevřeném výkopu trubka korugovaná sendvičová PE-HD SN 8 perforace 220° DN 100</t>
  </si>
  <si>
    <t>666601311</t>
  </si>
  <si>
    <t>https://podminky.urs.cz/item/CS_URS_2024_01/212752411</t>
  </si>
  <si>
    <t>46</t>
  </si>
  <si>
    <t>4165R</t>
  </si>
  <si>
    <t>M+D Chránička dělená pro ochranu sdělovacích kabelů</t>
  </si>
  <si>
    <t>1375058339</t>
  </si>
  <si>
    <t>Komunikace pozemní</t>
  </si>
  <si>
    <t>47</t>
  </si>
  <si>
    <t>561051111</t>
  </si>
  <si>
    <t>Zřízení podkladu ze zeminy upravené hydraulickými pojivy vápnem, cementem nebo směsnými pojivy (materiál ve specifikaci) s rozprostřením, promísením, vlhčením, zhutněním a ošetřením vodou plochy do 1 000 m2, tloušťka po zhutnění přes 300 do 350 mm</t>
  </si>
  <si>
    <t>-253807902</t>
  </si>
  <si>
    <t>https://podminky.urs.cz/item/CS_URS_2024_01/561051111</t>
  </si>
  <si>
    <t>komunikace - asfalt</t>
  </si>
  <si>
    <t>454</t>
  </si>
  <si>
    <t>48</t>
  </si>
  <si>
    <t>58522150</t>
  </si>
  <si>
    <t>cement portlandský směsný CEM II 32,5MPa</t>
  </si>
  <si>
    <t>-427645830</t>
  </si>
  <si>
    <t>předpoklad 120 kg/m3</t>
  </si>
  <si>
    <t>454*0,35*0,12</t>
  </si>
  <si>
    <t>49</t>
  </si>
  <si>
    <t>58591003</t>
  </si>
  <si>
    <t>pojivo hydraulické pro stabilizaci zeminy 70% vápna</t>
  </si>
  <si>
    <t>-137895574</t>
  </si>
  <si>
    <t>předpoklad 2 kg/m3</t>
  </si>
  <si>
    <t>454*0,35*0,002</t>
  </si>
  <si>
    <t>50</t>
  </si>
  <si>
    <t>564851111</t>
  </si>
  <si>
    <t>Podklad ze štěrkodrti ŠD s rozprostřením a zhutněním plochy přes 100 m2, po zhutnění tl. 150 mm</t>
  </si>
  <si>
    <t>-250718479</t>
  </si>
  <si>
    <t>https://podminky.urs.cz/item/CS_URS_2024_01/564851111</t>
  </si>
  <si>
    <t>vozovka - parkovací stání</t>
  </si>
  <si>
    <t xml:space="preserve">ŠD 32/63 + ŠD 8/32 </t>
  </si>
  <si>
    <t>99*2</t>
  </si>
  <si>
    <t>vozovka - vjezdy, zpomalovací prahy</t>
  </si>
  <si>
    <t>ŠD 0/32</t>
  </si>
  <si>
    <t>130+16</t>
  </si>
  <si>
    <t>přesah spodní podkladní vrsty vozovek pod krajními obrubníky</t>
  </si>
  <si>
    <t>ŠD 0/63</t>
  </si>
  <si>
    <t>91,1</t>
  </si>
  <si>
    <t>51</t>
  </si>
  <si>
    <t>564861111</t>
  </si>
  <si>
    <t>Podklad ze štěrkodrti ŠD s rozprostřením a zhutněním plochy přes 100 m2, po zhutnění tl. 200 mm</t>
  </si>
  <si>
    <t>1416706557</t>
  </si>
  <si>
    <t>https://podminky.urs.cz/item/CS_URS_2024_01/564861111</t>
  </si>
  <si>
    <t>chodník - dlažba</t>
  </si>
  <si>
    <t>159,5+7</t>
  </si>
  <si>
    <t>52</t>
  </si>
  <si>
    <t>565135101</t>
  </si>
  <si>
    <t>Asfaltový beton vrstva podkladní ACP 16 (obalované kamenivo střednězrnné - OKS) s rozprostřením a zhutněním v pruhu šířky do 1,5 m, po zhutnění tl. 50 mm</t>
  </si>
  <si>
    <t>-1873989468</t>
  </si>
  <si>
    <t>https://podminky.urs.cz/item/CS_URS_2024_01/565135101</t>
  </si>
  <si>
    <t>doplnění asfaltového souvrství</t>
  </si>
  <si>
    <t>53</t>
  </si>
  <si>
    <t>573211106</t>
  </si>
  <si>
    <t>Postřik spojovací PS bez posypu kamenivem z asfaltu silničního, v množství 0,20 kg/m2</t>
  </si>
  <si>
    <t>1722344384</t>
  </si>
  <si>
    <t>https://podminky.urs.cz/item/CS_URS_2024_01/573211106</t>
  </si>
  <si>
    <t>7*2</t>
  </si>
  <si>
    <t>54</t>
  </si>
  <si>
    <t>573231106</t>
  </si>
  <si>
    <t>Postřik spojovací PS bez posypu kamenivem ze silniční emulze, v množství 0,30 kg/m2</t>
  </si>
  <si>
    <t>1890536394</t>
  </si>
  <si>
    <t>https://podminky.urs.cz/item/CS_URS_2024_01/573231106</t>
  </si>
  <si>
    <t>55</t>
  </si>
  <si>
    <t>577134031</t>
  </si>
  <si>
    <t>Asfaltový beton vrstva obrusná ACO 11 (ABS) s rozprostřením a se zhutněním z modifikovaného asfaltu v pruhu šířky do 1,5 m, po zhutnění tl. 40 mm</t>
  </si>
  <si>
    <t>1975042537</t>
  </si>
  <si>
    <t>https://podminky.urs.cz/item/CS_URS_2024_01/577134031</t>
  </si>
  <si>
    <t>56</t>
  </si>
  <si>
    <t>577154141</t>
  </si>
  <si>
    <t>Asfaltový beton vrstva obrusná ACO 11 (ABS) s rozprostřením a se zhutněním z modifikovaného asfaltu v pruhu šířky přes 3 m, po zhutnění tl. 60 mm</t>
  </si>
  <si>
    <t>-1669849197</t>
  </si>
  <si>
    <t>https://podminky.urs.cz/item/CS_URS_2024_01/577154141</t>
  </si>
  <si>
    <t>57</t>
  </si>
  <si>
    <t>596211112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</si>
  <si>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100 do 300 m2</t>
  </si>
  <si>
    <t>129956626</t>
  </si>
  <si>
    <t>https://podminky.urs.cz/item/CS_URS_2024_01/596211112</t>
  </si>
  <si>
    <t>58</t>
  </si>
  <si>
    <t>59245018</t>
  </si>
  <si>
    <t>dlažba skladebná betonová 200x100mm tl 60mm přírodní</t>
  </si>
  <si>
    <t>-1645400945</t>
  </si>
  <si>
    <t>159,5</t>
  </si>
  <si>
    <t>159,5*1,01 'Přepočtené koeficientem množství</t>
  </si>
  <si>
    <t>59</t>
  </si>
  <si>
    <t>59245006</t>
  </si>
  <si>
    <t>dlažba pro nevidomé betonová 200x100mm tl 60mm barevná</t>
  </si>
  <si>
    <t>84463688</t>
  </si>
  <si>
    <t>7*1,01 'Přepočtené koeficientem množství</t>
  </si>
  <si>
    <t>60</t>
  </si>
  <si>
    <t>596212212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</si>
  <si>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100 do 300 m2</t>
  </si>
  <si>
    <t>1884357887</t>
  </si>
  <si>
    <t>https://podminky.urs.cz/item/CS_URS_2024_01/596212212</t>
  </si>
  <si>
    <t>61</t>
  </si>
  <si>
    <t>59245020</t>
  </si>
  <si>
    <t>dlažba skladebná betonová 200x100mm tl 80mm přírodní</t>
  </si>
  <si>
    <t>-599254199</t>
  </si>
  <si>
    <t>130</t>
  </si>
  <si>
    <t>130*1,02 'Přepočtené koeficientem množství</t>
  </si>
  <si>
    <t>62</t>
  </si>
  <si>
    <t>59245226</t>
  </si>
  <si>
    <t>dlažba pro nevidomé betonová 200x100mm tl 80mm barevná</t>
  </si>
  <si>
    <t>-124895193</t>
  </si>
  <si>
    <t>16*1,02 'Přepočtené koeficientem množství</t>
  </si>
  <si>
    <t>63</t>
  </si>
  <si>
    <t>596412212</t>
  </si>
  <si>
    <t>Kladení dlažby z betonových vegetačních dlaždic pozemních komunikací s ložem z kameniva těženého nebo drceného tl. do 50 mm, s vyplněním spár a vegetačních otvorů, s hutněním vibrováním tl. 80 mm, pro plochy přes 100 do 300 m2</t>
  </si>
  <si>
    <t>-1880835384</t>
  </si>
  <si>
    <t>https://podminky.urs.cz/item/CS_URS_2024_01/596412212</t>
  </si>
  <si>
    <t>64</t>
  </si>
  <si>
    <t>M45036</t>
  </si>
  <si>
    <t>dlažba plošná vegetační betonová 140x210mm tl 80 mm, s distančními nálisky 30mm</t>
  </si>
  <si>
    <t>-1865249966</t>
  </si>
  <si>
    <t>99*1,02 'Přepočtené koeficientem množství</t>
  </si>
  <si>
    <t>Ostatní konstrukce a práce, bourání</t>
  </si>
  <si>
    <t>65</t>
  </si>
  <si>
    <t>914111111</t>
  </si>
  <si>
    <t>Montáž svislé dopravní značky základní velikosti do 1 m2 objímkami na sloupky nebo konzoly</t>
  </si>
  <si>
    <t>1379312449</t>
  </si>
  <si>
    <t>https://podminky.urs.cz/item/CS_URS_2024_01/914111111</t>
  </si>
  <si>
    <t>B2</t>
  </si>
  <si>
    <t>B24s</t>
  </si>
  <si>
    <t>B24b</t>
  </si>
  <si>
    <t>IP4b</t>
  </si>
  <si>
    <t>66</t>
  </si>
  <si>
    <t>40445620</t>
  </si>
  <si>
    <t>zákazové, příkazové dopravní značky B1-B34, C1-15 700mm</t>
  </si>
  <si>
    <t>1612795032</t>
  </si>
  <si>
    <t>67</t>
  </si>
  <si>
    <t>40445623</t>
  </si>
  <si>
    <t>informativní značky provozní IP1-IP3, IP4b-IP7, IP10a, b 750x750mm retroreflexní</t>
  </si>
  <si>
    <t>-61000574</t>
  </si>
  <si>
    <t>68</t>
  </si>
  <si>
    <t>914511111</t>
  </si>
  <si>
    <t>Montáž sloupku dopravních značek délky do 3,5 m do betonového základu</t>
  </si>
  <si>
    <t>1744149857</t>
  </si>
  <si>
    <t>https://podminky.urs.cz/item/CS_URS_2024_01/914511111</t>
  </si>
  <si>
    <t>69</t>
  </si>
  <si>
    <t>40445225</t>
  </si>
  <si>
    <t>sloupek pro dopravní značku Zn D 60mm v 3,5m</t>
  </si>
  <si>
    <t>-779190679</t>
  </si>
  <si>
    <t>70</t>
  </si>
  <si>
    <t>915231112</t>
  </si>
  <si>
    <t>Vodorovné dopravní značení stříkaným plastem přechody pro chodce, šipky, symboly nápisy bílé retroreflexní</t>
  </si>
  <si>
    <t>-1213151898</t>
  </si>
  <si>
    <t>https://podminky.urs.cz/item/CS_URS_2024_01/915231112</t>
  </si>
  <si>
    <t>V7b</t>
  </si>
  <si>
    <t>4*5*1</t>
  </si>
  <si>
    <t>71</t>
  </si>
  <si>
    <t>916131213X</t>
  </si>
  <si>
    <t>Osazení silničního obrubníku betonového se zřízením lože, s vyplněním a zatřením spár cementovou maltou stojatého s boční opěrou z betonu prostého C35/45 XF4, do lože z betonu prostého</t>
  </si>
  <si>
    <t>-2096885538</t>
  </si>
  <si>
    <t>BO 15/25</t>
  </si>
  <si>
    <t>BO 15/25 R1</t>
  </si>
  <si>
    <t>12,8</t>
  </si>
  <si>
    <t>BO 15/15</t>
  </si>
  <si>
    <t>111</t>
  </si>
  <si>
    <t>BO 150/150-250</t>
  </si>
  <si>
    <t>15+15</t>
  </si>
  <si>
    <t>BO 10/25</t>
  </si>
  <si>
    <t>76</t>
  </si>
  <si>
    <t>72</t>
  </si>
  <si>
    <t>59217031</t>
  </si>
  <si>
    <t>obrubník silniční betonový 1000x150x250mm</t>
  </si>
  <si>
    <t>1110044102</t>
  </si>
  <si>
    <t>150*1,04 'Přepočtené koeficientem množství</t>
  </si>
  <si>
    <t>73</t>
  </si>
  <si>
    <t>59217075</t>
  </si>
  <si>
    <t>obrubník silniční obloukový betonový R 1-16m 300x300mm</t>
  </si>
  <si>
    <t>320291617</t>
  </si>
  <si>
    <t>12,8*1,04 'Přepočtené koeficientem množství</t>
  </si>
  <si>
    <t>74</t>
  </si>
  <si>
    <t>59217032</t>
  </si>
  <si>
    <t>obrubník silniční betonový 1000x150x150mm</t>
  </si>
  <si>
    <t>365939384</t>
  </si>
  <si>
    <t>111*1,04 'Přepočtené koeficientem množství</t>
  </si>
  <si>
    <t>75</t>
  </si>
  <si>
    <t>59217030</t>
  </si>
  <si>
    <t>obrubník silniční betonový přechodový 1000x150x150-250mm</t>
  </si>
  <si>
    <t>713694276</t>
  </si>
  <si>
    <t>30*1,04 'Přepočtené koeficientem množství</t>
  </si>
  <si>
    <t>59217072</t>
  </si>
  <si>
    <t>obrubník silniční betonový 1000x100x250mm</t>
  </si>
  <si>
    <t>-364882567</t>
  </si>
  <si>
    <t>76*1,04 'Přepočtené koeficientem množství</t>
  </si>
  <si>
    <t>77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</si>
  <si>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</si>
  <si>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</si>
  <si>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-1559199343</t>
  </si>
  <si>
    <t>https://podminky.urs.cz/item/CS_URS_2024_01/916231213</t>
  </si>
  <si>
    <t>BO 8/25</t>
  </si>
  <si>
    <t>78</t>
  </si>
  <si>
    <t>59217016</t>
  </si>
  <si>
    <t>obrubník betonový chodníkový 1000x80x250mm</t>
  </si>
  <si>
    <t>31411563</t>
  </si>
  <si>
    <t>10*1,02 'Přepočtené koeficientem množství</t>
  </si>
  <si>
    <t>79</t>
  </si>
  <si>
    <t>919122132</t>
  </si>
  <si>
    <t>Utěsnění dilatačních spár zálivkou za tepla v cementobetonovém nebo živičném krytu včetně adhezního nátěru s těsnicím profilem pod zálivkou, pro komůrky šířky 20 mm, hloubky 40 mm</t>
  </si>
  <si>
    <t>2088889424</t>
  </si>
  <si>
    <t>https://podminky.urs.cz/item/CS_URS_2024_01/919122132</t>
  </si>
  <si>
    <t>80</t>
  </si>
  <si>
    <t>919735113</t>
  </si>
  <si>
    <t>Řezání stávajícího živičného krytu nebo podkladu hloubky přes 100 do 150 mm</t>
  </si>
  <si>
    <t>4108035</t>
  </si>
  <si>
    <t>https://podminky.urs.cz/item/CS_URS_2024_01/919735113</t>
  </si>
  <si>
    <t>997</t>
  </si>
  <si>
    <t>Přesun sutě</t>
  </si>
  <si>
    <t>81</t>
  </si>
  <si>
    <t>997221571</t>
  </si>
  <si>
    <t>Vodorovná doprava vybouraných hmot bez naložení, ale se složením a s hrubým urovnáním na vzdálenost do 1 km</t>
  </si>
  <si>
    <t>1743654012</t>
  </si>
  <si>
    <t>https://podminky.urs.cz/item/CS_URS_2024_01/997221571</t>
  </si>
  <si>
    <t>634,027</t>
  </si>
  <si>
    <t>suť z vybourané komunikace bude použita k recyklaci do podkladu nové vozovky</t>
  </si>
  <si>
    <t>-319,88</t>
  </si>
  <si>
    <t>-229,732</t>
  </si>
  <si>
    <t>82</t>
  </si>
  <si>
    <t>997221579</t>
  </si>
  <si>
    <t>Vodorovná doprava vybouraných hmot bez naložení, ale se složením a s hrubým urovnáním na vzdálenost Příplatek k ceně za každý další započatý 1 km přes 1 km</t>
  </si>
  <si>
    <t>2046133138</t>
  </si>
  <si>
    <t>https://podminky.urs.cz/item/CS_URS_2024_01/997221579</t>
  </si>
  <si>
    <t>84,415*24</t>
  </si>
  <si>
    <t>83</t>
  </si>
  <si>
    <t>997221612</t>
  </si>
  <si>
    <t>Nakládání na dopravní prostředky pro vodorovnou dopravu vybouraných hmot</t>
  </si>
  <si>
    <t>-1809594436</t>
  </si>
  <si>
    <t>https://podminky.urs.cz/item/CS_URS_2024_01/997221612</t>
  </si>
  <si>
    <t>84,415</t>
  </si>
  <si>
    <t>84</t>
  </si>
  <si>
    <t>997221861</t>
  </si>
  <si>
    <t>Poplatek za uložení stavebního odpadu na recyklační skládce (skládkovné) z prostého betonu zatříděného do Katalogu odpadů pod kódem 17 01 01</t>
  </si>
  <si>
    <t>-371774405</t>
  </si>
  <si>
    <t>https://podminky.urs.cz/item/CS_URS_2024_01/997221861</t>
  </si>
  <si>
    <t>2,6+13,125+43,5</t>
  </si>
  <si>
    <t>85</t>
  </si>
  <si>
    <t>997221873</t>
  </si>
  <si>
    <t>601678205</t>
  </si>
  <si>
    <t>https://podminky.urs.cz/item/CS_URS_2024_01/997221873</t>
  </si>
  <si>
    <t>2,9+20,68</t>
  </si>
  <si>
    <t>86</t>
  </si>
  <si>
    <t>997221875</t>
  </si>
  <si>
    <t>Poplatek za uložení stavebního odpadu na recyklační skládce (skládkovné) asfaltového bez obsahu dehtu zatříděného do Katalogu odpadů pod kódem 17 03 02</t>
  </si>
  <si>
    <t>184519387</t>
  </si>
  <si>
    <t>https://podminky.urs.cz/item/CS_URS_2024_01/997221875</t>
  </si>
  <si>
    <t>1,61</t>
  </si>
  <si>
    <t>998</t>
  </si>
  <si>
    <t>Přesun hmot</t>
  </si>
  <si>
    <t>87</t>
  </si>
  <si>
    <t>998225111</t>
  </si>
  <si>
    <t>Přesun hmot pro komunikace s krytem z kameniva, monolitickým betonovým nebo živičným dopravní vzdálenost do 200 m jakékoliv délky objektu</t>
  </si>
  <si>
    <t>796515413</t>
  </si>
  <si>
    <t>https://podminky.urs.cz/item/CS_URS_2024_01/998225111</t>
  </si>
  <si>
    <t>PSV</t>
  </si>
  <si>
    <t>Práce a dodávky PSV</t>
  </si>
  <si>
    <t>711</t>
  </si>
  <si>
    <t>Izolace proti vodě, vlhkosti a plynům</t>
  </si>
  <si>
    <t>88</t>
  </si>
  <si>
    <t>711161273</t>
  </si>
  <si>
    <t>Provedení izolace proti zemní vlhkosti nopovou fólií na ploše svislé S z nopové fólie</t>
  </si>
  <si>
    <t>-500547424</t>
  </si>
  <si>
    <t>https://podminky.urs.cz/item/CS_URS_2024_01/711161273</t>
  </si>
  <si>
    <t>na fasádě a podezdívce stávajícího oplocení</t>
  </si>
  <si>
    <t>244*0,3</t>
  </si>
  <si>
    <t>89</t>
  </si>
  <si>
    <t>28323005</t>
  </si>
  <si>
    <t>fólie profilovaná (nopová) drenážní HDPE s výškou nopů 8mm</t>
  </si>
  <si>
    <t>1513413607</t>
  </si>
  <si>
    <t>73,2*1,221 'Přepočtené koeficientem množství</t>
  </si>
  <si>
    <t>90</t>
  </si>
  <si>
    <t>998711101</t>
  </si>
  <si>
    <t>Přesun hmot pro izolace proti vodě, vlhkosti a plynům stanovený z hmotnosti přesunovaného materiálu vodorovná dopravní vzdálenost do 50 m základní v objektech výšky do 6 m</t>
  </si>
  <si>
    <t>1652054771</t>
  </si>
  <si>
    <t>https://podminky.urs.cz/item/CS_URS_2024_01/998711101</t>
  </si>
  <si>
    <t>HZS</t>
  </si>
  <si>
    <t>Hodinové zúčtovací sazby</t>
  </si>
  <si>
    <t>91</t>
  </si>
  <si>
    <t>HZS1292</t>
  </si>
  <si>
    <t>Hodinové zúčtovací sazby profesí HSV zemní a pomocné práce stavební dělník</t>
  </si>
  <si>
    <t>hod</t>
  </si>
  <si>
    <t>512</t>
  </si>
  <si>
    <t>-516012600</t>
  </si>
  <si>
    <t>https://podminky.urs.cz/item/CS_URS_2024_01/HZS1292</t>
  </si>
  <si>
    <t>VRN</t>
  </si>
  <si>
    <t>Vedlejší rozpočtové náklady</t>
  </si>
  <si>
    <t>VRN1</t>
  </si>
  <si>
    <t>Průzkumné, geodetické a projektové práce</t>
  </si>
  <si>
    <t>92</t>
  </si>
  <si>
    <t>01210300015</t>
  </si>
  <si>
    <t>Vytyčení stávajících inženýrských sítí</t>
  </si>
  <si>
    <t>soubor</t>
  </si>
  <si>
    <t>1024</t>
  </si>
  <si>
    <t>-2019012749</t>
  </si>
  <si>
    <t>93</t>
  </si>
  <si>
    <t>012303000</t>
  </si>
  <si>
    <t>Geometrický plán</t>
  </si>
  <si>
    <t>nh</t>
  </si>
  <si>
    <t>-107075943</t>
  </si>
  <si>
    <t>HZS Geodet</t>
  </si>
  <si>
    <t>94</t>
  </si>
  <si>
    <t>013254000</t>
  </si>
  <si>
    <t>Dokumentace skutečného provedení stavby - 3x paré</t>
  </si>
  <si>
    <t>-2110188046</t>
  </si>
  <si>
    <t>HZS technik odborný</t>
  </si>
  <si>
    <t>95</t>
  </si>
  <si>
    <t>01543441</t>
  </si>
  <si>
    <t>Realizační dokumentace stavby</t>
  </si>
  <si>
    <t>168007641</t>
  </si>
  <si>
    <t>VRN3</t>
  </si>
  <si>
    <t>Zařízení staveniště</t>
  </si>
  <si>
    <t>96</t>
  </si>
  <si>
    <t>032903000</t>
  </si>
  <si>
    <t>Náklady na provoz a údržbu vybavení staveniště</t>
  </si>
  <si>
    <t>kpl</t>
  </si>
  <si>
    <t>710754484</t>
  </si>
  <si>
    <t>97</t>
  </si>
  <si>
    <t>034103000</t>
  </si>
  <si>
    <t>Oplocení staveniště</t>
  </si>
  <si>
    <t>souhrn</t>
  </si>
  <si>
    <t>-1440048489</t>
  </si>
  <si>
    <t>98</t>
  </si>
  <si>
    <t>034303000</t>
  </si>
  <si>
    <t>Dopravní značení na staveništi</t>
  </si>
  <si>
    <t>-129349913</t>
  </si>
  <si>
    <t>ocenit DIO, včetně nákladů na následné rozmístění značek</t>
  </si>
  <si>
    <t>034503000</t>
  </si>
  <si>
    <t>Informační tabule na staveništi</t>
  </si>
  <si>
    <t>-641099059</t>
  </si>
  <si>
    <t>VRN4</t>
  </si>
  <si>
    <t>Inženýrská činnost</t>
  </si>
  <si>
    <t>100</t>
  </si>
  <si>
    <t>043134000</t>
  </si>
  <si>
    <t>Zkoušky zatěžovací</t>
  </si>
  <si>
    <t>-1956864943</t>
  </si>
  <si>
    <t>SO 104.2 - Kanalizace a odvodnění</t>
  </si>
  <si>
    <t xml:space="preserve">    4 - Vodorovné konstrukce</t>
  </si>
  <si>
    <t xml:space="preserve">    8 - Trubní vedení</t>
  </si>
  <si>
    <t>131251102</t>
  </si>
  <si>
    <t>Hloubení nezapažených jam a zářezů strojně s urovnáním dna do předepsaného profilu a spádu v hornině třídy těžitelnosti I skupiny 3 přes 20 do 50 m3</t>
  </si>
  <si>
    <t>-909976752</t>
  </si>
  <si>
    <t>https://podminky.urs.cz/item/CS_URS_2024_01/131251102</t>
  </si>
  <si>
    <t>šachty</t>
  </si>
  <si>
    <t>1,5*1,5*3*6</t>
  </si>
  <si>
    <t>132254104</t>
  </si>
  <si>
    <t>Hloubení zapažených rýh šířky do 800 mm strojně s urovnáním dna do předepsaného profilu a spádu v hornině třídy těžitelnosti I skupiny 3 přes 100 m3</t>
  </si>
  <si>
    <t>694705251</t>
  </si>
  <si>
    <t>https://podminky.urs.cz/item/CS_URS_2024_01/132254104</t>
  </si>
  <si>
    <t>kanalizace</t>
  </si>
  <si>
    <t>275,81*1,2*0,8</t>
  </si>
  <si>
    <t>151811131</t>
  </si>
  <si>
    <t>Zřízení pažicích boxů pro pažení a rozepření stěn rýh podzemního vedení hloubka výkopu do 4 m, šířka do 1,2 m</t>
  </si>
  <si>
    <t>-388494073</t>
  </si>
  <si>
    <t>https://podminky.urs.cz/item/CS_URS_2024_01/151811131</t>
  </si>
  <si>
    <t>275,81*1,8*2</t>
  </si>
  <si>
    <t>151811231</t>
  </si>
  <si>
    <t>Odstranění pažicích boxů pro pažení a rozepření stěn rýh podzemního vedení hloubka výkopu do 4 m, šířka do 1,2 m</t>
  </si>
  <si>
    <t>1907568627</t>
  </si>
  <si>
    <t>https://podminky.urs.cz/item/CS_URS_2024_01/151811231</t>
  </si>
  <si>
    <t>-1366074857</t>
  </si>
  <si>
    <t>40,5+99,292+33,097</t>
  </si>
  <si>
    <t>1008274764</t>
  </si>
  <si>
    <t>172,889*15</t>
  </si>
  <si>
    <t>-2052918132</t>
  </si>
  <si>
    <t>172,889</t>
  </si>
  <si>
    <t>-1523437696</t>
  </si>
  <si>
    <t>172,889*1,8</t>
  </si>
  <si>
    <t>159849546</t>
  </si>
  <si>
    <t>174101101</t>
  </si>
  <si>
    <t>Zásyp sypaninou z jakékoliv horniny strojně s uložením výkopku ve vrstvách se zhutněním jam, šachet, rýh nebo kolem objektů v těchto vykopávkách</t>
  </si>
  <si>
    <t>-108221827</t>
  </si>
  <si>
    <t>https://podminky.urs.cz/item/CS_URS_2024_01/174101101</t>
  </si>
  <si>
    <t>zásyp rýh (zemina použita z výkopku)</t>
  </si>
  <si>
    <t>264,778-99,292-33,097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</si>
  <si>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</si>
  <si>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</si>
  <si>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-1855133671</t>
  </si>
  <si>
    <t>https://podminky.urs.cz/item/CS_URS_2024_01/175151101</t>
  </si>
  <si>
    <t>275,81*0,45*0,8</t>
  </si>
  <si>
    <t>58331200</t>
  </si>
  <si>
    <t>štěrkopísek netříděný</t>
  </si>
  <si>
    <t>1484441863</t>
  </si>
  <si>
    <t>99,292*2 'Přepočtené koeficientem množství</t>
  </si>
  <si>
    <t>Vodorovné konstrukce</t>
  </si>
  <si>
    <t>451572111</t>
  </si>
  <si>
    <t>Lože pod potrubí, stoky a drobné objekty v otevřeném výkopu z kameniva drobného těženého 0 až 4 mm</t>
  </si>
  <si>
    <t>-2071987795</t>
  </si>
  <si>
    <t>https://podminky.urs.cz/item/CS_URS_2024_01/451572111</t>
  </si>
  <si>
    <t>275,81*0,15*0,8</t>
  </si>
  <si>
    <t>Trubní vedení</t>
  </si>
  <si>
    <t>890411811</t>
  </si>
  <si>
    <t>Bourání šachet a jímek ručně velikosti obestavěného prostoru do 1,5 m3 z prefabrikovaných skruží</t>
  </si>
  <si>
    <t>1032097433</t>
  </si>
  <si>
    <t>https://podminky.urs.cz/item/CS_URS_2024_01/890411811</t>
  </si>
  <si>
    <t>1,5*5</t>
  </si>
  <si>
    <t>871310330</t>
  </si>
  <si>
    <t>Montáž kanalizačního potrubí z polypropylenu PP hladkého plnostěnného SN 16 DN 150</t>
  </si>
  <si>
    <t>880065808</t>
  </si>
  <si>
    <t>https://podminky.urs.cz/item/CS_URS_2024_01/871310330</t>
  </si>
  <si>
    <t>13,41+11,65+1,97+11,49+2,41+10+10+6,92</t>
  </si>
  <si>
    <t>28617094</t>
  </si>
  <si>
    <t>trubka kanalizační PP plnostěnná třívrstvá DN 150x6000mm SN16</t>
  </si>
  <si>
    <t>2135531451</t>
  </si>
  <si>
    <t>67,85*1,015 'Přepočtené koeficientem množství</t>
  </si>
  <si>
    <t>871350330</t>
  </si>
  <si>
    <t>Montáž kanalizačního potrubí z polypropylenu PP hladkého plnostěnného SN 16 DN 200</t>
  </si>
  <si>
    <t>1942737690</t>
  </si>
  <si>
    <t>https://podminky.urs.cz/item/CS_URS_2024_01/871350330</t>
  </si>
  <si>
    <t>8,61+8,8+7,76+0,77+10+7,29</t>
  </si>
  <si>
    <t>28617095</t>
  </si>
  <si>
    <t>trubka kanalizační PP plnostěnná třívrstvá DN 200x6000mm SN16</t>
  </si>
  <si>
    <t>1279279344</t>
  </si>
  <si>
    <t>43,23*1,015 'Přepočtené koeficientem množství</t>
  </si>
  <si>
    <t>871370330</t>
  </si>
  <si>
    <t>Montáž kanalizačního potrubí z polypropylenu PP hladkého plnostěnného SN 16 DN 300</t>
  </si>
  <si>
    <t>131365238</t>
  </si>
  <si>
    <t>https://podminky.urs.cz/item/CS_URS_2024_01/871370330</t>
  </si>
  <si>
    <t>11,57+24,08+129,08</t>
  </si>
  <si>
    <t>28617097</t>
  </si>
  <si>
    <t>trubka kanalizační PP plnostěnná třívrstvá DN 300x6000mm SN16</t>
  </si>
  <si>
    <t>-54969342</t>
  </si>
  <si>
    <t>164,73*1,015 'Přepočtené koeficientem množství</t>
  </si>
  <si>
    <t>877350310</t>
  </si>
  <si>
    <t>Montáž tvarovek na kanalizačním plastovém potrubí z PP nebo PVC-U hladkého plnostěnného kolen, víček nebo hrdlových uzávěrů DN 200</t>
  </si>
  <si>
    <t>171272625</t>
  </si>
  <si>
    <t>https://podminky.urs.cz/item/CS_URS_2024_01/877350310</t>
  </si>
  <si>
    <t>6*4</t>
  </si>
  <si>
    <t>28617163</t>
  </si>
  <si>
    <t>koleno kanalizační PP třívrstvé SN16 DN 200x15°</t>
  </si>
  <si>
    <t>2083466625</t>
  </si>
  <si>
    <t>28617183</t>
  </si>
  <si>
    <t>koleno kanalizační PP třívrstvé SN16 DN 200x45°</t>
  </si>
  <si>
    <t>651167511</t>
  </si>
  <si>
    <t>877310310</t>
  </si>
  <si>
    <t>Montáž tvarovek na kanalizačním plastovém potrubí z PP nebo PVC-U hladkého plnostěnného kolen, víček nebo hrdlových uzávěrů DN 150</t>
  </si>
  <si>
    <t>-1821778866</t>
  </si>
  <si>
    <t>https://podminky.urs.cz/item/CS_URS_2024_01/877310310</t>
  </si>
  <si>
    <t>8*4</t>
  </si>
  <si>
    <t>28617182</t>
  </si>
  <si>
    <t>koleno kanalizační PP třívrstvé SN16 DN 150x45°</t>
  </si>
  <si>
    <t>-495317315</t>
  </si>
  <si>
    <t>28617162</t>
  </si>
  <si>
    <t>koleno kanalizační PP třívrstvé SN16 DN 150x15°</t>
  </si>
  <si>
    <t>840477213</t>
  </si>
  <si>
    <t>877370320</t>
  </si>
  <si>
    <t>Montáž tvarovek na kanalizačním plastovém potrubí z PP nebo PVC-U hladkého plnostěnného odboček DN 300</t>
  </si>
  <si>
    <t>1490928076</t>
  </si>
  <si>
    <t>https://podminky.urs.cz/item/CS_URS_2024_01/877370320</t>
  </si>
  <si>
    <t>28617214</t>
  </si>
  <si>
    <t>odbočka kanalizační PP třívrstvá SN16 45° DN 300/150</t>
  </si>
  <si>
    <t>361443967</t>
  </si>
  <si>
    <t>28617215</t>
  </si>
  <si>
    <t>odbočka kanalizační PP třívrstvá SN16 45° DN 300/200</t>
  </si>
  <si>
    <t>-1484879816</t>
  </si>
  <si>
    <t>892351111</t>
  </si>
  <si>
    <t>Tlakové zkoušky vodou na potrubí DN 150 nebo 200</t>
  </si>
  <si>
    <t>198990363</t>
  </si>
  <si>
    <t>https://podminky.urs.cz/item/CS_URS_2024_01/892351111</t>
  </si>
  <si>
    <t>67,85+43,23</t>
  </si>
  <si>
    <t>892381111</t>
  </si>
  <si>
    <t>Tlakové zkoušky vodou na potrubí DN 250, 300 nebo 350</t>
  </si>
  <si>
    <t>-570391949</t>
  </si>
  <si>
    <t>https://podminky.urs.cz/item/CS_URS_2024_01/892381111</t>
  </si>
  <si>
    <t>899722112</t>
  </si>
  <si>
    <t>Krytí potrubí z plastů výstražnou fólií z PVC šířky přes 20 do 25 cm</t>
  </si>
  <si>
    <t>2045938128</t>
  </si>
  <si>
    <t>https://podminky.urs.cz/item/CS_URS_2024_01/899722112</t>
  </si>
  <si>
    <t>111,08+164,73</t>
  </si>
  <si>
    <t>894812326</t>
  </si>
  <si>
    <t>Revizní a čistící šachta z polypropylenu PP pro hladké trouby DN 600 šachtové dno (DN šachty / DN trubního vedení) DN 600/315 průtočné 30°,60°,90°</t>
  </si>
  <si>
    <t>1200121516</t>
  </si>
  <si>
    <t>https://podminky.urs.cz/item/CS_URS_2024_01/894812326</t>
  </si>
  <si>
    <t>894812333</t>
  </si>
  <si>
    <t>Revizní a čistící šachta z polypropylenu PP pro hladké trouby DN 600 roura šachtová korugovaná, světlé hloubky 3 000 mm</t>
  </si>
  <si>
    <t>39994903</t>
  </si>
  <si>
    <t>https://podminky.urs.cz/item/CS_URS_2024_01/894812333</t>
  </si>
  <si>
    <t>894812339</t>
  </si>
  <si>
    <t>Revizní a čistící šachta z polypropylenu PP pro hladké trouby DN 600 Příplatek k cenám 2331 - 2334 za uříznutí šachtové roury</t>
  </si>
  <si>
    <t>-347313667</t>
  </si>
  <si>
    <t>https://podminky.urs.cz/item/CS_URS_2024_01/894812339</t>
  </si>
  <si>
    <t>894812376</t>
  </si>
  <si>
    <t>Revizní a čistící šachta z polypropylenu PP pro hladké trouby DN 600 poklop (mříž) litinový pro třídu zatížení D400 s betonovým prstencem</t>
  </si>
  <si>
    <t>2018634707</t>
  </si>
  <si>
    <t>https://podminky.urs.cz/item/CS_URS_2024_01/894812376</t>
  </si>
  <si>
    <t>895941323</t>
  </si>
  <si>
    <t>Osazení vpusti uliční z betonových dílců DN 450 skruž středová 570 mm</t>
  </si>
  <si>
    <t>782909001</t>
  </si>
  <si>
    <t>https://podminky.urs.cz/item/CS_URS_2024_01/895941323</t>
  </si>
  <si>
    <t>59224488</t>
  </si>
  <si>
    <t>skruž betonová středová pro uliční vpusť 450x570x50mm</t>
  </si>
  <si>
    <t>313956686</t>
  </si>
  <si>
    <t>895941341</t>
  </si>
  <si>
    <t>Osazení vpusti uliční z betonových dílců DN 500 dno s výtokem</t>
  </si>
  <si>
    <t>1037723534</t>
  </si>
  <si>
    <t>https://podminky.urs.cz/item/CS_URS_2024_01/895941341</t>
  </si>
  <si>
    <t>59224472</t>
  </si>
  <si>
    <t>vpusť uliční DN 500 kaliště s odtokem 150mm 500/245x65mm</t>
  </si>
  <si>
    <t>-915443875</t>
  </si>
  <si>
    <t>895941351</t>
  </si>
  <si>
    <t>Osazení vpusti uliční z betonových dílců DN 500 skruž horní pro čtvercovou vtokovou mříž</t>
  </si>
  <si>
    <t>152081471</t>
  </si>
  <si>
    <t>https://podminky.urs.cz/item/CS_URS_2024_01/895941351</t>
  </si>
  <si>
    <t>59224460</t>
  </si>
  <si>
    <t>vpusť uliční DN 500 betonová 500x190x65mm čtvercový poklop</t>
  </si>
  <si>
    <t>716405929</t>
  </si>
  <si>
    <t>895941362</t>
  </si>
  <si>
    <t>Osazení vpusti uliční z betonových dílců DN 500 skruž středová 590 mm</t>
  </si>
  <si>
    <t>1753495089</t>
  </si>
  <si>
    <t>https://podminky.urs.cz/item/CS_URS_2024_01/895941362</t>
  </si>
  <si>
    <t>59224462</t>
  </si>
  <si>
    <t>vpusť uliční DN 500 skruž průběžná vysoká betonová 500/590x65mm</t>
  </si>
  <si>
    <t>-1430151304</t>
  </si>
  <si>
    <t>899104112</t>
  </si>
  <si>
    <t>Osazení poklopů litinových, ocelových nebo železobetonových včetně rámů pro třídu zatížení D400, E600</t>
  </si>
  <si>
    <t>859936622</t>
  </si>
  <si>
    <t>https://podminky.urs.cz/item/CS_URS_2024_01/899104112</t>
  </si>
  <si>
    <t>28661935</t>
  </si>
  <si>
    <t>poklop šachtový litinový DN 600 pro třídu zatížení D400</t>
  </si>
  <si>
    <t>-2058641207</t>
  </si>
  <si>
    <t>899623161X</t>
  </si>
  <si>
    <t>Obetonování dna šachet betonem prostým v otevřeném výkopu, betonem tř. C 20/25</t>
  </si>
  <si>
    <t>-942319357</t>
  </si>
  <si>
    <t>1,5*1,5*0,3*5</t>
  </si>
  <si>
    <t>935113112</t>
  </si>
  <si>
    <t>Osazení odvodňovacího žlabu s krycím roštem polymerbetonového šířky přes 200 mm</t>
  </si>
  <si>
    <t>-1386113720</t>
  </si>
  <si>
    <t>https://podminky.urs.cz/item/CS_URS_2024_01/935113112</t>
  </si>
  <si>
    <t>59227128</t>
  </si>
  <si>
    <t>žlab odvodňovací s roštem bez spádu dna monolitický z polymerbetonu pro vysoké zatížení š 300mm</t>
  </si>
  <si>
    <t>1829932332</t>
  </si>
  <si>
    <t>56241042</t>
  </si>
  <si>
    <t>rošt můstkový D400 litina pro žlab š 300mm</t>
  </si>
  <si>
    <t>-56451535</t>
  </si>
  <si>
    <t>59227134</t>
  </si>
  <si>
    <t>čelo plné na začátek a konec odvodňovacího žlabu monolitického z polymerbetonu pro vysoké zatížení š 300mm</t>
  </si>
  <si>
    <t>-1715595679</t>
  </si>
  <si>
    <t>935923218</t>
  </si>
  <si>
    <t>Osazení odvodňovacího žlabu s krycím roštem vpusti pro žlab šířky přes 200 mm</t>
  </si>
  <si>
    <t>-1683209405</t>
  </si>
  <si>
    <t>https://podminky.urs.cz/item/CS_URS_2024_01/935923218</t>
  </si>
  <si>
    <t>59223080</t>
  </si>
  <si>
    <t>vpusť odtoková polymerbetonová s integrovaným těsněním a můstkovým litinovým roštem pro horizontální připojení potrubí horní díl 750x400x625</t>
  </si>
  <si>
    <t>-1451637715</t>
  </si>
  <si>
    <t>-134308111</t>
  </si>
  <si>
    <t>-2104942100</t>
  </si>
  <si>
    <t>14,4*24</t>
  </si>
  <si>
    <t>-1448284617</t>
  </si>
  <si>
    <t>14,4</t>
  </si>
  <si>
    <t>1353589991</t>
  </si>
  <si>
    <t>998011002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</si>
  <si>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</si>
  <si>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-2105214396</t>
  </si>
  <si>
    <t>https://podminky.urs.cz/item/CS_URS_2024_01/998011002</t>
  </si>
  <si>
    <t>1447601751</t>
  </si>
  <si>
    <t>-1230348852</t>
  </si>
  <si>
    <t>-2031011987</t>
  </si>
  <si>
    <t>1114676261</t>
  </si>
  <si>
    <t>SO 104.3 - Veřejné osvětlení</t>
  </si>
  <si>
    <t xml:space="preserve">HSV -  Práce a dodávky HSV</t>
  </si>
  <si>
    <t xml:space="preserve">    9 -  Ostatní konstrukce a práce-bourání</t>
  </si>
  <si>
    <t xml:space="preserve">VRN -  Vedlejší rozpočtové náklady</t>
  </si>
  <si>
    <t xml:space="preserve">    0 -  Vedlejší rozpočtové náklady</t>
  </si>
  <si>
    <t xml:space="preserve">    VRN6 - Územní vlivy</t>
  </si>
  <si>
    <t xml:space="preserve">PSV -  Práce a dodávky PSV</t>
  </si>
  <si>
    <t xml:space="preserve">    741 - Elektroinstalace - silnoproud</t>
  </si>
  <si>
    <t xml:space="preserve">    743 -  Elektromontáže - hrubá montáž</t>
  </si>
  <si>
    <t xml:space="preserve">    748 -  Elektromontáže - osvětlovací zařízení a svítidla</t>
  </si>
  <si>
    <t xml:space="preserve">      783 -  Dokončovací práce - nátěry</t>
  </si>
  <si>
    <t xml:space="preserve">M -  Práce a dodávky M</t>
  </si>
  <si>
    <t xml:space="preserve">    21-M -  Elektromontáže</t>
  </si>
  <si>
    <t xml:space="preserve">    46-M -  Zemní práce při extr.mont.pracích</t>
  </si>
  <si>
    <t xml:space="preserve">    58-M -  Revize vyhrazených technických zařízení</t>
  </si>
  <si>
    <t xml:space="preserve"> Práce a dodávky HSV</t>
  </si>
  <si>
    <t xml:space="preserve"> Ostatní konstrukce a práce-bourání</t>
  </si>
  <si>
    <t>945421110</t>
  </si>
  <si>
    <t>Hydraulická zvedací plošina na automobilovém podvozku výška zdvihu do 18 m včetně obsluhy</t>
  </si>
  <si>
    <t>-520535798</t>
  </si>
  <si>
    <t>https://podminky.urs.cz/item/CS_URS_2024_01/945421110</t>
  </si>
  <si>
    <t xml:space="preserve"> Vedlejší rozpočtové náklady</t>
  </si>
  <si>
    <t>081002000</t>
  </si>
  <si>
    <t>Doprava zaměstnanců na staveniště</t>
  </si>
  <si>
    <t>den</t>
  </si>
  <si>
    <t>446208023</t>
  </si>
  <si>
    <t>012103000</t>
  </si>
  <si>
    <t>Geodetické práce před výstavbou</t>
  </si>
  <si>
    <t>-469343404</t>
  </si>
  <si>
    <t>https://podminky.urs.cz/item/CS_URS_2024_01/012103000</t>
  </si>
  <si>
    <t>Geodetické práce po výstavbě</t>
  </si>
  <si>
    <t>-802277931</t>
  </si>
  <si>
    <t>https://podminky.urs.cz/item/CS_URS_2024_01/012303000</t>
  </si>
  <si>
    <t>Dokumentace skutečného provedení stavby</t>
  </si>
  <si>
    <t>1460901870</t>
  </si>
  <si>
    <t>https://podminky.urs.cz/item/CS_URS_2024_01/013254000</t>
  </si>
  <si>
    <t>030001000</t>
  </si>
  <si>
    <t>-273783579</t>
  </si>
  <si>
    <t>https://podminky.urs.cz/item/CS_URS_2024_01/030001000</t>
  </si>
  <si>
    <t>045002000</t>
  </si>
  <si>
    <t>Kompletační a koordinační činnost</t>
  </si>
  <si>
    <t>-1558127826</t>
  </si>
  <si>
    <t>https://podminky.urs.cz/item/CS_URS_2024_01/045002000</t>
  </si>
  <si>
    <t>VRN6</t>
  </si>
  <si>
    <t>Územní vlivy</t>
  </si>
  <si>
    <t>063303000</t>
  </si>
  <si>
    <t>Práce ve výškách</t>
  </si>
  <si>
    <t>200920872</t>
  </si>
  <si>
    <t>https://podminky.urs.cz/item/CS_URS_2024_01/063303000</t>
  </si>
  <si>
    <t>065002000</t>
  </si>
  <si>
    <t>Mimostaveništní doprava materiálů</t>
  </si>
  <si>
    <t>-254691075</t>
  </si>
  <si>
    <t>https://podminky.urs.cz/item/CS_URS_2024_01/065002000</t>
  </si>
  <si>
    <t xml:space="preserve"> Práce a dodávky PSV</t>
  </si>
  <si>
    <t>741</t>
  </si>
  <si>
    <t>Elektroinstalace - silnoproud</t>
  </si>
  <si>
    <t>210812033</t>
  </si>
  <si>
    <t>Montáž kabelu Cu plného nebo laněného do 1 kV žíly 4x6 až 10 mm2 (např. CYKY) bez ukončení uloženého volně nebo v liště</t>
  </si>
  <si>
    <t>-1722474997</t>
  </si>
  <si>
    <t>https://podminky.urs.cz/item/CS_URS_2024_01/210812033</t>
  </si>
  <si>
    <t>34111076</t>
  </si>
  <si>
    <t>kabel instalační jádro Cu plné izolace PVC plášť PVC 450/750V (CYKY) 4x10mm2</t>
  </si>
  <si>
    <t>631168610</t>
  </si>
  <si>
    <t>P</t>
  </si>
  <si>
    <t>Poznámka k položce:_x000d_
CYKY, průměr kabelu 16,1mm</t>
  </si>
  <si>
    <t>741130001</t>
  </si>
  <si>
    <t>Ukončení vodič izolovaný do 2,5mm2 v rozváděči nebo na přístroji</t>
  </si>
  <si>
    <t>-126023638</t>
  </si>
  <si>
    <t>741130005</t>
  </si>
  <si>
    <t>Ukončení vodič izolovaný do 10 mm2 v rozváděči nebo na přístroji</t>
  </si>
  <si>
    <t>1154997491</t>
  </si>
  <si>
    <t>https://podminky.urs.cz/item/CS_URS_2024_01/741130005</t>
  </si>
  <si>
    <t>998741311</t>
  </si>
  <si>
    <t>Přesun hmot procentní pro silnoproud ruční v objektech v do 6 m</t>
  </si>
  <si>
    <t>%</t>
  </si>
  <si>
    <t>1572591196</t>
  </si>
  <si>
    <t>https://podminky.urs.cz/item/CS_URS_2024_01/998741311</t>
  </si>
  <si>
    <t>743</t>
  </si>
  <si>
    <t xml:space="preserve"> Elektromontáže - hrubá montáž</t>
  </si>
  <si>
    <t>743611111</t>
  </si>
  <si>
    <t>Montáž vodič uzemňovací FeZn pásek D do 120 mm2</t>
  </si>
  <si>
    <t>-1205204569</t>
  </si>
  <si>
    <t>354420620</t>
  </si>
  <si>
    <t>páska zemnící 30 x 4 mm FeZn</t>
  </si>
  <si>
    <t>-2135017157</t>
  </si>
  <si>
    <t>354418950</t>
  </si>
  <si>
    <t>svorka připojovací SP1 k připojení kovových částí s montáží</t>
  </si>
  <si>
    <t>13103927</t>
  </si>
  <si>
    <t>354419965</t>
  </si>
  <si>
    <t>SR 3b svorka hromosvodní pásek-drát</t>
  </si>
  <si>
    <t>-180425464</t>
  </si>
  <si>
    <t>35441986</t>
  </si>
  <si>
    <t>svorka odbočovací a spojovací pro pásek 30x4mm, FeZn</t>
  </si>
  <si>
    <t>1305830746</t>
  </si>
  <si>
    <t>743612121</t>
  </si>
  <si>
    <t>Montáž vodič uzemňovací drát nebo lano D do 10 mm v městské zástavbě</t>
  </si>
  <si>
    <t>-597790721</t>
  </si>
  <si>
    <t>354410730</t>
  </si>
  <si>
    <t>drát průměr 10 mm FeZn</t>
  </si>
  <si>
    <t>234502675</t>
  </si>
  <si>
    <t>998741301R</t>
  </si>
  <si>
    <t xml:space="preserve">Přesun hmot procentní </t>
  </si>
  <si>
    <t>1233946627</t>
  </si>
  <si>
    <t>748</t>
  </si>
  <si>
    <t xml:space="preserve"> Elektromontáže - osvětlovací zařízení a svítidla</t>
  </si>
  <si>
    <t>748123214</t>
  </si>
  <si>
    <t>Montáž svítidlo VO zdroj LED</t>
  </si>
  <si>
    <t>1103930839</t>
  </si>
  <si>
    <t>348144081</t>
  </si>
  <si>
    <t>LED pouliční svítidlo BELLATRIX 25</t>
  </si>
  <si>
    <t>103288140</t>
  </si>
  <si>
    <t>748123220</t>
  </si>
  <si>
    <t>Naprogramování svítidla VO zdroj LED + recyklace</t>
  </si>
  <si>
    <t>-442877472</t>
  </si>
  <si>
    <t>748132150</t>
  </si>
  <si>
    <t>Montáž svorkovnice stožáru VO se zapojením</t>
  </si>
  <si>
    <t>1606034014</t>
  </si>
  <si>
    <t>345628006</t>
  </si>
  <si>
    <t>Stožárová svorkovnice - MOREK SR 721-25/N</t>
  </si>
  <si>
    <t>1521480590</t>
  </si>
  <si>
    <t>34523415</t>
  </si>
  <si>
    <t xml:space="preserve">tavná pojistka 6A DII  E27 500V</t>
  </si>
  <si>
    <t>-1628156504</t>
  </si>
  <si>
    <t>748711200</t>
  </si>
  <si>
    <t>Montáž stožár osvětlení parkový ocelový</t>
  </si>
  <si>
    <t>-1984382676</t>
  </si>
  <si>
    <t>316740670</t>
  </si>
  <si>
    <t>stožár osvětlovací K 6 - 133/89/60 žárově zinkovaný - sadový</t>
  </si>
  <si>
    <t>-967426576</t>
  </si>
  <si>
    <t>316740810</t>
  </si>
  <si>
    <t>1 ramenný výložník na sadový sloup SD 1-300</t>
  </si>
  <si>
    <t>-1919149421</t>
  </si>
  <si>
    <t>998741302R</t>
  </si>
  <si>
    <t>944787334</t>
  </si>
  <si>
    <t>783</t>
  </si>
  <si>
    <t xml:space="preserve"> Dokončovací práce - nátěry</t>
  </si>
  <si>
    <t>783195129</t>
  </si>
  <si>
    <t>Nátěry - povrch základní antikorozní asfaltový</t>
  </si>
  <si>
    <t>1449545651</t>
  </si>
  <si>
    <t>24618210</t>
  </si>
  <si>
    <t>hmota nátěrová vodou ředitelná základní antikorozní na kovy</t>
  </si>
  <si>
    <t>1157164874</t>
  </si>
  <si>
    <t xml:space="preserve"> Práce a dodávky M</t>
  </si>
  <si>
    <t>21-M</t>
  </si>
  <si>
    <t xml:space="preserve"> Elektromontáže</t>
  </si>
  <si>
    <t>167101335</t>
  </si>
  <si>
    <t>Hutnění povrchu po výkopu</t>
  </si>
  <si>
    <t>mb</t>
  </si>
  <si>
    <t>15854918</t>
  </si>
  <si>
    <t>210810005</t>
  </si>
  <si>
    <t>Montáž měděných kabelů CYKY 750 V 3x1,5 mm2 uložených volně</t>
  </si>
  <si>
    <t>-722867883</t>
  </si>
  <si>
    <t>341110300</t>
  </si>
  <si>
    <t>kabel silový s Cu jádrem CYKY 3x1,5 mm2</t>
  </si>
  <si>
    <t>256</t>
  </si>
  <si>
    <t>-1252191156</t>
  </si>
  <si>
    <t>345713535</t>
  </si>
  <si>
    <t>Antičpavková ochrana stožáru</t>
  </si>
  <si>
    <t>1852526604</t>
  </si>
  <si>
    <t>218202013</t>
  </si>
  <si>
    <t>Demontáž svítidla výbojkového průmyslového nebo venkovního z výložníku</t>
  </si>
  <si>
    <t>-1501136061</t>
  </si>
  <si>
    <t>https://podminky.urs.cz/item/CS_URS_2024_01/218202013</t>
  </si>
  <si>
    <t>218204100</t>
  </si>
  <si>
    <t>Demontáž výložníků osvětlení jednoramenných nástěnných hmotnosti do 35 kg</t>
  </si>
  <si>
    <t>-1718553763</t>
  </si>
  <si>
    <t>https://podminky.urs.cz/item/CS_URS_2024_01/218204100</t>
  </si>
  <si>
    <t>218900601</t>
  </si>
  <si>
    <t>Demontáž vodičů Al izolovaných plných nebo laněných žíla 16 až 35 mm2 (např. AY, AYY) bez odpojení vodičů uložených volně</t>
  </si>
  <si>
    <t>-638182031</t>
  </si>
  <si>
    <t>https://podminky.urs.cz/item/CS_URS_2024_01/218900601</t>
  </si>
  <si>
    <t>218001R</t>
  </si>
  <si>
    <t>Odvoz a likvidace odpadu - svítidla, drát, výložníky</t>
  </si>
  <si>
    <t>329039012</t>
  </si>
  <si>
    <t>748711220</t>
  </si>
  <si>
    <t>Montáž výložník stožárový jednoramenný</t>
  </si>
  <si>
    <t>-1829727568</t>
  </si>
  <si>
    <t>46-M</t>
  </si>
  <si>
    <t xml:space="preserve"> Zemní práce při extr.mont.pracích</t>
  </si>
  <si>
    <t>460050003</t>
  </si>
  <si>
    <t>Hloubení nezapažených jam pro stožáry jednoduché délky do 8 m na rovině ručně v hornině tř 3</t>
  </si>
  <si>
    <t>-23195960</t>
  </si>
  <si>
    <t>460080005</t>
  </si>
  <si>
    <t>Základová konstrukce patky stožáru do 8m</t>
  </si>
  <si>
    <t>-1420949133</t>
  </si>
  <si>
    <t>593114545</t>
  </si>
  <si>
    <t>Základová patka stožáru do 8m</t>
  </si>
  <si>
    <t>-1052750990</t>
  </si>
  <si>
    <t>58932571</t>
  </si>
  <si>
    <t>beton C 16/20 X0,XC1 kamenivo frakce 0/16</t>
  </si>
  <si>
    <t>1581854468</t>
  </si>
  <si>
    <t>59245320</t>
  </si>
  <si>
    <t>dlažba chodníková betonová 400x400mm tl 50mm přírodní</t>
  </si>
  <si>
    <t>-867071881</t>
  </si>
  <si>
    <t>460161172</t>
  </si>
  <si>
    <t>Hloubení kabelových rýh ručně š 35 cm hl 80 cm v hornině tř I skupiny 3</t>
  </si>
  <si>
    <t>-309666802</t>
  </si>
  <si>
    <t>https://podminky.urs.cz/item/CS_URS_2024_01/460161172</t>
  </si>
  <si>
    <t>460161293</t>
  </si>
  <si>
    <t>Hloubení kabelových rýh ručně š 50 cm hl 100 cm v hornině tř II skupiny 4</t>
  </si>
  <si>
    <t>490751975</t>
  </si>
  <si>
    <t>https://podminky.urs.cz/item/CS_URS_2024_01/460161293</t>
  </si>
  <si>
    <t>460341113</t>
  </si>
  <si>
    <t>Vodorovné přemístění horniny jakékoliv třídy dopravními prostředky při elektromontážích přes 500 do 1000 m</t>
  </si>
  <si>
    <t>275132860</t>
  </si>
  <si>
    <t>https://podminky.urs.cz/item/CS_URS_2024_01/460341113</t>
  </si>
  <si>
    <t>"výkop"67</t>
  </si>
  <si>
    <t>"lože písek"-17</t>
  </si>
  <si>
    <t>460341121</t>
  </si>
  <si>
    <t>Příplatek k vodorovnému přemístění horniny dopravními prostředky při elektromontážích za každých dalších i započatých 1000 m</t>
  </si>
  <si>
    <t>726611747</t>
  </si>
  <si>
    <t>https://podminky.urs.cz/item/CS_URS_2024_01/460341121</t>
  </si>
  <si>
    <t>50*29</t>
  </si>
  <si>
    <t>460361121</t>
  </si>
  <si>
    <t>Poplatek za uložení zeminy na recyklační skládce (skládkovné) kód odpadu 17 05 04</t>
  </si>
  <si>
    <t>1599094775</t>
  </si>
  <si>
    <t>https://podminky.urs.cz/item/CS_URS_2024_01/460361121</t>
  </si>
  <si>
    <t>50*1,8</t>
  </si>
  <si>
    <t>460371111</t>
  </si>
  <si>
    <t>Naložení výkopku při elektromontážích ručně z hornin třídy I skupiny 1 až 3</t>
  </si>
  <si>
    <t>-922545114</t>
  </si>
  <si>
    <t>https://podminky.urs.cz/item/CS_URS_2024_01/460371111</t>
  </si>
  <si>
    <t>460431152</t>
  </si>
  <si>
    <t>Zásyp kabelových rýh ručně se zhutněním š 35 cm hl 50 cm z horniny tř I skupiny 3</t>
  </si>
  <si>
    <t>1393987312</t>
  </si>
  <si>
    <t>https://podminky.urs.cz/item/CS_URS_2024_01/460431152</t>
  </si>
  <si>
    <t>460431283</t>
  </si>
  <si>
    <t>Zásyp kabelových rýh ručně se zhutněním š 50 cm hl 80 cm z horniny tř II skupiny 4</t>
  </si>
  <si>
    <t>1826800638</t>
  </si>
  <si>
    <t>https://podminky.urs.cz/item/CS_URS_2024_01/460431283</t>
  </si>
  <si>
    <t>460661111</t>
  </si>
  <si>
    <t>Kabelové lože z písku pro kabely nn bez zakrytí š lože do 35 cm</t>
  </si>
  <si>
    <t>314221547</t>
  </si>
  <si>
    <t>https://podminky.urs.cz/item/CS_URS_2024_01/460661111</t>
  </si>
  <si>
    <t>460661112</t>
  </si>
  <si>
    <t>Kabelové lože z písku pro kabely nn bez zakrytí š lože přes 35 do 50 cm</t>
  </si>
  <si>
    <t>455008220</t>
  </si>
  <si>
    <t>https://podminky.urs.cz/item/CS_URS_2024_01/460661112</t>
  </si>
  <si>
    <t>460671111</t>
  </si>
  <si>
    <t>Výstražná fólie pro krytí kabelů šířky přes 10 do 20 cm</t>
  </si>
  <si>
    <t>2128548398</t>
  </si>
  <si>
    <t>https://podminky.urs.cz/item/CS_URS_2024_01/460671111</t>
  </si>
  <si>
    <t>460791213</t>
  </si>
  <si>
    <t>Montáž trubek ochranných plastových uložených volně do rýhy ohebných přes 50 do 90 mm</t>
  </si>
  <si>
    <t>2128418636</t>
  </si>
  <si>
    <t>https://podminky.urs.cz/item/CS_URS_2024_01/460791213</t>
  </si>
  <si>
    <t>34571354</t>
  </si>
  <si>
    <t>trubka elektroinstalační ohebná dvouplášťová korugovaná (chránička) D 75/90mm, HDPE+LDPE</t>
  </si>
  <si>
    <t>128</t>
  </si>
  <si>
    <t>1244857828</t>
  </si>
  <si>
    <t>69,3*1,05 "Přepočtené koeficientem množství</t>
  </si>
  <si>
    <t>1000289741</t>
  </si>
  <si>
    <t xml:space="preserve">KOPOS 17090 BB  ZÁTKA UZAV. PRO KORUG.TR.</t>
  </si>
  <si>
    <t>-1379287971</t>
  </si>
  <si>
    <t>58-M</t>
  </si>
  <si>
    <t xml:space="preserve"> Revize vyhrazených technických zařízení</t>
  </si>
  <si>
    <t>210280005.1</t>
  </si>
  <si>
    <t>Výchozí revize elektrického zařízení a celková prohlídka</t>
  </si>
  <si>
    <t>-1831906914</t>
  </si>
  <si>
    <t>SO 105 - 5. Úsek - ulice 5. května</t>
  </si>
  <si>
    <t>SO 105.1 - Komunikace a zpevněné plochy - 5. úsek</t>
  </si>
  <si>
    <t>843</t>
  </si>
  <si>
    <t>260</t>
  </si>
  <si>
    <t>178,7*0,3</t>
  </si>
  <si>
    <t>984*0,1</t>
  </si>
  <si>
    <t>234*0,2</t>
  </si>
  <si>
    <t>152,01+26</t>
  </si>
  <si>
    <t>-8,1</t>
  </si>
  <si>
    <t>216,71*15</t>
  </si>
  <si>
    <t>3,2</t>
  </si>
  <si>
    <t>4,9</t>
  </si>
  <si>
    <t>216,71*1,8</t>
  </si>
  <si>
    <t>216,71</t>
  </si>
  <si>
    <t>121</t>
  </si>
  <si>
    <t>121*0,02 'Přepočtené koeficientem množství</t>
  </si>
  <si>
    <t>1162,7</t>
  </si>
  <si>
    <t>121*3</t>
  </si>
  <si>
    <t>121*0,15*1,6</t>
  </si>
  <si>
    <t>-1697722331</t>
  </si>
  <si>
    <t>420949596</t>
  </si>
  <si>
    <t>-430373810</t>
  </si>
  <si>
    <t>-2019987053</t>
  </si>
  <si>
    <t>-3088901</t>
  </si>
  <si>
    <t>1197889277</t>
  </si>
  <si>
    <t>879143555</t>
  </si>
  <si>
    <t>-1610225198</t>
  </si>
  <si>
    <t>-278593507</t>
  </si>
  <si>
    <t>-829646431</t>
  </si>
  <si>
    <t>-1710326158</t>
  </si>
  <si>
    <t>535630694</t>
  </si>
  <si>
    <t>1166079970</t>
  </si>
  <si>
    <t>-93959234</t>
  </si>
  <si>
    <t>748159614</t>
  </si>
  <si>
    <t>1725364470</t>
  </si>
  <si>
    <t>1340754059</t>
  </si>
  <si>
    <t>-849632605</t>
  </si>
  <si>
    <t>1308756991</t>
  </si>
  <si>
    <t>629</t>
  </si>
  <si>
    <t>629*0,35*0,12</t>
  </si>
  <si>
    <t>629*0,35*0,002</t>
  </si>
  <si>
    <t>111*2</t>
  </si>
  <si>
    <t>143,5+14</t>
  </si>
  <si>
    <t>178,7</t>
  </si>
  <si>
    <t>143,5+14,5</t>
  </si>
  <si>
    <t>4*2</t>
  </si>
  <si>
    <t>178,7*1,01 'Přepočtené koeficientem množství</t>
  </si>
  <si>
    <t>143,5</t>
  </si>
  <si>
    <t>143,5*1,02 'Přepočtené koeficientem množství</t>
  </si>
  <si>
    <t>14,5</t>
  </si>
  <si>
    <t>14,5*1,02 'Přepočtené koeficientem množství</t>
  </si>
  <si>
    <t>111*1,02 'Přepočtené koeficientem množství</t>
  </si>
  <si>
    <t>146</t>
  </si>
  <si>
    <t>102</t>
  </si>
  <si>
    <t>13+13</t>
  </si>
  <si>
    <t>146*1,04 'Přepočtené koeficientem množství</t>
  </si>
  <si>
    <t>102*1,04 'Přepočtené koeficientem množství</t>
  </si>
  <si>
    <t>26*1,04 'Přepočtené koeficientem množství</t>
  </si>
  <si>
    <t>94*1,04 'Přepočtené koeficientem množství</t>
  </si>
  <si>
    <t>803,328</t>
  </si>
  <si>
    <t>-370,92</t>
  </si>
  <si>
    <t>-266,388</t>
  </si>
  <si>
    <t>166,02*24</t>
  </si>
  <si>
    <t>166,02</t>
  </si>
  <si>
    <t>25,22+18,75+75,4</t>
  </si>
  <si>
    <t>28,13+17,6</t>
  </si>
  <si>
    <t>0,92</t>
  </si>
  <si>
    <t>250*0,3</t>
  </si>
  <si>
    <t>75*1,221 'Přepočtené koeficientem množství</t>
  </si>
  <si>
    <t>SO 105.2 - Kanalizace a odvodnění</t>
  </si>
  <si>
    <t xml:space="preserve">    721 - Zdravotechnika - vnitřní kanalizace</t>
  </si>
  <si>
    <t>131251103</t>
  </si>
  <si>
    <t>Hloubení nezapažených jam a zářezů strojně s urovnáním dna do předepsaného profilu a spádu v hornině třídy těžitelnosti I skupiny 3 přes 50 do 100 m3</t>
  </si>
  <si>
    <t>1094553400</t>
  </si>
  <si>
    <t>https://podminky.urs.cz/item/CS_URS_2024_01/131251103</t>
  </si>
  <si>
    <t>1,5*1,5*3*8</t>
  </si>
  <si>
    <t>234,7*1,2*0,8</t>
  </si>
  <si>
    <t>234,7*1,8*2</t>
  </si>
  <si>
    <t>54+84,492+28,488</t>
  </si>
  <si>
    <t>166,98*15</t>
  </si>
  <si>
    <t>166,98</t>
  </si>
  <si>
    <t>166,98*1,8</t>
  </si>
  <si>
    <t>225,312-84,492-28,488</t>
  </si>
  <si>
    <t>234,7*0,45*0,8</t>
  </si>
  <si>
    <t>84,492*2 'Přepočtené koeficientem množství</t>
  </si>
  <si>
    <t>237,4*0,15*0,8</t>
  </si>
  <si>
    <t>65*1,015 'Přepočtené koeficientem množství</t>
  </si>
  <si>
    <t>23,7+15</t>
  </si>
  <si>
    <t>38,7*1,015 'Přepočtené koeficientem množství</t>
  </si>
  <si>
    <t>131</t>
  </si>
  <si>
    <t>131*1,015 'Přepočtené koeficientem množství</t>
  </si>
  <si>
    <t>5*4</t>
  </si>
  <si>
    <t>11*4</t>
  </si>
  <si>
    <t>65+38,7</t>
  </si>
  <si>
    <t>103,7+131</t>
  </si>
  <si>
    <t>894812206</t>
  </si>
  <si>
    <t>Revizní a čistící šachta z polypropylenu PP pro hladké trouby DN 425 šachtové dno (DN šachty / DN trubního vedení) DN 425/200 průtočné 30°,60°,90°</t>
  </si>
  <si>
    <t>-668571257</t>
  </si>
  <si>
    <t>https://podminky.urs.cz/item/CS_URS_2024_01/894812206</t>
  </si>
  <si>
    <t>894812233</t>
  </si>
  <si>
    <t>Revizní a čistící šachta z polypropylenu PP pro hladké trouby DN 425 roura šachtová korugovaná bez hrdla, světlé hloubky 3000 mm</t>
  </si>
  <si>
    <t>1953901474</t>
  </si>
  <si>
    <t>https://podminky.urs.cz/item/CS_URS_2024_01/894812233</t>
  </si>
  <si>
    <t>894812249</t>
  </si>
  <si>
    <t>Revizní a čistící šachta z polypropylenu PP pro hladké trouby DN 425 roura šachtová korugovaná Příplatek k cenám 2231 - 2242 za uříznutí šachtové roury</t>
  </si>
  <si>
    <t>1536698913</t>
  </si>
  <si>
    <t>https://podminky.urs.cz/item/CS_URS_2024_01/894812249</t>
  </si>
  <si>
    <t>894812262</t>
  </si>
  <si>
    <t>Revizní a čistící šachta z polypropylenu PP pro hladké trouby DN 425 poklop litinový (pro třídu zatížení) plný do teleskopické trubky (D400)</t>
  </si>
  <si>
    <t>-1687350379</t>
  </si>
  <si>
    <t>https://podminky.urs.cz/item/CS_URS_2024_01/894812262</t>
  </si>
  <si>
    <t>1,5*1,5*0,3*4</t>
  </si>
  <si>
    <t>721</t>
  </si>
  <si>
    <t>Zdravotechnika - vnitřní kanalizace</t>
  </si>
  <si>
    <t>721242106</t>
  </si>
  <si>
    <t>Lapače střešních splavenin polypropylenové (PP) se svislým odtokem DN 125</t>
  </si>
  <si>
    <t>-220929629</t>
  </si>
  <si>
    <t>https://podminky.urs.cz/item/CS_URS_2024_01/721242106</t>
  </si>
  <si>
    <t>998721101</t>
  </si>
  <si>
    <t>Přesun hmot pro vnitřní kanalizaci stanovený z hmotnosti přesunovaného materiálu vodorovná dopravní vzdálenost do 50 m základní v objektech výšky do 6 m</t>
  </si>
  <si>
    <t>1860706752</t>
  </si>
  <si>
    <t>https://podminky.urs.cz/item/CS_URS_2024_01/998721101</t>
  </si>
  <si>
    <t>-1992931152</t>
  </si>
  <si>
    <t>1636029822</t>
  </si>
  <si>
    <t>-1336283441</t>
  </si>
  <si>
    <t>-495416024</t>
  </si>
  <si>
    <t>SO 105.3 - Veřejné osvětlení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</si>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</sst>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2101121" TargetMode="External" /><Relationship Id="rId2" Type="http://schemas.openxmlformats.org/officeDocument/2006/relationships/hyperlink" Target="https://podminky.urs.cz/item/CS_URS_2024_01/112251101" TargetMode="External" /><Relationship Id="rId3" Type="http://schemas.openxmlformats.org/officeDocument/2006/relationships/hyperlink" Target="https://podminky.urs.cz/item/CS_URS_2024_01/113106123" TargetMode="External" /><Relationship Id="rId4" Type="http://schemas.openxmlformats.org/officeDocument/2006/relationships/hyperlink" Target="https://podminky.urs.cz/item/CS_URS_2024_01/113107162" TargetMode="External" /><Relationship Id="rId5" Type="http://schemas.openxmlformats.org/officeDocument/2006/relationships/hyperlink" Target="https://podminky.urs.cz/item/CS_URS_2024_01/113107223" TargetMode="External" /><Relationship Id="rId6" Type="http://schemas.openxmlformats.org/officeDocument/2006/relationships/hyperlink" Target="https://podminky.urs.cz/item/CS_URS_2024_01/113107243" TargetMode="External" /><Relationship Id="rId7" Type="http://schemas.openxmlformats.org/officeDocument/2006/relationships/hyperlink" Target="https://podminky.urs.cz/item/CS_URS_2024_01/113107323" TargetMode="External" /><Relationship Id="rId8" Type="http://schemas.openxmlformats.org/officeDocument/2006/relationships/hyperlink" Target="https://podminky.urs.cz/item/CS_URS_2024_01/113107332" TargetMode="External" /><Relationship Id="rId9" Type="http://schemas.openxmlformats.org/officeDocument/2006/relationships/hyperlink" Target="https://podminky.urs.cz/item/CS_URS_2024_01/113154114" TargetMode="External" /><Relationship Id="rId10" Type="http://schemas.openxmlformats.org/officeDocument/2006/relationships/hyperlink" Target="https://podminky.urs.cz/item/CS_URS_2024_01/113201112" TargetMode="External" /><Relationship Id="rId11" Type="http://schemas.openxmlformats.org/officeDocument/2006/relationships/hyperlink" Target="https://podminky.urs.cz/item/CS_URS_2024_01/121151113" TargetMode="External" /><Relationship Id="rId12" Type="http://schemas.openxmlformats.org/officeDocument/2006/relationships/hyperlink" Target="https://podminky.urs.cz/item/CS_URS_2024_01/122251104" TargetMode="External" /><Relationship Id="rId13" Type="http://schemas.openxmlformats.org/officeDocument/2006/relationships/hyperlink" Target="https://podminky.urs.cz/item/CS_URS_2024_01/131213701" TargetMode="External" /><Relationship Id="rId14" Type="http://schemas.openxmlformats.org/officeDocument/2006/relationships/hyperlink" Target="https://podminky.urs.cz/item/CS_URS_2024_01/132251103" TargetMode="External" /><Relationship Id="rId15" Type="http://schemas.openxmlformats.org/officeDocument/2006/relationships/hyperlink" Target="https://podminky.urs.cz/item/CS_URS_2024_01/162751117" TargetMode="External" /><Relationship Id="rId16" Type="http://schemas.openxmlformats.org/officeDocument/2006/relationships/hyperlink" Target="https://podminky.urs.cz/item/CS_URS_2024_01/162751119" TargetMode="External" /><Relationship Id="rId17" Type="http://schemas.openxmlformats.org/officeDocument/2006/relationships/hyperlink" Target="https://podminky.urs.cz/item/CS_URS_2024_01/167151111" TargetMode="External" /><Relationship Id="rId18" Type="http://schemas.openxmlformats.org/officeDocument/2006/relationships/hyperlink" Target="https://podminky.urs.cz/item/CS_URS_2024_01/171151112" TargetMode="External" /><Relationship Id="rId19" Type="http://schemas.openxmlformats.org/officeDocument/2006/relationships/hyperlink" Target="https://podminky.urs.cz/item/CS_URS_2024_01/171201231" TargetMode="External" /><Relationship Id="rId20" Type="http://schemas.openxmlformats.org/officeDocument/2006/relationships/hyperlink" Target="https://podminky.urs.cz/item/CS_URS_2024_01/171251201" TargetMode="External" /><Relationship Id="rId21" Type="http://schemas.openxmlformats.org/officeDocument/2006/relationships/hyperlink" Target="https://podminky.urs.cz/item/CS_URS_2024_01/181411131" TargetMode="External" /><Relationship Id="rId22" Type="http://schemas.openxmlformats.org/officeDocument/2006/relationships/hyperlink" Target="https://podminky.urs.cz/item/CS_URS_2024_01/181951112" TargetMode="External" /><Relationship Id="rId23" Type="http://schemas.openxmlformats.org/officeDocument/2006/relationships/hyperlink" Target="https://podminky.urs.cz/item/CS_URS_2024_01/182303111" TargetMode="External" /><Relationship Id="rId24" Type="http://schemas.openxmlformats.org/officeDocument/2006/relationships/hyperlink" Target="https://podminky.urs.cz/item/CS_URS_2024_01/212752411" TargetMode="External" /><Relationship Id="rId25" Type="http://schemas.openxmlformats.org/officeDocument/2006/relationships/hyperlink" Target="https://podminky.urs.cz/item/CS_URS_2024_01/561051111" TargetMode="External" /><Relationship Id="rId26" Type="http://schemas.openxmlformats.org/officeDocument/2006/relationships/hyperlink" Target="https://podminky.urs.cz/item/CS_URS_2024_01/564851111" TargetMode="External" /><Relationship Id="rId27" Type="http://schemas.openxmlformats.org/officeDocument/2006/relationships/hyperlink" Target="https://podminky.urs.cz/item/CS_URS_2024_01/564861111" TargetMode="External" /><Relationship Id="rId28" Type="http://schemas.openxmlformats.org/officeDocument/2006/relationships/hyperlink" Target="https://podminky.urs.cz/item/CS_URS_2024_01/565135101" TargetMode="External" /><Relationship Id="rId29" Type="http://schemas.openxmlformats.org/officeDocument/2006/relationships/hyperlink" Target="https://podminky.urs.cz/item/CS_URS_2024_01/573211106" TargetMode="External" /><Relationship Id="rId30" Type="http://schemas.openxmlformats.org/officeDocument/2006/relationships/hyperlink" Target="https://podminky.urs.cz/item/CS_URS_2024_01/573231106" TargetMode="External" /><Relationship Id="rId31" Type="http://schemas.openxmlformats.org/officeDocument/2006/relationships/hyperlink" Target="https://podminky.urs.cz/item/CS_URS_2024_01/577134031" TargetMode="External" /><Relationship Id="rId32" Type="http://schemas.openxmlformats.org/officeDocument/2006/relationships/hyperlink" Target="https://podminky.urs.cz/item/CS_URS_2024_01/577154141" TargetMode="External" /><Relationship Id="rId33" Type="http://schemas.openxmlformats.org/officeDocument/2006/relationships/hyperlink" Target="https://podminky.urs.cz/item/CS_URS_2024_01/596211112" TargetMode="External" /><Relationship Id="rId34" Type="http://schemas.openxmlformats.org/officeDocument/2006/relationships/hyperlink" Target="https://podminky.urs.cz/item/CS_URS_2024_01/596212212" TargetMode="External" /><Relationship Id="rId35" Type="http://schemas.openxmlformats.org/officeDocument/2006/relationships/hyperlink" Target="https://podminky.urs.cz/item/CS_URS_2024_01/596412212" TargetMode="External" /><Relationship Id="rId36" Type="http://schemas.openxmlformats.org/officeDocument/2006/relationships/hyperlink" Target="https://podminky.urs.cz/item/CS_URS_2024_01/914111111" TargetMode="External" /><Relationship Id="rId37" Type="http://schemas.openxmlformats.org/officeDocument/2006/relationships/hyperlink" Target="https://podminky.urs.cz/item/CS_URS_2024_01/914511111" TargetMode="External" /><Relationship Id="rId38" Type="http://schemas.openxmlformats.org/officeDocument/2006/relationships/hyperlink" Target="https://podminky.urs.cz/item/CS_URS_2024_01/915231112" TargetMode="External" /><Relationship Id="rId39" Type="http://schemas.openxmlformats.org/officeDocument/2006/relationships/hyperlink" Target="https://podminky.urs.cz/item/CS_URS_2024_01/916231213" TargetMode="External" /><Relationship Id="rId40" Type="http://schemas.openxmlformats.org/officeDocument/2006/relationships/hyperlink" Target="https://podminky.urs.cz/item/CS_URS_2024_01/919122132" TargetMode="External" /><Relationship Id="rId41" Type="http://schemas.openxmlformats.org/officeDocument/2006/relationships/hyperlink" Target="https://podminky.urs.cz/item/CS_URS_2024_01/919735113" TargetMode="External" /><Relationship Id="rId42" Type="http://schemas.openxmlformats.org/officeDocument/2006/relationships/hyperlink" Target="https://podminky.urs.cz/item/CS_URS_2024_01/997221571" TargetMode="External" /><Relationship Id="rId43" Type="http://schemas.openxmlformats.org/officeDocument/2006/relationships/hyperlink" Target="https://podminky.urs.cz/item/CS_URS_2024_01/997221579" TargetMode="External" /><Relationship Id="rId44" Type="http://schemas.openxmlformats.org/officeDocument/2006/relationships/hyperlink" Target="https://podminky.urs.cz/item/CS_URS_2024_01/997221612" TargetMode="External" /><Relationship Id="rId45" Type="http://schemas.openxmlformats.org/officeDocument/2006/relationships/hyperlink" Target="https://podminky.urs.cz/item/CS_URS_2024_01/997221861" TargetMode="External" /><Relationship Id="rId46" Type="http://schemas.openxmlformats.org/officeDocument/2006/relationships/hyperlink" Target="https://podminky.urs.cz/item/CS_URS_2024_01/997221873" TargetMode="External" /><Relationship Id="rId47" Type="http://schemas.openxmlformats.org/officeDocument/2006/relationships/hyperlink" Target="https://podminky.urs.cz/item/CS_URS_2024_01/997221875" TargetMode="External" /><Relationship Id="rId48" Type="http://schemas.openxmlformats.org/officeDocument/2006/relationships/hyperlink" Target="https://podminky.urs.cz/item/CS_URS_2024_01/998225111" TargetMode="External" /><Relationship Id="rId49" Type="http://schemas.openxmlformats.org/officeDocument/2006/relationships/hyperlink" Target="https://podminky.urs.cz/item/CS_URS_2024_01/711161273" TargetMode="External" /><Relationship Id="rId50" Type="http://schemas.openxmlformats.org/officeDocument/2006/relationships/hyperlink" Target="https://podminky.urs.cz/item/CS_URS_2024_01/998711101" TargetMode="External" /><Relationship Id="rId51" Type="http://schemas.openxmlformats.org/officeDocument/2006/relationships/hyperlink" Target="https://podminky.urs.cz/item/CS_URS_2024_01/HZS1292" TargetMode="External" /><Relationship Id="rId5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31251102" TargetMode="External" /><Relationship Id="rId2" Type="http://schemas.openxmlformats.org/officeDocument/2006/relationships/hyperlink" Target="https://podminky.urs.cz/item/CS_URS_2024_01/132254104" TargetMode="External" /><Relationship Id="rId3" Type="http://schemas.openxmlformats.org/officeDocument/2006/relationships/hyperlink" Target="https://podminky.urs.cz/item/CS_URS_2024_01/151811131" TargetMode="External" /><Relationship Id="rId4" Type="http://schemas.openxmlformats.org/officeDocument/2006/relationships/hyperlink" Target="https://podminky.urs.cz/item/CS_URS_2024_01/151811231" TargetMode="External" /><Relationship Id="rId5" Type="http://schemas.openxmlformats.org/officeDocument/2006/relationships/hyperlink" Target="https://podminky.urs.cz/item/CS_URS_2024_01/162751117" TargetMode="External" /><Relationship Id="rId6" Type="http://schemas.openxmlformats.org/officeDocument/2006/relationships/hyperlink" Target="https://podminky.urs.cz/item/CS_URS_2024_01/162751119" TargetMode="External" /><Relationship Id="rId7" Type="http://schemas.openxmlformats.org/officeDocument/2006/relationships/hyperlink" Target="https://podminky.urs.cz/item/CS_URS_2024_01/167151111" TargetMode="External" /><Relationship Id="rId8" Type="http://schemas.openxmlformats.org/officeDocument/2006/relationships/hyperlink" Target="https://podminky.urs.cz/item/CS_URS_2024_01/171201231" TargetMode="External" /><Relationship Id="rId9" Type="http://schemas.openxmlformats.org/officeDocument/2006/relationships/hyperlink" Target="https://podminky.urs.cz/item/CS_URS_2024_01/171251201" TargetMode="External" /><Relationship Id="rId10" Type="http://schemas.openxmlformats.org/officeDocument/2006/relationships/hyperlink" Target="https://podminky.urs.cz/item/CS_URS_2024_01/174101101" TargetMode="External" /><Relationship Id="rId11" Type="http://schemas.openxmlformats.org/officeDocument/2006/relationships/hyperlink" Target="https://podminky.urs.cz/item/CS_URS_2024_01/175151101" TargetMode="External" /><Relationship Id="rId12" Type="http://schemas.openxmlformats.org/officeDocument/2006/relationships/hyperlink" Target="https://podminky.urs.cz/item/CS_URS_2024_01/451572111" TargetMode="External" /><Relationship Id="rId13" Type="http://schemas.openxmlformats.org/officeDocument/2006/relationships/hyperlink" Target="https://podminky.urs.cz/item/CS_URS_2024_01/890411811" TargetMode="External" /><Relationship Id="rId14" Type="http://schemas.openxmlformats.org/officeDocument/2006/relationships/hyperlink" Target="https://podminky.urs.cz/item/CS_URS_2024_01/871310330" TargetMode="External" /><Relationship Id="rId15" Type="http://schemas.openxmlformats.org/officeDocument/2006/relationships/hyperlink" Target="https://podminky.urs.cz/item/CS_URS_2024_01/871350330" TargetMode="External" /><Relationship Id="rId16" Type="http://schemas.openxmlformats.org/officeDocument/2006/relationships/hyperlink" Target="https://podminky.urs.cz/item/CS_URS_2024_01/871370330" TargetMode="External" /><Relationship Id="rId17" Type="http://schemas.openxmlformats.org/officeDocument/2006/relationships/hyperlink" Target="https://podminky.urs.cz/item/CS_URS_2024_01/877350310" TargetMode="External" /><Relationship Id="rId18" Type="http://schemas.openxmlformats.org/officeDocument/2006/relationships/hyperlink" Target="https://podminky.urs.cz/item/CS_URS_2024_01/877310310" TargetMode="External" /><Relationship Id="rId19" Type="http://schemas.openxmlformats.org/officeDocument/2006/relationships/hyperlink" Target="https://podminky.urs.cz/item/CS_URS_2024_01/877370320" TargetMode="External" /><Relationship Id="rId20" Type="http://schemas.openxmlformats.org/officeDocument/2006/relationships/hyperlink" Target="https://podminky.urs.cz/item/CS_URS_2024_01/892351111" TargetMode="External" /><Relationship Id="rId21" Type="http://schemas.openxmlformats.org/officeDocument/2006/relationships/hyperlink" Target="https://podminky.urs.cz/item/CS_URS_2024_01/892381111" TargetMode="External" /><Relationship Id="rId22" Type="http://schemas.openxmlformats.org/officeDocument/2006/relationships/hyperlink" Target="https://podminky.urs.cz/item/CS_URS_2024_01/899722112" TargetMode="External" /><Relationship Id="rId23" Type="http://schemas.openxmlformats.org/officeDocument/2006/relationships/hyperlink" Target="https://podminky.urs.cz/item/CS_URS_2024_01/894812326" TargetMode="External" /><Relationship Id="rId24" Type="http://schemas.openxmlformats.org/officeDocument/2006/relationships/hyperlink" Target="https://podminky.urs.cz/item/CS_URS_2024_01/894812333" TargetMode="External" /><Relationship Id="rId25" Type="http://schemas.openxmlformats.org/officeDocument/2006/relationships/hyperlink" Target="https://podminky.urs.cz/item/CS_URS_2024_01/894812339" TargetMode="External" /><Relationship Id="rId26" Type="http://schemas.openxmlformats.org/officeDocument/2006/relationships/hyperlink" Target="https://podminky.urs.cz/item/CS_URS_2024_01/894812376" TargetMode="External" /><Relationship Id="rId27" Type="http://schemas.openxmlformats.org/officeDocument/2006/relationships/hyperlink" Target="https://podminky.urs.cz/item/CS_URS_2024_01/895941323" TargetMode="External" /><Relationship Id="rId28" Type="http://schemas.openxmlformats.org/officeDocument/2006/relationships/hyperlink" Target="https://podminky.urs.cz/item/CS_URS_2024_01/895941341" TargetMode="External" /><Relationship Id="rId29" Type="http://schemas.openxmlformats.org/officeDocument/2006/relationships/hyperlink" Target="https://podminky.urs.cz/item/CS_URS_2024_01/895941351" TargetMode="External" /><Relationship Id="rId30" Type="http://schemas.openxmlformats.org/officeDocument/2006/relationships/hyperlink" Target="https://podminky.urs.cz/item/CS_URS_2024_01/895941362" TargetMode="External" /><Relationship Id="rId31" Type="http://schemas.openxmlformats.org/officeDocument/2006/relationships/hyperlink" Target="https://podminky.urs.cz/item/CS_URS_2024_01/899104112" TargetMode="External" /><Relationship Id="rId32" Type="http://schemas.openxmlformats.org/officeDocument/2006/relationships/hyperlink" Target="https://podminky.urs.cz/item/CS_URS_2024_01/935113112" TargetMode="External" /><Relationship Id="rId33" Type="http://schemas.openxmlformats.org/officeDocument/2006/relationships/hyperlink" Target="https://podminky.urs.cz/item/CS_URS_2024_01/935923218" TargetMode="External" /><Relationship Id="rId34" Type="http://schemas.openxmlformats.org/officeDocument/2006/relationships/hyperlink" Target="https://podminky.urs.cz/item/CS_URS_2024_01/997221571" TargetMode="External" /><Relationship Id="rId35" Type="http://schemas.openxmlformats.org/officeDocument/2006/relationships/hyperlink" Target="https://podminky.urs.cz/item/CS_URS_2024_01/997221579" TargetMode="External" /><Relationship Id="rId36" Type="http://schemas.openxmlformats.org/officeDocument/2006/relationships/hyperlink" Target="https://podminky.urs.cz/item/CS_URS_2024_01/997221612" TargetMode="External" /><Relationship Id="rId37" Type="http://schemas.openxmlformats.org/officeDocument/2006/relationships/hyperlink" Target="https://podminky.urs.cz/item/CS_URS_2024_01/997221861" TargetMode="External" /><Relationship Id="rId38" Type="http://schemas.openxmlformats.org/officeDocument/2006/relationships/hyperlink" Target="https://podminky.urs.cz/item/CS_URS_2024_01/998011002" TargetMode="External" /><Relationship Id="rId3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45421110" TargetMode="External" /><Relationship Id="rId2" Type="http://schemas.openxmlformats.org/officeDocument/2006/relationships/hyperlink" Target="https://podminky.urs.cz/item/CS_URS_2024_01/012103000" TargetMode="External" /><Relationship Id="rId3" Type="http://schemas.openxmlformats.org/officeDocument/2006/relationships/hyperlink" Target="https://podminky.urs.cz/item/CS_URS_2024_01/012303000" TargetMode="External" /><Relationship Id="rId4" Type="http://schemas.openxmlformats.org/officeDocument/2006/relationships/hyperlink" Target="https://podminky.urs.cz/item/CS_URS_2024_01/013254000" TargetMode="External" /><Relationship Id="rId5" Type="http://schemas.openxmlformats.org/officeDocument/2006/relationships/hyperlink" Target="https://podminky.urs.cz/item/CS_URS_2024_01/030001000" TargetMode="External" /><Relationship Id="rId6" Type="http://schemas.openxmlformats.org/officeDocument/2006/relationships/hyperlink" Target="https://podminky.urs.cz/item/CS_URS_2024_01/045002000" TargetMode="External" /><Relationship Id="rId7" Type="http://schemas.openxmlformats.org/officeDocument/2006/relationships/hyperlink" Target="https://podminky.urs.cz/item/CS_URS_2024_01/063303000" TargetMode="External" /><Relationship Id="rId8" Type="http://schemas.openxmlformats.org/officeDocument/2006/relationships/hyperlink" Target="https://podminky.urs.cz/item/CS_URS_2024_01/065002000" TargetMode="External" /><Relationship Id="rId9" Type="http://schemas.openxmlformats.org/officeDocument/2006/relationships/hyperlink" Target="https://podminky.urs.cz/item/CS_URS_2024_01/210812033" TargetMode="External" /><Relationship Id="rId10" Type="http://schemas.openxmlformats.org/officeDocument/2006/relationships/hyperlink" Target="https://podminky.urs.cz/item/CS_URS_2024_01/741130005" TargetMode="External" /><Relationship Id="rId11" Type="http://schemas.openxmlformats.org/officeDocument/2006/relationships/hyperlink" Target="https://podminky.urs.cz/item/CS_URS_2024_01/998741311" TargetMode="External" /><Relationship Id="rId12" Type="http://schemas.openxmlformats.org/officeDocument/2006/relationships/hyperlink" Target="https://podminky.urs.cz/item/CS_URS_2024_01/218202013" TargetMode="External" /><Relationship Id="rId13" Type="http://schemas.openxmlformats.org/officeDocument/2006/relationships/hyperlink" Target="https://podminky.urs.cz/item/CS_URS_2024_01/218204100" TargetMode="External" /><Relationship Id="rId14" Type="http://schemas.openxmlformats.org/officeDocument/2006/relationships/hyperlink" Target="https://podminky.urs.cz/item/CS_URS_2024_01/218900601" TargetMode="External" /><Relationship Id="rId15" Type="http://schemas.openxmlformats.org/officeDocument/2006/relationships/hyperlink" Target="https://podminky.urs.cz/item/CS_URS_2024_01/460161172" TargetMode="External" /><Relationship Id="rId16" Type="http://schemas.openxmlformats.org/officeDocument/2006/relationships/hyperlink" Target="https://podminky.urs.cz/item/CS_URS_2024_01/460161293" TargetMode="External" /><Relationship Id="rId17" Type="http://schemas.openxmlformats.org/officeDocument/2006/relationships/hyperlink" Target="https://podminky.urs.cz/item/CS_URS_2024_01/460341113" TargetMode="External" /><Relationship Id="rId18" Type="http://schemas.openxmlformats.org/officeDocument/2006/relationships/hyperlink" Target="https://podminky.urs.cz/item/CS_URS_2024_01/460341121" TargetMode="External" /><Relationship Id="rId19" Type="http://schemas.openxmlformats.org/officeDocument/2006/relationships/hyperlink" Target="https://podminky.urs.cz/item/CS_URS_2024_01/460361121" TargetMode="External" /><Relationship Id="rId20" Type="http://schemas.openxmlformats.org/officeDocument/2006/relationships/hyperlink" Target="https://podminky.urs.cz/item/CS_URS_2024_01/460371111" TargetMode="External" /><Relationship Id="rId21" Type="http://schemas.openxmlformats.org/officeDocument/2006/relationships/hyperlink" Target="https://podminky.urs.cz/item/CS_URS_2024_01/460431152" TargetMode="External" /><Relationship Id="rId22" Type="http://schemas.openxmlformats.org/officeDocument/2006/relationships/hyperlink" Target="https://podminky.urs.cz/item/CS_URS_2024_01/460431283" TargetMode="External" /><Relationship Id="rId23" Type="http://schemas.openxmlformats.org/officeDocument/2006/relationships/hyperlink" Target="https://podminky.urs.cz/item/CS_URS_2024_01/460661111" TargetMode="External" /><Relationship Id="rId24" Type="http://schemas.openxmlformats.org/officeDocument/2006/relationships/hyperlink" Target="https://podminky.urs.cz/item/CS_URS_2024_01/460661112" TargetMode="External" /><Relationship Id="rId25" Type="http://schemas.openxmlformats.org/officeDocument/2006/relationships/hyperlink" Target="https://podminky.urs.cz/item/CS_URS_2024_01/460671111" TargetMode="External" /><Relationship Id="rId26" Type="http://schemas.openxmlformats.org/officeDocument/2006/relationships/hyperlink" Target="https://podminky.urs.cz/item/CS_URS_2024_01/460791213" TargetMode="External" /><Relationship Id="rId27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6123" TargetMode="External" /><Relationship Id="rId2" Type="http://schemas.openxmlformats.org/officeDocument/2006/relationships/hyperlink" Target="https://podminky.urs.cz/item/CS_URS_2024_01/113107162" TargetMode="External" /><Relationship Id="rId3" Type="http://schemas.openxmlformats.org/officeDocument/2006/relationships/hyperlink" Target="https://podminky.urs.cz/item/CS_URS_2024_01/113107223" TargetMode="External" /><Relationship Id="rId4" Type="http://schemas.openxmlformats.org/officeDocument/2006/relationships/hyperlink" Target="https://podminky.urs.cz/item/CS_URS_2024_01/113107243" TargetMode="External" /><Relationship Id="rId5" Type="http://schemas.openxmlformats.org/officeDocument/2006/relationships/hyperlink" Target="https://podminky.urs.cz/item/CS_URS_2024_01/113107323" TargetMode="External" /><Relationship Id="rId6" Type="http://schemas.openxmlformats.org/officeDocument/2006/relationships/hyperlink" Target="https://podminky.urs.cz/item/CS_URS_2024_01/113107332" TargetMode="External" /><Relationship Id="rId7" Type="http://schemas.openxmlformats.org/officeDocument/2006/relationships/hyperlink" Target="https://podminky.urs.cz/item/CS_URS_2024_01/113154114" TargetMode="External" /><Relationship Id="rId8" Type="http://schemas.openxmlformats.org/officeDocument/2006/relationships/hyperlink" Target="https://podminky.urs.cz/item/CS_URS_2024_01/113201112" TargetMode="External" /><Relationship Id="rId9" Type="http://schemas.openxmlformats.org/officeDocument/2006/relationships/hyperlink" Target="https://podminky.urs.cz/item/CS_URS_2024_01/121151113" TargetMode="External" /><Relationship Id="rId10" Type="http://schemas.openxmlformats.org/officeDocument/2006/relationships/hyperlink" Target="https://podminky.urs.cz/item/CS_URS_2024_01/122251104" TargetMode="External" /><Relationship Id="rId11" Type="http://schemas.openxmlformats.org/officeDocument/2006/relationships/hyperlink" Target="https://podminky.urs.cz/item/CS_URS_2024_01/132251103" TargetMode="External" /><Relationship Id="rId12" Type="http://schemas.openxmlformats.org/officeDocument/2006/relationships/hyperlink" Target="https://podminky.urs.cz/item/CS_URS_2024_01/162751117" TargetMode="External" /><Relationship Id="rId13" Type="http://schemas.openxmlformats.org/officeDocument/2006/relationships/hyperlink" Target="https://podminky.urs.cz/item/CS_URS_2024_01/162751119" TargetMode="External" /><Relationship Id="rId14" Type="http://schemas.openxmlformats.org/officeDocument/2006/relationships/hyperlink" Target="https://podminky.urs.cz/item/CS_URS_2024_01/167151111" TargetMode="External" /><Relationship Id="rId15" Type="http://schemas.openxmlformats.org/officeDocument/2006/relationships/hyperlink" Target="https://podminky.urs.cz/item/CS_URS_2024_01/171151112" TargetMode="External" /><Relationship Id="rId16" Type="http://schemas.openxmlformats.org/officeDocument/2006/relationships/hyperlink" Target="https://podminky.urs.cz/item/CS_URS_2024_01/171201231" TargetMode="External" /><Relationship Id="rId17" Type="http://schemas.openxmlformats.org/officeDocument/2006/relationships/hyperlink" Target="https://podminky.urs.cz/item/CS_URS_2024_01/171251201" TargetMode="External" /><Relationship Id="rId18" Type="http://schemas.openxmlformats.org/officeDocument/2006/relationships/hyperlink" Target="https://podminky.urs.cz/item/CS_URS_2024_01/181411131" TargetMode="External" /><Relationship Id="rId19" Type="http://schemas.openxmlformats.org/officeDocument/2006/relationships/hyperlink" Target="https://podminky.urs.cz/item/CS_URS_2024_01/181951112" TargetMode="External" /><Relationship Id="rId20" Type="http://schemas.openxmlformats.org/officeDocument/2006/relationships/hyperlink" Target="https://podminky.urs.cz/item/CS_URS_2024_01/182303111" TargetMode="External" /><Relationship Id="rId21" Type="http://schemas.openxmlformats.org/officeDocument/2006/relationships/hyperlink" Target="https://podminky.urs.cz/item/CS_URS_2024_01/212752411" TargetMode="External" /><Relationship Id="rId22" Type="http://schemas.openxmlformats.org/officeDocument/2006/relationships/hyperlink" Target="https://podminky.urs.cz/item/CS_URS_2024_01/561051111" TargetMode="External" /><Relationship Id="rId23" Type="http://schemas.openxmlformats.org/officeDocument/2006/relationships/hyperlink" Target="https://podminky.urs.cz/item/CS_URS_2024_01/564851111" TargetMode="External" /><Relationship Id="rId24" Type="http://schemas.openxmlformats.org/officeDocument/2006/relationships/hyperlink" Target="https://podminky.urs.cz/item/CS_URS_2024_01/564861111" TargetMode="External" /><Relationship Id="rId25" Type="http://schemas.openxmlformats.org/officeDocument/2006/relationships/hyperlink" Target="https://podminky.urs.cz/item/CS_URS_2024_01/565135101" TargetMode="External" /><Relationship Id="rId26" Type="http://schemas.openxmlformats.org/officeDocument/2006/relationships/hyperlink" Target="https://podminky.urs.cz/item/CS_URS_2024_01/573211106" TargetMode="External" /><Relationship Id="rId27" Type="http://schemas.openxmlformats.org/officeDocument/2006/relationships/hyperlink" Target="https://podminky.urs.cz/item/CS_URS_2024_01/573231106" TargetMode="External" /><Relationship Id="rId28" Type="http://schemas.openxmlformats.org/officeDocument/2006/relationships/hyperlink" Target="https://podminky.urs.cz/item/CS_URS_2024_01/577134031" TargetMode="External" /><Relationship Id="rId29" Type="http://schemas.openxmlformats.org/officeDocument/2006/relationships/hyperlink" Target="https://podminky.urs.cz/item/CS_URS_2024_01/577154141" TargetMode="External" /><Relationship Id="rId30" Type="http://schemas.openxmlformats.org/officeDocument/2006/relationships/hyperlink" Target="https://podminky.urs.cz/item/CS_URS_2024_01/596211112" TargetMode="External" /><Relationship Id="rId31" Type="http://schemas.openxmlformats.org/officeDocument/2006/relationships/hyperlink" Target="https://podminky.urs.cz/item/CS_URS_2024_01/596212212" TargetMode="External" /><Relationship Id="rId32" Type="http://schemas.openxmlformats.org/officeDocument/2006/relationships/hyperlink" Target="https://podminky.urs.cz/item/CS_URS_2024_01/596412212" TargetMode="External" /><Relationship Id="rId33" Type="http://schemas.openxmlformats.org/officeDocument/2006/relationships/hyperlink" Target="https://podminky.urs.cz/item/CS_URS_2024_01/919122132" TargetMode="External" /><Relationship Id="rId34" Type="http://schemas.openxmlformats.org/officeDocument/2006/relationships/hyperlink" Target="https://podminky.urs.cz/item/CS_URS_2024_01/919735113" TargetMode="External" /><Relationship Id="rId35" Type="http://schemas.openxmlformats.org/officeDocument/2006/relationships/hyperlink" Target="https://podminky.urs.cz/item/CS_URS_2024_01/997221571" TargetMode="External" /><Relationship Id="rId36" Type="http://schemas.openxmlformats.org/officeDocument/2006/relationships/hyperlink" Target="https://podminky.urs.cz/item/CS_URS_2024_01/997221579" TargetMode="External" /><Relationship Id="rId37" Type="http://schemas.openxmlformats.org/officeDocument/2006/relationships/hyperlink" Target="https://podminky.urs.cz/item/CS_URS_2024_01/997221612" TargetMode="External" /><Relationship Id="rId38" Type="http://schemas.openxmlformats.org/officeDocument/2006/relationships/hyperlink" Target="https://podminky.urs.cz/item/CS_URS_2024_01/997221861" TargetMode="External" /><Relationship Id="rId39" Type="http://schemas.openxmlformats.org/officeDocument/2006/relationships/hyperlink" Target="https://podminky.urs.cz/item/CS_URS_2024_01/997221873" TargetMode="External" /><Relationship Id="rId40" Type="http://schemas.openxmlformats.org/officeDocument/2006/relationships/hyperlink" Target="https://podminky.urs.cz/item/CS_URS_2024_01/997221875" TargetMode="External" /><Relationship Id="rId41" Type="http://schemas.openxmlformats.org/officeDocument/2006/relationships/hyperlink" Target="https://podminky.urs.cz/item/CS_URS_2024_01/998225111" TargetMode="External" /><Relationship Id="rId42" Type="http://schemas.openxmlformats.org/officeDocument/2006/relationships/hyperlink" Target="https://podminky.urs.cz/item/CS_URS_2024_01/711161273" TargetMode="External" /><Relationship Id="rId43" Type="http://schemas.openxmlformats.org/officeDocument/2006/relationships/hyperlink" Target="https://podminky.urs.cz/item/CS_URS_2024_01/998711101" TargetMode="External" /><Relationship Id="rId44" Type="http://schemas.openxmlformats.org/officeDocument/2006/relationships/hyperlink" Target="https://podminky.urs.cz/item/CS_URS_2024_01/HZS1292" TargetMode="External" /><Relationship Id="rId45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31251103" TargetMode="External" /><Relationship Id="rId2" Type="http://schemas.openxmlformats.org/officeDocument/2006/relationships/hyperlink" Target="https://podminky.urs.cz/item/CS_URS_2024_01/132254104" TargetMode="External" /><Relationship Id="rId3" Type="http://schemas.openxmlformats.org/officeDocument/2006/relationships/hyperlink" Target="https://podminky.urs.cz/item/CS_URS_2024_01/151811131" TargetMode="External" /><Relationship Id="rId4" Type="http://schemas.openxmlformats.org/officeDocument/2006/relationships/hyperlink" Target="https://podminky.urs.cz/item/CS_URS_2024_01/151811231" TargetMode="External" /><Relationship Id="rId5" Type="http://schemas.openxmlformats.org/officeDocument/2006/relationships/hyperlink" Target="https://podminky.urs.cz/item/CS_URS_2024_01/162751117" TargetMode="External" /><Relationship Id="rId6" Type="http://schemas.openxmlformats.org/officeDocument/2006/relationships/hyperlink" Target="https://podminky.urs.cz/item/CS_URS_2024_01/162751119" TargetMode="External" /><Relationship Id="rId7" Type="http://schemas.openxmlformats.org/officeDocument/2006/relationships/hyperlink" Target="https://podminky.urs.cz/item/CS_URS_2024_01/167151111" TargetMode="External" /><Relationship Id="rId8" Type="http://schemas.openxmlformats.org/officeDocument/2006/relationships/hyperlink" Target="https://podminky.urs.cz/item/CS_URS_2024_01/171201231" TargetMode="External" /><Relationship Id="rId9" Type="http://schemas.openxmlformats.org/officeDocument/2006/relationships/hyperlink" Target="https://podminky.urs.cz/item/CS_URS_2024_01/171251201" TargetMode="External" /><Relationship Id="rId10" Type="http://schemas.openxmlformats.org/officeDocument/2006/relationships/hyperlink" Target="https://podminky.urs.cz/item/CS_URS_2024_01/174101101" TargetMode="External" /><Relationship Id="rId11" Type="http://schemas.openxmlformats.org/officeDocument/2006/relationships/hyperlink" Target="https://podminky.urs.cz/item/CS_URS_2024_01/175151101" TargetMode="External" /><Relationship Id="rId12" Type="http://schemas.openxmlformats.org/officeDocument/2006/relationships/hyperlink" Target="https://podminky.urs.cz/item/CS_URS_2024_01/451572111" TargetMode="External" /><Relationship Id="rId13" Type="http://schemas.openxmlformats.org/officeDocument/2006/relationships/hyperlink" Target="https://podminky.urs.cz/item/CS_URS_2024_01/890411811" TargetMode="External" /><Relationship Id="rId14" Type="http://schemas.openxmlformats.org/officeDocument/2006/relationships/hyperlink" Target="https://podminky.urs.cz/item/CS_URS_2024_01/871310330" TargetMode="External" /><Relationship Id="rId15" Type="http://schemas.openxmlformats.org/officeDocument/2006/relationships/hyperlink" Target="https://podminky.urs.cz/item/CS_URS_2024_01/871350330" TargetMode="External" /><Relationship Id="rId16" Type="http://schemas.openxmlformats.org/officeDocument/2006/relationships/hyperlink" Target="https://podminky.urs.cz/item/CS_URS_2024_01/871370330" TargetMode="External" /><Relationship Id="rId17" Type="http://schemas.openxmlformats.org/officeDocument/2006/relationships/hyperlink" Target="https://podminky.urs.cz/item/CS_URS_2024_01/877350310" TargetMode="External" /><Relationship Id="rId18" Type="http://schemas.openxmlformats.org/officeDocument/2006/relationships/hyperlink" Target="https://podminky.urs.cz/item/CS_URS_2024_01/877310310" TargetMode="External" /><Relationship Id="rId19" Type="http://schemas.openxmlformats.org/officeDocument/2006/relationships/hyperlink" Target="https://podminky.urs.cz/item/CS_URS_2024_01/877370320" TargetMode="External" /><Relationship Id="rId20" Type="http://schemas.openxmlformats.org/officeDocument/2006/relationships/hyperlink" Target="https://podminky.urs.cz/item/CS_URS_2024_01/892351111" TargetMode="External" /><Relationship Id="rId21" Type="http://schemas.openxmlformats.org/officeDocument/2006/relationships/hyperlink" Target="https://podminky.urs.cz/item/CS_URS_2024_01/892381111" TargetMode="External" /><Relationship Id="rId22" Type="http://schemas.openxmlformats.org/officeDocument/2006/relationships/hyperlink" Target="https://podminky.urs.cz/item/CS_URS_2024_01/899722112" TargetMode="External" /><Relationship Id="rId23" Type="http://schemas.openxmlformats.org/officeDocument/2006/relationships/hyperlink" Target="https://podminky.urs.cz/item/CS_URS_2024_01/894812206" TargetMode="External" /><Relationship Id="rId24" Type="http://schemas.openxmlformats.org/officeDocument/2006/relationships/hyperlink" Target="https://podminky.urs.cz/item/CS_URS_2024_01/894812233" TargetMode="External" /><Relationship Id="rId25" Type="http://schemas.openxmlformats.org/officeDocument/2006/relationships/hyperlink" Target="https://podminky.urs.cz/item/CS_URS_2024_01/894812249" TargetMode="External" /><Relationship Id="rId26" Type="http://schemas.openxmlformats.org/officeDocument/2006/relationships/hyperlink" Target="https://podminky.urs.cz/item/CS_URS_2024_01/894812262" TargetMode="External" /><Relationship Id="rId27" Type="http://schemas.openxmlformats.org/officeDocument/2006/relationships/hyperlink" Target="https://podminky.urs.cz/item/CS_URS_2024_01/894812326" TargetMode="External" /><Relationship Id="rId28" Type="http://schemas.openxmlformats.org/officeDocument/2006/relationships/hyperlink" Target="https://podminky.urs.cz/item/CS_URS_2024_01/894812333" TargetMode="External" /><Relationship Id="rId29" Type="http://schemas.openxmlformats.org/officeDocument/2006/relationships/hyperlink" Target="https://podminky.urs.cz/item/CS_URS_2024_01/894812339" TargetMode="External" /><Relationship Id="rId30" Type="http://schemas.openxmlformats.org/officeDocument/2006/relationships/hyperlink" Target="https://podminky.urs.cz/item/CS_URS_2024_01/894812376" TargetMode="External" /><Relationship Id="rId31" Type="http://schemas.openxmlformats.org/officeDocument/2006/relationships/hyperlink" Target="https://podminky.urs.cz/item/CS_URS_2024_01/895941323" TargetMode="External" /><Relationship Id="rId32" Type="http://schemas.openxmlformats.org/officeDocument/2006/relationships/hyperlink" Target="https://podminky.urs.cz/item/CS_URS_2024_01/895941341" TargetMode="External" /><Relationship Id="rId33" Type="http://schemas.openxmlformats.org/officeDocument/2006/relationships/hyperlink" Target="https://podminky.urs.cz/item/CS_URS_2024_01/895941351" TargetMode="External" /><Relationship Id="rId34" Type="http://schemas.openxmlformats.org/officeDocument/2006/relationships/hyperlink" Target="https://podminky.urs.cz/item/CS_URS_2024_01/895941362" TargetMode="External" /><Relationship Id="rId35" Type="http://schemas.openxmlformats.org/officeDocument/2006/relationships/hyperlink" Target="https://podminky.urs.cz/item/CS_URS_2024_01/899104112" TargetMode="External" /><Relationship Id="rId36" Type="http://schemas.openxmlformats.org/officeDocument/2006/relationships/hyperlink" Target="https://podminky.urs.cz/item/CS_URS_2024_01/935113112" TargetMode="External" /><Relationship Id="rId37" Type="http://schemas.openxmlformats.org/officeDocument/2006/relationships/hyperlink" Target="https://podminky.urs.cz/item/CS_URS_2024_01/935923218" TargetMode="External" /><Relationship Id="rId38" Type="http://schemas.openxmlformats.org/officeDocument/2006/relationships/hyperlink" Target="https://podminky.urs.cz/item/CS_URS_2024_01/997221571" TargetMode="External" /><Relationship Id="rId39" Type="http://schemas.openxmlformats.org/officeDocument/2006/relationships/hyperlink" Target="https://podminky.urs.cz/item/CS_URS_2024_01/997221579" TargetMode="External" /><Relationship Id="rId40" Type="http://schemas.openxmlformats.org/officeDocument/2006/relationships/hyperlink" Target="https://podminky.urs.cz/item/CS_URS_2024_01/997221612" TargetMode="External" /><Relationship Id="rId41" Type="http://schemas.openxmlformats.org/officeDocument/2006/relationships/hyperlink" Target="https://podminky.urs.cz/item/CS_URS_2024_01/997221861" TargetMode="External" /><Relationship Id="rId42" Type="http://schemas.openxmlformats.org/officeDocument/2006/relationships/hyperlink" Target="https://podminky.urs.cz/item/CS_URS_2024_01/998011002" TargetMode="External" /><Relationship Id="rId43" Type="http://schemas.openxmlformats.org/officeDocument/2006/relationships/hyperlink" Target="https://podminky.urs.cz/item/CS_URS_2024_01/721242106" TargetMode="External" /><Relationship Id="rId44" Type="http://schemas.openxmlformats.org/officeDocument/2006/relationships/hyperlink" Target="https://podminky.urs.cz/item/CS_URS_2024_01/998721101" TargetMode="External" /><Relationship Id="rId45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45421110" TargetMode="External" /><Relationship Id="rId2" Type="http://schemas.openxmlformats.org/officeDocument/2006/relationships/hyperlink" Target="https://podminky.urs.cz/item/CS_URS_2024_01/012103000" TargetMode="External" /><Relationship Id="rId3" Type="http://schemas.openxmlformats.org/officeDocument/2006/relationships/hyperlink" Target="https://podminky.urs.cz/item/CS_URS_2024_01/012303000" TargetMode="External" /><Relationship Id="rId4" Type="http://schemas.openxmlformats.org/officeDocument/2006/relationships/hyperlink" Target="https://podminky.urs.cz/item/CS_URS_2024_01/013254000" TargetMode="External" /><Relationship Id="rId5" Type="http://schemas.openxmlformats.org/officeDocument/2006/relationships/hyperlink" Target="https://podminky.urs.cz/item/CS_URS_2024_01/030001000" TargetMode="External" /><Relationship Id="rId6" Type="http://schemas.openxmlformats.org/officeDocument/2006/relationships/hyperlink" Target="https://podminky.urs.cz/item/CS_URS_2024_01/045002000" TargetMode="External" /><Relationship Id="rId7" Type="http://schemas.openxmlformats.org/officeDocument/2006/relationships/hyperlink" Target="https://podminky.urs.cz/item/CS_URS_2024_01/063303000" TargetMode="External" /><Relationship Id="rId8" Type="http://schemas.openxmlformats.org/officeDocument/2006/relationships/hyperlink" Target="https://podminky.urs.cz/item/CS_URS_2024_01/065002000" TargetMode="External" /><Relationship Id="rId9" Type="http://schemas.openxmlformats.org/officeDocument/2006/relationships/hyperlink" Target="https://podminky.urs.cz/item/CS_URS_2024_01/210812033" TargetMode="External" /><Relationship Id="rId10" Type="http://schemas.openxmlformats.org/officeDocument/2006/relationships/hyperlink" Target="https://podminky.urs.cz/item/CS_URS_2024_01/741130005" TargetMode="External" /><Relationship Id="rId11" Type="http://schemas.openxmlformats.org/officeDocument/2006/relationships/hyperlink" Target="https://podminky.urs.cz/item/CS_URS_2024_01/998741311" TargetMode="External" /><Relationship Id="rId12" Type="http://schemas.openxmlformats.org/officeDocument/2006/relationships/hyperlink" Target="https://podminky.urs.cz/item/CS_URS_2024_01/218202013" TargetMode="External" /><Relationship Id="rId13" Type="http://schemas.openxmlformats.org/officeDocument/2006/relationships/hyperlink" Target="https://podminky.urs.cz/item/CS_URS_2024_01/218204100" TargetMode="External" /><Relationship Id="rId14" Type="http://schemas.openxmlformats.org/officeDocument/2006/relationships/hyperlink" Target="https://podminky.urs.cz/item/CS_URS_2024_01/218900601" TargetMode="External" /><Relationship Id="rId15" Type="http://schemas.openxmlformats.org/officeDocument/2006/relationships/hyperlink" Target="https://podminky.urs.cz/item/CS_URS_2024_01/460161172" TargetMode="External" /><Relationship Id="rId16" Type="http://schemas.openxmlformats.org/officeDocument/2006/relationships/hyperlink" Target="https://podminky.urs.cz/item/CS_URS_2024_01/460161293" TargetMode="External" /><Relationship Id="rId17" Type="http://schemas.openxmlformats.org/officeDocument/2006/relationships/hyperlink" Target="https://podminky.urs.cz/item/CS_URS_2024_01/460341113" TargetMode="External" /><Relationship Id="rId18" Type="http://schemas.openxmlformats.org/officeDocument/2006/relationships/hyperlink" Target="https://podminky.urs.cz/item/CS_URS_2024_01/460341121" TargetMode="External" /><Relationship Id="rId19" Type="http://schemas.openxmlformats.org/officeDocument/2006/relationships/hyperlink" Target="https://podminky.urs.cz/item/CS_URS_2024_01/460361121" TargetMode="External" /><Relationship Id="rId20" Type="http://schemas.openxmlformats.org/officeDocument/2006/relationships/hyperlink" Target="https://podminky.urs.cz/item/CS_URS_2024_01/460371111" TargetMode="External" /><Relationship Id="rId21" Type="http://schemas.openxmlformats.org/officeDocument/2006/relationships/hyperlink" Target="https://podminky.urs.cz/item/CS_URS_2024_01/460431152" TargetMode="External" /><Relationship Id="rId22" Type="http://schemas.openxmlformats.org/officeDocument/2006/relationships/hyperlink" Target="https://podminky.urs.cz/item/CS_URS_2024_01/460431283" TargetMode="External" /><Relationship Id="rId23" Type="http://schemas.openxmlformats.org/officeDocument/2006/relationships/hyperlink" Target="https://podminky.urs.cz/item/CS_URS_2024_01/460661111" TargetMode="External" /><Relationship Id="rId24" Type="http://schemas.openxmlformats.org/officeDocument/2006/relationships/hyperlink" Target="https://podminky.urs.cz/item/CS_URS_2024_01/460661112" TargetMode="External" /><Relationship Id="rId25" Type="http://schemas.openxmlformats.org/officeDocument/2006/relationships/hyperlink" Target="https://podminky.urs.cz/item/CS_URS_2024_01/460671111" TargetMode="External" /><Relationship Id="rId26" Type="http://schemas.openxmlformats.org/officeDocument/2006/relationships/hyperlink" Target="https://podminky.urs.cz/item/CS_URS_2024_01/460791213" TargetMode="External" /><Relationship Id="rId27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PFP_39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Tuchlovice, oprava místních komunikací - lokalita východ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obec Tuchlovice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14. 3. 2024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Obec Tuchlovice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PFProjekt s.r.o.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Lukáš Novák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ROUND(AG55+AG59,2)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ROUND(AS55+AS59,2)</f>
        <v>0</v>
      </c>
      <c r="AT54" s="108">
        <f>ROUND(SUM(AV54:AW54),2)</f>
        <v>0</v>
      </c>
      <c r="AU54" s="109">
        <f>ROUND(AU55+AU59,5)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ROUND(AZ55+AZ59,2)</f>
        <v>0</v>
      </c>
      <c r="BA54" s="108">
        <f>ROUND(BA55+BA59,2)</f>
        <v>0</v>
      </c>
      <c r="BB54" s="108">
        <f>ROUND(BB55+BB59,2)</f>
        <v>0</v>
      </c>
      <c r="BC54" s="108">
        <f>ROUND(BC55+BC59,2)</f>
        <v>0</v>
      </c>
      <c r="BD54" s="110">
        <f>ROUND(BD55+BD59,2)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7"/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ROUND(SUM(AG56:AG58),2)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78</v>
      </c>
      <c r="AR55" s="120"/>
      <c r="AS55" s="121">
        <f>ROUND(SUM(AS56:AS58),2)</f>
        <v>0</v>
      </c>
      <c r="AT55" s="122">
        <f>ROUND(SUM(AV55:AW55),2)</f>
        <v>0</v>
      </c>
      <c r="AU55" s="123">
        <f>ROUND(SUM(AU56:AU58),5)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ROUND(SUM(AZ56:AZ58),2)</f>
        <v>0</v>
      </c>
      <c r="BA55" s="122">
        <f>ROUND(SUM(BA56:BA58),2)</f>
        <v>0</v>
      </c>
      <c r="BB55" s="122">
        <f>ROUND(SUM(BB56:BB58),2)</f>
        <v>0</v>
      </c>
      <c r="BC55" s="122">
        <f>ROUND(SUM(BC56:BC58),2)</f>
        <v>0</v>
      </c>
      <c r="BD55" s="124">
        <f>ROUND(SUM(BD56:BD58),2)</f>
        <v>0</v>
      </c>
      <c r="BE55" s="7"/>
      <c r="BS55" s="125" t="s">
        <v>71</v>
      </c>
      <c r="BT55" s="125" t="s">
        <v>79</v>
      </c>
      <c r="BU55" s="125" t="s">
        <v>73</v>
      </c>
      <c r="BV55" s="125" t="s">
        <v>74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4" customFormat="1" ht="23.25" customHeight="1">
      <c r="A56" s="126" t="s">
        <v>82</v>
      </c>
      <c r="B56" s="65"/>
      <c r="C56" s="127"/>
      <c r="D56" s="127"/>
      <c r="E56" s="128" t="s">
        <v>83</v>
      </c>
      <c r="F56" s="128"/>
      <c r="G56" s="128"/>
      <c r="H56" s="128"/>
      <c r="I56" s="128"/>
      <c r="J56" s="127"/>
      <c r="K56" s="128" t="s">
        <v>84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'SO 104.1 - Komunikace a z...'!J32</f>
        <v>0</v>
      </c>
      <c r="AH56" s="127"/>
      <c r="AI56" s="127"/>
      <c r="AJ56" s="127"/>
      <c r="AK56" s="127"/>
      <c r="AL56" s="127"/>
      <c r="AM56" s="127"/>
      <c r="AN56" s="129">
        <f>SUM(AG56,AT56)</f>
        <v>0</v>
      </c>
      <c r="AO56" s="127"/>
      <c r="AP56" s="127"/>
      <c r="AQ56" s="130" t="s">
        <v>85</v>
      </c>
      <c r="AR56" s="67"/>
      <c r="AS56" s="131">
        <v>0</v>
      </c>
      <c r="AT56" s="132">
        <f>ROUND(SUM(AV56:AW56),2)</f>
        <v>0</v>
      </c>
      <c r="AU56" s="133">
        <f>'SO 104.1 - Komunikace a z...'!P100</f>
        <v>0</v>
      </c>
      <c r="AV56" s="132">
        <f>'SO 104.1 - Komunikace a z...'!J35</f>
        <v>0</v>
      </c>
      <c r="AW56" s="132">
        <f>'SO 104.1 - Komunikace a z...'!J36</f>
        <v>0</v>
      </c>
      <c r="AX56" s="132">
        <f>'SO 104.1 - Komunikace a z...'!J37</f>
        <v>0</v>
      </c>
      <c r="AY56" s="132">
        <f>'SO 104.1 - Komunikace a z...'!J38</f>
        <v>0</v>
      </c>
      <c r="AZ56" s="132">
        <f>'SO 104.1 - Komunikace a z...'!F35</f>
        <v>0</v>
      </c>
      <c r="BA56" s="132">
        <f>'SO 104.1 - Komunikace a z...'!F36</f>
        <v>0</v>
      </c>
      <c r="BB56" s="132">
        <f>'SO 104.1 - Komunikace a z...'!F37</f>
        <v>0</v>
      </c>
      <c r="BC56" s="132">
        <f>'SO 104.1 - Komunikace a z...'!F38</f>
        <v>0</v>
      </c>
      <c r="BD56" s="134">
        <f>'SO 104.1 - Komunikace a z...'!F39</f>
        <v>0</v>
      </c>
      <c r="BE56" s="4"/>
      <c r="BT56" s="135" t="s">
        <v>81</v>
      </c>
      <c r="BV56" s="135" t="s">
        <v>74</v>
      </c>
      <c r="BW56" s="135" t="s">
        <v>86</v>
      </c>
      <c r="BX56" s="135" t="s">
        <v>80</v>
      </c>
      <c r="CL56" s="135" t="s">
        <v>19</v>
      </c>
    </row>
    <row r="57" s="4" customFormat="1" ht="23.25" customHeight="1">
      <c r="A57" s="126" t="s">
        <v>82</v>
      </c>
      <c r="B57" s="65"/>
      <c r="C57" s="127"/>
      <c r="D57" s="127"/>
      <c r="E57" s="128" t="s">
        <v>87</v>
      </c>
      <c r="F57" s="128"/>
      <c r="G57" s="128"/>
      <c r="H57" s="128"/>
      <c r="I57" s="128"/>
      <c r="J57" s="127"/>
      <c r="K57" s="128" t="s">
        <v>88</v>
      </c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9">
        <f>'SO 104.2 - Kanalizace a o...'!J32</f>
        <v>0</v>
      </c>
      <c r="AH57" s="127"/>
      <c r="AI57" s="127"/>
      <c r="AJ57" s="127"/>
      <c r="AK57" s="127"/>
      <c r="AL57" s="127"/>
      <c r="AM57" s="127"/>
      <c r="AN57" s="129">
        <f>SUM(AG57,AT57)</f>
        <v>0</v>
      </c>
      <c r="AO57" s="127"/>
      <c r="AP57" s="127"/>
      <c r="AQ57" s="130" t="s">
        <v>85</v>
      </c>
      <c r="AR57" s="67"/>
      <c r="AS57" s="131">
        <v>0</v>
      </c>
      <c r="AT57" s="132">
        <f>ROUND(SUM(AV57:AW57),2)</f>
        <v>0</v>
      </c>
      <c r="AU57" s="133">
        <f>'SO 104.2 - Kanalizace a o...'!P95</f>
        <v>0</v>
      </c>
      <c r="AV57" s="132">
        <f>'SO 104.2 - Kanalizace a o...'!J35</f>
        <v>0</v>
      </c>
      <c r="AW57" s="132">
        <f>'SO 104.2 - Kanalizace a o...'!J36</f>
        <v>0</v>
      </c>
      <c r="AX57" s="132">
        <f>'SO 104.2 - Kanalizace a o...'!J37</f>
        <v>0</v>
      </c>
      <c r="AY57" s="132">
        <f>'SO 104.2 - Kanalizace a o...'!J38</f>
        <v>0</v>
      </c>
      <c r="AZ57" s="132">
        <f>'SO 104.2 - Kanalizace a o...'!F35</f>
        <v>0</v>
      </c>
      <c r="BA57" s="132">
        <f>'SO 104.2 - Kanalizace a o...'!F36</f>
        <v>0</v>
      </c>
      <c r="BB57" s="132">
        <f>'SO 104.2 - Kanalizace a o...'!F37</f>
        <v>0</v>
      </c>
      <c r="BC57" s="132">
        <f>'SO 104.2 - Kanalizace a o...'!F38</f>
        <v>0</v>
      </c>
      <c r="BD57" s="134">
        <f>'SO 104.2 - Kanalizace a o...'!F39</f>
        <v>0</v>
      </c>
      <c r="BE57" s="4"/>
      <c r="BT57" s="135" t="s">
        <v>81</v>
      </c>
      <c r="BV57" s="135" t="s">
        <v>74</v>
      </c>
      <c r="BW57" s="135" t="s">
        <v>89</v>
      </c>
      <c r="BX57" s="135" t="s">
        <v>80</v>
      </c>
      <c r="CL57" s="135" t="s">
        <v>19</v>
      </c>
    </row>
    <row r="58" s="4" customFormat="1" ht="23.25" customHeight="1">
      <c r="A58" s="126" t="s">
        <v>82</v>
      </c>
      <c r="B58" s="65"/>
      <c r="C58" s="127"/>
      <c r="D58" s="127"/>
      <c r="E58" s="128" t="s">
        <v>90</v>
      </c>
      <c r="F58" s="128"/>
      <c r="G58" s="128"/>
      <c r="H58" s="128"/>
      <c r="I58" s="128"/>
      <c r="J58" s="127"/>
      <c r="K58" s="128" t="s">
        <v>91</v>
      </c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9">
        <f>'SO 104.3 - Veřejné osvětlení'!J32</f>
        <v>0</v>
      </c>
      <c r="AH58" s="127"/>
      <c r="AI58" s="127"/>
      <c r="AJ58" s="127"/>
      <c r="AK58" s="127"/>
      <c r="AL58" s="127"/>
      <c r="AM58" s="127"/>
      <c r="AN58" s="129">
        <f>SUM(AG58,AT58)</f>
        <v>0</v>
      </c>
      <c r="AO58" s="127"/>
      <c r="AP58" s="127"/>
      <c r="AQ58" s="130" t="s">
        <v>85</v>
      </c>
      <c r="AR58" s="67"/>
      <c r="AS58" s="131">
        <v>0</v>
      </c>
      <c r="AT58" s="132">
        <f>ROUND(SUM(AV58:AW58),2)</f>
        <v>0</v>
      </c>
      <c r="AU58" s="133">
        <f>'SO 104.3 - Veřejné osvětlení'!P102</f>
        <v>0</v>
      </c>
      <c r="AV58" s="132">
        <f>'SO 104.3 - Veřejné osvětlení'!J35</f>
        <v>0</v>
      </c>
      <c r="AW58" s="132">
        <f>'SO 104.3 - Veřejné osvětlení'!J36</f>
        <v>0</v>
      </c>
      <c r="AX58" s="132">
        <f>'SO 104.3 - Veřejné osvětlení'!J37</f>
        <v>0</v>
      </c>
      <c r="AY58" s="132">
        <f>'SO 104.3 - Veřejné osvětlení'!J38</f>
        <v>0</v>
      </c>
      <c r="AZ58" s="132">
        <f>'SO 104.3 - Veřejné osvětlení'!F35</f>
        <v>0</v>
      </c>
      <c r="BA58" s="132">
        <f>'SO 104.3 - Veřejné osvětlení'!F36</f>
        <v>0</v>
      </c>
      <c r="BB58" s="132">
        <f>'SO 104.3 - Veřejné osvětlení'!F37</f>
        <v>0</v>
      </c>
      <c r="BC58" s="132">
        <f>'SO 104.3 - Veřejné osvětlení'!F38</f>
        <v>0</v>
      </c>
      <c r="BD58" s="134">
        <f>'SO 104.3 - Veřejné osvětlení'!F39</f>
        <v>0</v>
      </c>
      <c r="BE58" s="4"/>
      <c r="BT58" s="135" t="s">
        <v>81</v>
      </c>
      <c r="BV58" s="135" t="s">
        <v>74</v>
      </c>
      <c r="BW58" s="135" t="s">
        <v>92</v>
      </c>
      <c r="BX58" s="135" t="s">
        <v>80</v>
      </c>
      <c r="CL58" s="135" t="s">
        <v>19</v>
      </c>
    </row>
    <row r="59" s="7" customFormat="1" ht="16.5" customHeight="1">
      <c r="A59" s="7"/>
      <c r="B59" s="113"/>
      <c r="C59" s="114"/>
      <c r="D59" s="115" t="s">
        <v>93</v>
      </c>
      <c r="E59" s="115"/>
      <c r="F59" s="115"/>
      <c r="G59" s="115"/>
      <c r="H59" s="115"/>
      <c r="I59" s="116"/>
      <c r="J59" s="115" t="s">
        <v>94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ROUND(SUM(AG60:AG62),2)</f>
        <v>0</v>
      </c>
      <c r="AH59" s="116"/>
      <c r="AI59" s="116"/>
      <c r="AJ59" s="116"/>
      <c r="AK59" s="116"/>
      <c r="AL59" s="116"/>
      <c r="AM59" s="116"/>
      <c r="AN59" s="118">
        <f>SUM(AG59,AT59)</f>
        <v>0</v>
      </c>
      <c r="AO59" s="116"/>
      <c r="AP59" s="116"/>
      <c r="AQ59" s="119" t="s">
        <v>78</v>
      </c>
      <c r="AR59" s="120"/>
      <c r="AS59" s="121">
        <f>ROUND(SUM(AS60:AS62),2)</f>
        <v>0</v>
      </c>
      <c r="AT59" s="122">
        <f>ROUND(SUM(AV59:AW59),2)</f>
        <v>0</v>
      </c>
      <c r="AU59" s="123">
        <f>ROUND(SUM(AU60:AU62),5)</f>
        <v>0</v>
      </c>
      <c r="AV59" s="122">
        <f>ROUND(AZ59*L29,2)</f>
        <v>0</v>
      </c>
      <c r="AW59" s="122">
        <f>ROUND(BA59*L30,2)</f>
        <v>0</v>
      </c>
      <c r="AX59" s="122">
        <f>ROUND(BB59*L29,2)</f>
        <v>0</v>
      </c>
      <c r="AY59" s="122">
        <f>ROUND(BC59*L30,2)</f>
        <v>0</v>
      </c>
      <c r="AZ59" s="122">
        <f>ROUND(SUM(AZ60:AZ62),2)</f>
        <v>0</v>
      </c>
      <c r="BA59" s="122">
        <f>ROUND(SUM(BA60:BA62),2)</f>
        <v>0</v>
      </c>
      <c r="BB59" s="122">
        <f>ROUND(SUM(BB60:BB62),2)</f>
        <v>0</v>
      </c>
      <c r="BC59" s="122">
        <f>ROUND(SUM(BC60:BC62),2)</f>
        <v>0</v>
      </c>
      <c r="BD59" s="124">
        <f>ROUND(SUM(BD60:BD62),2)</f>
        <v>0</v>
      </c>
      <c r="BE59" s="7"/>
      <c r="BS59" s="125" t="s">
        <v>71</v>
      </c>
      <c r="BT59" s="125" t="s">
        <v>79</v>
      </c>
      <c r="BU59" s="125" t="s">
        <v>73</v>
      </c>
      <c r="BV59" s="125" t="s">
        <v>74</v>
      </c>
      <c r="BW59" s="125" t="s">
        <v>95</v>
      </c>
      <c r="BX59" s="125" t="s">
        <v>5</v>
      </c>
      <c r="CL59" s="125" t="s">
        <v>19</v>
      </c>
      <c r="CM59" s="125" t="s">
        <v>81</v>
      </c>
    </row>
    <row r="60" s="4" customFormat="1" ht="23.25" customHeight="1">
      <c r="A60" s="126" t="s">
        <v>82</v>
      </c>
      <c r="B60" s="65"/>
      <c r="C60" s="127"/>
      <c r="D60" s="127"/>
      <c r="E60" s="128" t="s">
        <v>96</v>
      </c>
      <c r="F60" s="128"/>
      <c r="G60" s="128"/>
      <c r="H60" s="128"/>
      <c r="I60" s="128"/>
      <c r="J60" s="127"/>
      <c r="K60" s="128" t="s">
        <v>97</v>
      </c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9">
        <f>'SO 105.1 - Komunikace a z...'!J32</f>
        <v>0</v>
      </c>
      <c r="AH60" s="127"/>
      <c r="AI60" s="127"/>
      <c r="AJ60" s="127"/>
      <c r="AK60" s="127"/>
      <c r="AL60" s="127"/>
      <c r="AM60" s="127"/>
      <c r="AN60" s="129">
        <f>SUM(AG60,AT60)</f>
        <v>0</v>
      </c>
      <c r="AO60" s="127"/>
      <c r="AP60" s="127"/>
      <c r="AQ60" s="130" t="s">
        <v>85</v>
      </c>
      <c r="AR60" s="67"/>
      <c r="AS60" s="131">
        <v>0</v>
      </c>
      <c r="AT60" s="132">
        <f>ROUND(SUM(AV60:AW60),2)</f>
        <v>0</v>
      </c>
      <c r="AU60" s="133">
        <f>'SO 105.1 - Komunikace a z...'!P100</f>
        <v>0</v>
      </c>
      <c r="AV60" s="132">
        <f>'SO 105.1 - Komunikace a z...'!J35</f>
        <v>0</v>
      </c>
      <c r="AW60" s="132">
        <f>'SO 105.1 - Komunikace a z...'!J36</f>
        <v>0</v>
      </c>
      <c r="AX60" s="132">
        <f>'SO 105.1 - Komunikace a z...'!J37</f>
        <v>0</v>
      </c>
      <c r="AY60" s="132">
        <f>'SO 105.1 - Komunikace a z...'!J38</f>
        <v>0</v>
      </c>
      <c r="AZ60" s="132">
        <f>'SO 105.1 - Komunikace a z...'!F35</f>
        <v>0</v>
      </c>
      <c r="BA60" s="132">
        <f>'SO 105.1 - Komunikace a z...'!F36</f>
        <v>0</v>
      </c>
      <c r="BB60" s="132">
        <f>'SO 105.1 - Komunikace a z...'!F37</f>
        <v>0</v>
      </c>
      <c r="BC60" s="132">
        <f>'SO 105.1 - Komunikace a z...'!F38</f>
        <v>0</v>
      </c>
      <c r="BD60" s="134">
        <f>'SO 105.1 - Komunikace a z...'!F39</f>
        <v>0</v>
      </c>
      <c r="BE60" s="4"/>
      <c r="BT60" s="135" t="s">
        <v>81</v>
      </c>
      <c r="BV60" s="135" t="s">
        <v>74</v>
      </c>
      <c r="BW60" s="135" t="s">
        <v>98</v>
      </c>
      <c r="BX60" s="135" t="s">
        <v>95</v>
      </c>
      <c r="CL60" s="135" t="s">
        <v>19</v>
      </c>
    </row>
    <row r="61" s="4" customFormat="1" ht="23.25" customHeight="1">
      <c r="A61" s="126" t="s">
        <v>82</v>
      </c>
      <c r="B61" s="65"/>
      <c r="C61" s="127"/>
      <c r="D61" s="127"/>
      <c r="E61" s="128" t="s">
        <v>99</v>
      </c>
      <c r="F61" s="128"/>
      <c r="G61" s="128"/>
      <c r="H61" s="128"/>
      <c r="I61" s="128"/>
      <c r="J61" s="127"/>
      <c r="K61" s="128" t="s">
        <v>88</v>
      </c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9">
        <f>'SO 105.2 - Kanalizace a o...'!J32</f>
        <v>0</v>
      </c>
      <c r="AH61" s="127"/>
      <c r="AI61" s="127"/>
      <c r="AJ61" s="127"/>
      <c r="AK61" s="127"/>
      <c r="AL61" s="127"/>
      <c r="AM61" s="127"/>
      <c r="AN61" s="129">
        <f>SUM(AG61,AT61)</f>
        <v>0</v>
      </c>
      <c r="AO61" s="127"/>
      <c r="AP61" s="127"/>
      <c r="AQ61" s="130" t="s">
        <v>85</v>
      </c>
      <c r="AR61" s="67"/>
      <c r="AS61" s="131">
        <v>0</v>
      </c>
      <c r="AT61" s="132">
        <f>ROUND(SUM(AV61:AW61),2)</f>
        <v>0</v>
      </c>
      <c r="AU61" s="133">
        <f>'SO 105.2 - Kanalizace a o...'!P97</f>
        <v>0</v>
      </c>
      <c r="AV61" s="132">
        <f>'SO 105.2 - Kanalizace a o...'!J35</f>
        <v>0</v>
      </c>
      <c r="AW61" s="132">
        <f>'SO 105.2 - Kanalizace a o...'!J36</f>
        <v>0</v>
      </c>
      <c r="AX61" s="132">
        <f>'SO 105.2 - Kanalizace a o...'!J37</f>
        <v>0</v>
      </c>
      <c r="AY61" s="132">
        <f>'SO 105.2 - Kanalizace a o...'!J38</f>
        <v>0</v>
      </c>
      <c r="AZ61" s="132">
        <f>'SO 105.2 - Kanalizace a o...'!F35</f>
        <v>0</v>
      </c>
      <c r="BA61" s="132">
        <f>'SO 105.2 - Kanalizace a o...'!F36</f>
        <v>0</v>
      </c>
      <c r="BB61" s="132">
        <f>'SO 105.2 - Kanalizace a o...'!F37</f>
        <v>0</v>
      </c>
      <c r="BC61" s="132">
        <f>'SO 105.2 - Kanalizace a o...'!F38</f>
        <v>0</v>
      </c>
      <c r="BD61" s="134">
        <f>'SO 105.2 - Kanalizace a o...'!F39</f>
        <v>0</v>
      </c>
      <c r="BE61" s="4"/>
      <c r="BT61" s="135" t="s">
        <v>81</v>
      </c>
      <c r="BV61" s="135" t="s">
        <v>74</v>
      </c>
      <c r="BW61" s="135" t="s">
        <v>100</v>
      </c>
      <c r="BX61" s="135" t="s">
        <v>95</v>
      </c>
      <c r="CL61" s="135" t="s">
        <v>19</v>
      </c>
    </row>
    <row r="62" s="4" customFormat="1" ht="23.25" customHeight="1">
      <c r="A62" s="126" t="s">
        <v>82</v>
      </c>
      <c r="B62" s="65"/>
      <c r="C62" s="127"/>
      <c r="D62" s="127"/>
      <c r="E62" s="128" t="s">
        <v>101</v>
      </c>
      <c r="F62" s="128"/>
      <c r="G62" s="128"/>
      <c r="H62" s="128"/>
      <c r="I62" s="128"/>
      <c r="J62" s="127"/>
      <c r="K62" s="128" t="s">
        <v>91</v>
      </c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9">
        <f>'SO 105.3 - Veřejné osvětlení'!J32</f>
        <v>0</v>
      </c>
      <c r="AH62" s="127"/>
      <c r="AI62" s="127"/>
      <c r="AJ62" s="127"/>
      <c r="AK62" s="127"/>
      <c r="AL62" s="127"/>
      <c r="AM62" s="127"/>
      <c r="AN62" s="129">
        <f>SUM(AG62,AT62)</f>
        <v>0</v>
      </c>
      <c r="AO62" s="127"/>
      <c r="AP62" s="127"/>
      <c r="AQ62" s="130" t="s">
        <v>85</v>
      </c>
      <c r="AR62" s="67"/>
      <c r="AS62" s="136">
        <v>0</v>
      </c>
      <c r="AT62" s="137">
        <f>ROUND(SUM(AV62:AW62),2)</f>
        <v>0</v>
      </c>
      <c r="AU62" s="138">
        <f>'SO 105.3 - Veřejné osvětlení'!P102</f>
        <v>0</v>
      </c>
      <c r="AV62" s="137">
        <f>'SO 105.3 - Veřejné osvětlení'!J35</f>
        <v>0</v>
      </c>
      <c r="AW62" s="137">
        <f>'SO 105.3 - Veřejné osvětlení'!J36</f>
        <v>0</v>
      </c>
      <c r="AX62" s="137">
        <f>'SO 105.3 - Veřejné osvětlení'!J37</f>
        <v>0</v>
      </c>
      <c r="AY62" s="137">
        <f>'SO 105.3 - Veřejné osvětlení'!J38</f>
        <v>0</v>
      </c>
      <c r="AZ62" s="137">
        <f>'SO 105.3 - Veřejné osvětlení'!F35</f>
        <v>0</v>
      </c>
      <c r="BA62" s="137">
        <f>'SO 105.3 - Veřejné osvětlení'!F36</f>
        <v>0</v>
      </c>
      <c r="BB62" s="137">
        <f>'SO 105.3 - Veřejné osvětlení'!F37</f>
        <v>0</v>
      </c>
      <c r="BC62" s="137">
        <f>'SO 105.3 - Veřejné osvětlení'!F38</f>
        <v>0</v>
      </c>
      <c r="BD62" s="139">
        <f>'SO 105.3 - Veřejné osvětlení'!F39</f>
        <v>0</v>
      </c>
      <c r="BE62" s="4"/>
      <c r="BT62" s="135" t="s">
        <v>81</v>
      </c>
      <c r="BV62" s="135" t="s">
        <v>74</v>
      </c>
      <c r="BW62" s="135" t="s">
        <v>102</v>
      </c>
      <c r="BX62" s="135" t="s">
        <v>95</v>
      </c>
      <c r="CL62" s="135" t="s">
        <v>19</v>
      </c>
    </row>
    <row r="63" s="2" customFormat="1" ht="30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6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46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</row>
  </sheetData>
  <sheetProtection sheet="1" formatColumns="0" formatRows="0" objects="1" scenarios="1" spinCount="100000" saltValue="pCbE1iSfH3mIh4AP6HXUR2TTlQNwzayj0w1g3pYL7QzFjD05TOsnwN8WqRth++KdVNvKEXKdUaoOR9z42VQhqA==" hashValue="ZKs9hVM1/WamrpCY2EoLGC+JcjH3S/Q5msinMKfANmdlB8+qHWv4/YDXlcR3t6xSXj407i07DJjPFV1eCPRndQ==" algorithmName="SHA-512" password="CC35"/>
  <mergeCells count="70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N59:AP59"/>
    <mergeCell ref="AG59:AM59"/>
    <mergeCell ref="D59:H59"/>
    <mergeCell ref="J59:AF59"/>
    <mergeCell ref="AN60:AP60"/>
    <mergeCell ref="AG60:AM60"/>
    <mergeCell ref="E60:I60"/>
    <mergeCell ref="K60:AF60"/>
    <mergeCell ref="AN61:AP61"/>
    <mergeCell ref="AG61:AM61"/>
    <mergeCell ref="E61:I61"/>
    <mergeCell ref="K61:AF61"/>
    <mergeCell ref="AN62:AP62"/>
    <mergeCell ref="AG62:AM62"/>
    <mergeCell ref="E62:I62"/>
    <mergeCell ref="K62:AF62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SO 104.1 - Komunikace a z...'!C2" display="/"/>
    <hyperlink ref="A57" location="'SO 104.2 - Kanalizace a o...'!C2" display="/"/>
    <hyperlink ref="A58" location="'SO 104.3 - Veřejné osvětlení'!C2" display="/"/>
    <hyperlink ref="A60" location="'SO 105.1 - Komunikace a z...'!C2" display="/"/>
    <hyperlink ref="A61" location="'SO 105.2 - Kanalizace a o...'!C2" display="/"/>
    <hyperlink ref="A62" location="'SO 105.3 - Veřejné osvětlení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Tuchlovice, oprava místních komunikací - lokalita východ</v>
      </c>
      <c r="F7" s="144"/>
      <c r="G7" s="144"/>
      <c r="H7" s="144"/>
      <c r="L7" s="22"/>
    </row>
    <row r="8" s="1" customFormat="1" ht="12" customHeight="1">
      <c r="B8" s="22"/>
      <c r="D8" s="144" t="s">
        <v>104</v>
      </c>
      <c r="L8" s="22"/>
    </row>
    <row r="9" s="2" customFormat="1" ht="16.5" customHeight="1">
      <c r="A9" s="40"/>
      <c r="B9" s="46"/>
      <c r="C9" s="40"/>
      <c r="D9" s="40"/>
      <c r="E9" s="145" t="s">
        <v>105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107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14. 3. 2024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35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36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38</v>
      </c>
      <c r="E32" s="40"/>
      <c r="F32" s="40"/>
      <c r="G32" s="40"/>
      <c r="H32" s="40"/>
      <c r="I32" s="40"/>
      <c r="J32" s="155">
        <f>ROUND(J100,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40</v>
      </c>
      <c r="G34" s="40"/>
      <c r="H34" s="40"/>
      <c r="I34" s="156" t="s">
        <v>39</v>
      </c>
      <c r="J34" s="156" t="s">
        <v>41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42</v>
      </c>
      <c r="E35" s="144" t="s">
        <v>43</v>
      </c>
      <c r="F35" s="158">
        <f>ROUND((SUM(BE100:BE424)),  2)</f>
        <v>0</v>
      </c>
      <c r="G35" s="40"/>
      <c r="H35" s="40"/>
      <c r="I35" s="159">
        <v>0.20999999999999999</v>
      </c>
      <c r="J35" s="158">
        <f>ROUND(((SUM(BE100:BE424))*I35),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44</v>
      </c>
      <c r="F36" s="158">
        <f>ROUND((SUM(BF100:BF424)),  2)</f>
        <v>0</v>
      </c>
      <c r="G36" s="40"/>
      <c r="H36" s="40"/>
      <c r="I36" s="159">
        <v>0.12</v>
      </c>
      <c r="J36" s="158">
        <f>ROUND(((SUM(BF100:BF424))*I36),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45</v>
      </c>
      <c r="F37" s="158">
        <f>ROUND((SUM(BG100:BG424)),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46</v>
      </c>
      <c r="F38" s="158">
        <f>ROUND((SUM(BH100:BH424)),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47</v>
      </c>
      <c r="F39" s="158">
        <f>ROUND((SUM(BI100:BI424)),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Tuchlovice, oprava místních komunikací - lokalita východ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104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104.1 - Komunikace a zpevněné plochy - 4. úsek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obec Tuchlovice</v>
      </c>
      <c r="G56" s="42"/>
      <c r="H56" s="42"/>
      <c r="I56" s="34" t="s">
        <v>23</v>
      </c>
      <c r="J56" s="74" t="str">
        <f>IF(J14="","",J14)</f>
        <v>14. 3. 2024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Tuchlovice</v>
      </c>
      <c r="G58" s="42"/>
      <c r="H58" s="42"/>
      <c r="I58" s="34" t="s">
        <v>31</v>
      </c>
      <c r="J58" s="38" t="str">
        <f>E23</f>
        <v>PFProjekt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Lukáš Novák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109</v>
      </c>
      <c r="D61" s="173"/>
      <c r="E61" s="173"/>
      <c r="F61" s="173"/>
      <c r="G61" s="173"/>
      <c r="H61" s="173"/>
      <c r="I61" s="173"/>
      <c r="J61" s="174" t="s">
        <v>110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70</v>
      </c>
      <c r="D63" s="42"/>
      <c r="E63" s="42"/>
      <c r="F63" s="42"/>
      <c r="G63" s="42"/>
      <c r="H63" s="42"/>
      <c r="I63" s="42"/>
      <c r="J63" s="104">
        <f>J100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111</v>
      </c>
    </row>
    <row r="64" s="9" customFormat="1" ht="24.96" customHeight="1">
      <c r="A64" s="9"/>
      <c r="B64" s="176"/>
      <c r="C64" s="177"/>
      <c r="D64" s="178" t="s">
        <v>112</v>
      </c>
      <c r="E64" s="179"/>
      <c r="F64" s="179"/>
      <c r="G64" s="179"/>
      <c r="H64" s="179"/>
      <c r="I64" s="179"/>
      <c r="J64" s="180">
        <f>J101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113</v>
      </c>
      <c r="E65" s="184"/>
      <c r="F65" s="184"/>
      <c r="G65" s="184"/>
      <c r="H65" s="184"/>
      <c r="I65" s="184"/>
      <c r="J65" s="185">
        <f>J102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114</v>
      </c>
      <c r="E66" s="184"/>
      <c r="F66" s="184"/>
      <c r="G66" s="184"/>
      <c r="H66" s="184"/>
      <c r="I66" s="184"/>
      <c r="J66" s="185">
        <f>J199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115</v>
      </c>
      <c r="E67" s="184"/>
      <c r="F67" s="184"/>
      <c r="G67" s="184"/>
      <c r="H67" s="184"/>
      <c r="I67" s="184"/>
      <c r="J67" s="185">
        <f>J224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116</v>
      </c>
      <c r="E68" s="184"/>
      <c r="F68" s="184"/>
      <c r="G68" s="184"/>
      <c r="H68" s="184"/>
      <c r="I68" s="184"/>
      <c r="J68" s="185">
        <f>J228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117</v>
      </c>
      <c r="E69" s="184"/>
      <c r="F69" s="184"/>
      <c r="G69" s="184"/>
      <c r="H69" s="184"/>
      <c r="I69" s="184"/>
      <c r="J69" s="185">
        <f>J306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118</v>
      </c>
      <c r="E70" s="184"/>
      <c r="F70" s="184"/>
      <c r="G70" s="184"/>
      <c r="H70" s="184"/>
      <c r="I70" s="184"/>
      <c r="J70" s="185">
        <f>J366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119</v>
      </c>
      <c r="E71" s="184"/>
      <c r="F71" s="184"/>
      <c r="G71" s="184"/>
      <c r="H71" s="184"/>
      <c r="I71" s="184"/>
      <c r="J71" s="185">
        <f>J389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6"/>
      <c r="C72" s="177"/>
      <c r="D72" s="178" t="s">
        <v>120</v>
      </c>
      <c r="E72" s="179"/>
      <c r="F72" s="179"/>
      <c r="G72" s="179"/>
      <c r="H72" s="179"/>
      <c r="I72" s="179"/>
      <c r="J72" s="180">
        <f>J392</f>
        <v>0</v>
      </c>
      <c r="K72" s="177"/>
      <c r="L72" s="18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2"/>
      <c r="C73" s="127"/>
      <c r="D73" s="183" t="s">
        <v>121</v>
      </c>
      <c r="E73" s="184"/>
      <c r="F73" s="184"/>
      <c r="G73" s="184"/>
      <c r="H73" s="184"/>
      <c r="I73" s="184"/>
      <c r="J73" s="185">
        <f>J393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76"/>
      <c r="C74" s="177"/>
      <c r="D74" s="178" t="s">
        <v>122</v>
      </c>
      <c r="E74" s="179"/>
      <c r="F74" s="179"/>
      <c r="G74" s="179"/>
      <c r="H74" s="179"/>
      <c r="I74" s="179"/>
      <c r="J74" s="180">
        <f>J402</f>
        <v>0</v>
      </c>
      <c r="K74" s="177"/>
      <c r="L74" s="181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9" customFormat="1" ht="24.96" customHeight="1">
      <c r="A75" s="9"/>
      <c r="B75" s="176"/>
      <c r="C75" s="177"/>
      <c r="D75" s="178" t="s">
        <v>123</v>
      </c>
      <c r="E75" s="179"/>
      <c r="F75" s="179"/>
      <c r="G75" s="179"/>
      <c r="H75" s="179"/>
      <c r="I75" s="179"/>
      <c r="J75" s="180">
        <f>J405</f>
        <v>0</v>
      </c>
      <c r="K75" s="177"/>
      <c r="L75" s="181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10" customFormat="1" ht="19.92" customHeight="1">
      <c r="A76" s="10"/>
      <c r="B76" s="182"/>
      <c r="C76" s="127"/>
      <c r="D76" s="183" t="s">
        <v>124</v>
      </c>
      <c r="E76" s="184"/>
      <c r="F76" s="184"/>
      <c r="G76" s="184"/>
      <c r="H76" s="184"/>
      <c r="I76" s="184"/>
      <c r="J76" s="185">
        <f>J406</f>
        <v>0</v>
      </c>
      <c r="K76" s="127"/>
      <c r="L76" s="18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2"/>
      <c r="C77" s="127"/>
      <c r="D77" s="183" t="s">
        <v>125</v>
      </c>
      <c r="E77" s="184"/>
      <c r="F77" s="184"/>
      <c r="G77" s="184"/>
      <c r="H77" s="184"/>
      <c r="I77" s="184"/>
      <c r="J77" s="185">
        <f>J415</f>
        <v>0</v>
      </c>
      <c r="K77" s="127"/>
      <c r="L77" s="18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2"/>
      <c r="C78" s="127"/>
      <c r="D78" s="183" t="s">
        <v>126</v>
      </c>
      <c r="E78" s="184"/>
      <c r="F78" s="184"/>
      <c r="G78" s="184"/>
      <c r="H78" s="184"/>
      <c r="I78" s="184"/>
      <c r="J78" s="185">
        <f>J423</f>
        <v>0</v>
      </c>
      <c r="K78" s="127"/>
      <c r="L78" s="18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4" s="2" customFormat="1" ht="6.96" customHeight="1">
      <c r="A84" s="40"/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4.96" customHeight="1">
      <c r="A85" s="40"/>
      <c r="B85" s="41"/>
      <c r="C85" s="25" t="s">
        <v>127</v>
      </c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16</v>
      </c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171" t="str">
        <f>E7</f>
        <v>Tuchlovice, oprava místních komunikací - lokalita východ</v>
      </c>
      <c r="F88" s="34"/>
      <c r="G88" s="34"/>
      <c r="H88" s="34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" customFormat="1" ht="12" customHeight="1">
      <c r="B89" s="23"/>
      <c r="C89" s="34" t="s">
        <v>104</v>
      </c>
      <c r="D89" s="24"/>
      <c r="E89" s="24"/>
      <c r="F89" s="24"/>
      <c r="G89" s="24"/>
      <c r="H89" s="24"/>
      <c r="I89" s="24"/>
      <c r="J89" s="24"/>
      <c r="K89" s="24"/>
      <c r="L89" s="22"/>
    </row>
    <row r="90" s="2" customFormat="1" ht="16.5" customHeight="1">
      <c r="A90" s="40"/>
      <c r="B90" s="41"/>
      <c r="C90" s="42"/>
      <c r="D90" s="42"/>
      <c r="E90" s="171" t="s">
        <v>105</v>
      </c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106</v>
      </c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6.5" customHeight="1">
      <c r="A92" s="40"/>
      <c r="B92" s="41"/>
      <c r="C92" s="42"/>
      <c r="D92" s="42"/>
      <c r="E92" s="71" t="str">
        <f>E11</f>
        <v>SO 104.1 - Komunikace a zpevněné plochy - 4. úsek</v>
      </c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4" t="s">
        <v>21</v>
      </c>
      <c r="D94" s="42"/>
      <c r="E94" s="42"/>
      <c r="F94" s="29" t="str">
        <f>F14</f>
        <v>obec Tuchlovice</v>
      </c>
      <c r="G94" s="42"/>
      <c r="H94" s="42"/>
      <c r="I94" s="34" t="s">
        <v>23</v>
      </c>
      <c r="J94" s="74" t="str">
        <f>IF(J14="","",J14)</f>
        <v>14. 3. 2024</v>
      </c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4" t="s">
        <v>25</v>
      </c>
      <c r="D96" s="42"/>
      <c r="E96" s="42"/>
      <c r="F96" s="29" t="str">
        <f>E17</f>
        <v>Obec Tuchlovice</v>
      </c>
      <c r="G96" s="42"/>
      <c r="H96" s="42"/>
      <c r="I96" s="34" t="s">
        <v>31</v>
      </c>
      <c r="J96" s="38" t="str">
        <f>E23</f>
        <v>PFProjekt s.r.o.</v>
      </c>
      <c r="K96" s="42"/>
      <c r="L96" s="14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4" t="s">
        <v>29</v>
      </c>
      <c r="D97" s="42"/>
      <c r="E97" s="42"/>
      <c r="F97" s="29" t="str">
        <f>IF(E20="","",E20)</f>
        <v>Vyplň údaj</v>
      </c>
      <c r="G97" s="42"/>
      <c r="H97" s="42"/>
      <c r="I97" s="34" t="s">
        <v>34</v>
      </c>
      <c r="J97" s="38" t="str">
        <f>E26</f>
        <v>Lukáš Novák</v>
      </c>
      <c r="K97" s="42"/>
      <c r="L97" s="14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14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87"/>
      <c r="B99" s="188"/>
      <c r="C99" s="189" t="s">
        <v>128</v>
      </c>
      <c r="D99" s="190" t="s">
        <v>57</v>
      </c>
      <c r="E99" s="190" t="s">
        <v>53</v>
      </c>
      <c r="F99" s="190" t="s">
        <v>54</v>
      </c>
      <c r="G99" s="190" t="s">
        <v>129</v>
      </c>
      <c r="H99" s="190" t="s">
        <v>130</v>
      </c>
      <c r="I99" s="190" t="s">
        <v>131</v>
      </c>
      <c r="J99" s="190" t="s">
        <v>110</v>
      </c>
      <c r="K99" s="191" t="s">
        <v>132</v>
      </c>
      <c r="L99" s="192"/>
      <c r="M99" s="94" t="s">
        <v>19</v>
      </c>
      <c r="N99" s="95" t="s">
        <v>42</v>
      </c>
      <c r="O99" s="95" t="s">
        <v>133</v>
      </c>
      <c r="P99" s="95" t="s">
        <v>134</v>
      </c>
      <c r="Q99" s="95" t="s">
        <v>135</v>
      </c>
      <c r="R99" s="95" t="s">
        <v>136</v>
      </c>
      <c r="S99" s="95" t="s">
        <v>137</v>
      </c>
      <c r="T99" s="96" t="s">
        <v>138</v>
      </c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</row>
    <row r="100" s="2" customFormat="1" ht="22.8" customHeight="1">
      <c r="A100" s="40"/>
      <c r="B100" s="41"/>
      <c r="C100" s="101" t="s">
        <v>139</v>
      </c>
      <c r="D100" s="42"/>
      <c r="E100" s="42"/>
      <c r="F100" s="42"/>
      <c r="G100" s="42"/>
      <c r="H100" s="42"/>
      <c r="I100" s="42"/>
      <c r="J100" s="193">
        <f>BK100</f>
        <v>0</v>
      </c>
      <c r="K100" s="42"/>
      <c r="L100" s="46"/>
      <c r="M100" s="97"/>
      <c r="N100" s="194"/>
      <c r="O100" s="98"/>
      <c r="P100" s="195">
        <f>P101+P392+P402+P405</f>
        <v>0</v>
      </c>
      <c r="Q100" s="98"/>
      <c r="R100" s="195">
        <f>R101+R392+R402+R405</f>
        <v>261.9899901</v>
      </c>
      <c r="S100" s="98"/>
      <c r="T100" s="196">
        <f>T101+T392+T402+T405</f>
        <v>634.02700000000004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71</v>
      </c>
      <c r="AU100" s="19" t="s">
        <v>111</v>
      </c>
      <c r="BK100" s="197">
        <f>BK101+BK392+BK402+BK405</f>
        <v>0</v>
      </c>
    </row>
    <row r="101" s="12" customFormat="1" ht="25.92" customHeight="1">
      <c r="A101" s="12"/>
      <c r="B101" s="198"/>
      <c r="C101" s="199"/>
      <c r="D101" s="200" t="s">
        <v>71</v>
      </c>
      <c r="E101" s="201" t="s">
        <v>140</v>
      </c>
      <c r="F101" s="201" t="s">
        <v>141</v>
      </c>
      <c r="G101" s="199"/>
      <c r="H101" s="199"/>
      <c r="I101" s="202"/>
      <c r="J101" s="203">
        <f>BK101</f>
        <v>0</v>
      </c>
      <c r="K101" s="199"/>
      <c r="L101" s="204"/>
      <c r="M101" s="205"/>
      <c r="N101" s="206"/>
      <c r="O101" s="206"/>
      <c r="P101" s="207">
        <f>P102+P199+P224+P228+P306+P366+P389</f>
        <v>0</v>
      </c>
      <c r="Q101" s="206"/>
      <c r="R101" s="207">
        <f>R102+R199+R224+R228+R306+R366+R389</f>
        <v>261.96024899999998</v>
      </c>
      <c r="S101" s="206"/>
      <c r="T101" s="208">
        <f>T102+T199+T224+T228+T306+T366+T389</f>
        <v>634.02700000000004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9" t="s">
        <v>79</v>
      </c>
      <c r="AT101" s="210" t="s">
        <v>71</v>
      </c>
      <c r="AU101" s="210" t="s">
        <v>72</v>
      </c>
      <c r="AY101" s="209" t="s">
        <v>142</v>
      </c>
      <c r="BK101" s="211">
        <f>BK102+BK199+BK224+BK228+BK306+BK366+BK389</f>
        <v>0</v>
      </c>
    </row>
    <row r="102" s="12" customFormat="1" ht="22.8" customHeight="1">
      <c r="A102" s="12"/>
      <c r="B102" s="198"/>
      <c r="C102" s="199"/>
      <c r="D102" s="200" t="s">
        <v>71</v>
      </c>
      <c r="E102" s="212" t="s">
        <v>79</v>
      </c>
      <c r="F102" s="212" t="s">
        <v>143</v>
      </c>
      <c r="G102" s="199"/>
      <c r="H102" s="199"/>
      <c r="I102" s="202"/>
      <c r="J102" s="213">
        <f>BK102</f>
        <v>0</v>
      </c>
      <c r="K102" s="199"/>
      <c r="L102" s="204"/>
      <c r="M102" s="205"/>
      <c r="N102" s="206"/>
      <c r="O102" s="206"/>
      <c r="P102" s="207">
        <f>SUM(P103:P198)</f>
        <v>0</v>
      </c>
      <c r="Q102" s="206"/>
      <c r="R102" s="207">
        <f>SUM(R103:R198)</f>
        <v>23.762540000000001</v>
      </c>
      <c r="S102" s="206"/>
      <c r="T102" s="208">
        <f>SUM(T103:T198)</f>
        <v>634.02700000000004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9" t="s">
        <v>79</v>
      </c>
      <c r="AT102" s="210" t="s">
        <v>71</v>
      </c>
      <c r="AU102" s="210" t="s">
        <v>79</v>
      </c>
      <c r="AY102" s="209" t="s">
        <v>142</v>
      </c>
      <c r="BK102" s="211">
        <f>SUM(BK103:BK198)</f>
        <v>0</v>
      </c>
    </row>
    <row r="103" s="2" customFormat="1" ht="24.15" customHeight="1">
      <c r="A103" s="40"/>
      <c r="B103" s="41"/>
      <c r="C103" s="214" t="s">
        <v>79</v>
      </c>
      <c r="D103" s="214" t="s">
        <v>144</v>
      </c>
      <c r="E103" s="215" t="s">
        <v>145</v>
      </c>
      <c r="F103" s="216" t="s">
        <v>146</v>
      </c>
      <c r="G103" s="217" t="s">
        <v>147</v>
      </c>
      <c r="H103" s="218">
        <v>3</v>
      </c>
      <c r="I103" s="219"/>
      <c r="J103" s="220">
        <f>ROUND(I103*H103,2)</f>
        <v>0</v>
      </c>
      <c r="K103" s="216" t="s">
        <v>148</v>
      </c>
      <c r="L103" s="46"/>
      <c r="M103" s="221" t="s">
        <v>19</v>
      </c>
      <c r="N103" s="222" t="s">
        <v>43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149</v>
      </c>
      <c r="AT103" s="225" t="s">
        <v>144</v>
      </c>
      <c r="AU103" s="225" t="s">
        <v>81</v>
      </c>
      <c r="AY103" s="19" t="s">
        <v>142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79</v>
      </c>
      <c r="BK103" s="226">
        <f>ROUND(I103*H103,2)</f>
        <v>0</v>
      </c>
      <c r="BL103" s="19" t="s">
        <v>149</v>
      </c>
      <c r="BM103" s="225" t="s">
        <v>150</v>
      </c>
    </row>
    <row r="104" s="2" customFormat="1">
      <c r="A104" s="40"/>
      <c r="B104" s="41"/>
      <c r="C104" s="42"/>
      <c r="D104" s="227" t="s">
        <v>151</v>
      </c>
      <c r="E104" s="42"/>
      <c r="F104" s="228" t="s">
        <v>152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151</v>
      </c>
      <c r="AU104" s="19" t="s">
        <v>81</v>
      </c>
    </row>
    <row r="105" s="13" customFormat="1">
      <c r="A105" s="13"/>
      <c r="B105" s="232"/>
      <c r="C105" s="233"/>
      <c r="D105" s="234" t="s">
        <v>153</v>
      </c>
      <c r="E105" s="235" t="s">
        <v>19</v>
      </c>
      <c r="F105" s="236" t="s">
        <v>154</v>
      </c>
      <c r="G105" s="233"/>
      <c r="H105" s="235" t="s">
        <v>19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2" t="s">
        <v>153</v>
      </c>
      <c r="AU105" s="242" t="s">
        <v>81</v>
      </c>
      <c r="AV105" s="13" t="s">
        <v>79</v>
      </c>
      <c r="AW105" s="13" t="s">
        <v>33</v>
      </c>
      <c r="AX105" s="13" t="s">
        <v>72</v>
      </c>
      <c r="AY105" s="242" t="s">
        <v>142</v>
      </c>
    </row>
    <row r="106" s="14" customFormat="1">
      <c r="A106" s="14"/>
      <c r="B106" s="243"/>
      <c r="C106" s="244"/>
      <c r="D106" s="234" t="s">
        <v>153</v>
      </c>
      <c r="E106" s="245" t="s">
        <v>19</v>
      </c>
      <c r="F106" s="246" t="s">
        <v>155</v>
      </c>
      <c r="G106" s="244"/>
      <c r="H106" s="247">
        <v>3</v>
      </c>
      <c r="I106" s="248"/>
      <c r="J106" s="244"/>
      <c r="K106" s="244"/>
      <c r="L106" s="249"/>
      <c r="M106" s="250"/>
      <c r="N106" s="251"/>
      <c r="O106" s="251"/>
      <c r="P106" s="251"/>
      <c r="Q106" s="251"/>
      <c r="R106" s="251"/>
      <c r="S106" s="251"/>
      <c r="T106" s="252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3" t="s">
        <v>153</v>
      </c>
      <c r="AU106" s="253" t="s">
        <v>81</v>
      </c>
      <c r="AV106" s="14" t="s">
        <v>81</v>
      </c>
      <c r="AW106" s="14" t="s">
        <v>33</v>
      </c>
      <c r="AX106" s="14" t="s">
        <v>79</v>
      </c>
      <c r="AY106" s="253" t="s">
        <v>142</v>
      </c>
    </row>
    <row r="107" s="2" customFormat="1" ht="16.5" customHeight="1">
      <c r="A107" s="40"/>
      <c r="B107" s="41"/>
      <c r="C107" s="214" t="s">
        <v>81</v>
      </c>
      <c r="D107" s="214" t="s">
        <v>144</v>
      </c>
      <c r="E107" s="215" t="s">
        <v>156</v>
      </c>
      <c r="F107" s="216" t="s">
        <v>157</v>
      </c>
      <c r="G107" s="217" t="s">
        <v>147</v>
      </c>
      <c r="H107" s="218">
        <v>3</v>
      </c>
      <c r="I107" s="219"/>
      <c r="J107" s="220">
        <f>ROUND(I107*H107,2)</f>
        <v>0</v>
      </c>
      <c r="K107" s="216" t="s">
        <v>148</v>
      </c>
      <c r="L107" s="46"/>
      <c r="M107" s="221" t="s">
        <v>19</v>
      </c>
      <c r="N107" s="222" t="s">
        <v>43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</v>
      </c>
      <c r="T107" s="224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149</v>
      </c>
      <c r="AT107" s="225" t="s">
        <v>144</v>
      </c>
      <c r="AU107" s="225" t="s">
        <v>81</v>
      </c>
      <c r="AY107" s="19" t="s">
        <v>142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79</v>
      </c>
      <c r="BK107" s="226">
        <f>ROUND(I107*H107,2)</f>
        <v>0</v>
      </c>
      <c r="BL107" s="19" t="s">
        <v>149</v>
      </c>
      <c r="BM107" s="225" t="s">
        <v>158</v>
      </c>
    </row>
    <row r="108" s="2" customFormat="1">
      <c r="A108" s="40"/>
      <c r="B108" s="41"/>
      <c r="C108" s="42"/>
      <c r="D108" s="227" t="s">
        <v>151</v>
      </c>
      <c r="E108" s="42"/>
      <c r="F108" s="228" t="s">
        <v>159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151</v>
      </c>
      <c r="AU108" s="19" t="s">
        <v>81</v>
      </c>
    </row>
    <row r="109" s="13" customFormat="1">
      <c r="A109" s="13"/>
      <c r="B109" s="232"/>
      <c r="C109" s="233"/>
      <c r="D109" s="234" t="s">
        <v>153</v>
      </c>
      <c r="E109" s="235" t="s">
        <v>19</v>
      </c>
      <c r="F109" s="236" t="s">
        <v>154</v>
      </c>
      <c r="G109" s="233"/>
      <c r="H109" s="235" t="s">
        <v>19</v>
      </c>
      <c r="I109" s="237"/>
      <c r="J109" s="233"/>
      <c r="K109" s="233"/>
      <c r="L109" s="238"/>
      <c r="M109" s="239"/>
      <c r="N109" s="240"/>
      <c r="O109" s="240"/>
      <c r="P109" s="240"/>
      <c r="Q109" s="240"/>
      <c r="R109" s="240"/>
      <c r="S109" s="240"/>
      <c r="T109" s="241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2" t="s">
        <v>153</v>
      </c>
      <c r="AU109" s="242" t="s">
        <v>81</v>
      </c>
      <c r="AV109" s="13" t="s">
        <v>79</v>
      </c>
      <c r="AW109" s="13" t="s">
        <v>33</v>
      </c>
      <c r="AX109" s="13" t="s">
        <v>72</v>
      </c>
      <c r="AY109" s="242" t="s">
        <v>142</v>
      </c>
    </row>
    <row r="110" s="14" customFormat="1">
      <c r="A110" s="14"/>
      <c r="B110" s="243"/>
      <c r="C110" s="244"/>
      <c r="D110" s="234" t="s">
        <v>153</v>
      </c>
      <c r="E110" s="245" t="s">
        <v>19</v>
      </c>
      <c r="F110" s="246" t="s">
        <v>155</v>
      </c>
      <c r="G110" s="244"/>
      <c r="H110" s="247">
        <v>3</v>
      </c>
      <c r="I110" s="248"/>
      <c r="J110" s="244"/>
      <c r="K110" s="244"/>
      <c r="L110" s="249"/>
      <c r="M110" s="250"/>
      <c r="N110" s="251"/>
      <c r="O110" s="251"/>
      <c r="P110" s="251"/>
      <c r="Q110" s="251"/>
      <c r="R110" s="251"/>
      <c r="S110" s="251"/>
      <c r="T110" s="252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3" t="s">
        <v>153</v>
      </c>
      <c r="AU110" s="253" t="s">
        <v>81</v>
      </c>
      <c r="AV110" s="14" t="s">
        <v>81</v>
      </c>
      <c r="AW110" s="14" t="s">
        <v>33</v>
      </c>
      <c r="AX110" s="14" t="s">
        <v>79</v>
      </c>
      <c r="AY110" s="253" t="s">
        <v>142</v>
      </c>
    </row>
    <row r="111" s="2" customFormat="1" ht="37.8" customHeight="1">
      <c r="A111" s="40"/>
      <c r="B111" s="41"/>
      <c r="C111" s="214" t="s">
        <v>155</v>
      </c>
      <c r="D111" s="214" t="s">
        <v>144</v>
      </c>
      <c r="E111" s="215" t="s">
        <v>160</v>
      </c>
      <c r="F111" s="216" t="s">
        <v>161</v>
      </c>
      <c r="G111" s="217" t="s">
        <v>162</v>
      </c>
      <c r="H111" s="218">
        <v>10</v>
      </c>
      <c r="I111" s="219"/>
      <c r="J111" s="220">
        <f>ROUND(I111*H111,2)</f>
        <v>0</v>
      </c>
      <c r="K111" s="216" t="s">
        <v>148</v>
      </c>
      <c r="L111" s="46"/>
      <c r="M111" s="221" t="s">
        <v>19</v>
      </c>
      <c r="N111" s="222" t="s">
        <v>43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0.26000000000000001</v>
      </c>
      <c r="T111" s="224">
        <f>S111*H111</f>
        <v>2.6000000000000001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149</v>
      </c>
      <c r="AT111" s="225" t="s">
        <v>144</v>
      </c>
      <c r="AU111" s="225" t="s">
        <v>81</v>
      </c>
      <c r="AY111" s="19" t="s">
        <v>142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79</v>
      </c>
      <c r="BK111" s="226">
        <f>ROUND(I111*H111,2)</f>
        <v>0</v>
      </c>
      <c r="BL111" s="19" t="s">
        <v>149</v>
      </c>
      <c r="BM111" s="225" t="s">
        <v>163</v>
      </c>
    </row>
    <row r="112" s="2" customFormat="1">
      <c r="A112" s="40"/>
      <c r="B112" s="41"/>
      <c r="C112" s="42"/>
      <c r="D112" s="227" t="s">
        <v>151</v>
      </c>
      <c r="E112" s="42"/>
      <c r="F112" s="228" t="s">
        <v>164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151</v>
      </c>
      <c r="AU112" s="19" t="s">
        <v>81</v>
      </c>
    </row>
    <row r="113" s="13" customFormat="1">
      <c r="A113" s="13"/>
      <c r="B113" s="232"/>
      <c r="C113" s="233"/>
      <c r="D113" s="234" t="s">
        <v>153</v>
      </c>
      <c r="E113" s="235" t="s">
        <v>19</v>
      </c>
      <c r="F113" s="236" t="s">
        <v>165</v>
      </c>
      <c r="G113" s="233"/>
      <c r="H113" s="235" t="s">
        <v>19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2" t="s">
        <v>153</v>
      </c>
      <c r="AU113" s="242" t="s">
        <v>81</v>
      </c>
      <c r="AV113" s="13" t="s">
        <v>79</v>
      </c>
      <c r="AW113" s="13" t="s">
        <v>33</v>
      </c>
      <c r="AX113" s="13" t="s">
        <v>72</v>
      </c>
      <c r="AY113" s="242" t="s">
        <v>142</v>
      </c>
    </row>
    <row r="114" s="14" customFormat="1">
      <c r="A114" s="14"/>
      <c r="B114" s="243"/>
      <c r="C114" s="244"/>
      <c r="D114" s="234" t="s">
        <v>153</v>
      </c>
      <c r="E114" s="245" t="s">
        <v>19</v>
      </c>
      <c r="F114" s="246" t="s">
        <v>166</v>
      </c>
      <c r="G114" s="244"/>
      <c r="H114" s="247">
        <v>10</v>
      </c>
      <c r="I114" s="248"/>
      <c r="J114" s="244"/>
      <c r="K114" s="244"/>
      <c r="L114" s="249"/>
      <c r="M114" s="250"/>
      <c r="N114" s="251"/>
      <c r="O114" s="251"/>
      <c r="P114" s="251"/>
      <c r="Q114" s="251"/>
      <c r="R114" s="251"/>
      <c r="S114" s="251"/>
      <c r="T114" s="252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3" t="s">
        <v>153</v>
      </c>
      <c r="AU114" s="253" t="s">
        <v>81</v>
      </c>
      <c r="AV114" s="14" t="s">
        <v>81</v>
      </c>
      <c r="AW114" s="14" t="s">
        <v>33</v>
      </c>
      <c r="AX114" s="14" t="s">
        <v>79</v>
      </c>
      <c r="AY114" s="253" t="s">
        <v>142</v>
      </c>
    </row>
    <row r="115" s="2" customFormat="1" ht="37.8" customHeight="1">
      <c r="A115" s="40"/>
      <c r="B115" s="41"/>
      <c r="C115" s="214" t="s">
        <v>149</v>
      </c>
      <c r="D115" s="214" t="s">
        <v>144</v>
      </c>
      <c r="E115" s="215" t="s">
        <v>167</v>
      </c>
      <c r="F115" s="216" t="s">
        <v>168</v>
      </c>
      <c r="G115" s="217" t="s">
        <v>162</v>
      </c>
      <c r="H115" s="218">
        <v>10</v>
      </c>
      <c r="I115" s="219"/>
      <c r="J115" s="220">
        <f>ROUND(I115*H115,2)</f>
        <v>0</v>
      </c>
      <c r="K115" s="216" t="s">
        <v>148</v>
      </c>
      <c r="L115" s="46"/>
      <c r="M115" s="221" t="s">
        <v>19</v>
      </c>
      <c r="N115" s="222" t="s">
        <v>43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0.28999999999999998</v>
      </c>
      <c r="T115" s="224">
        <f>S115*H115</f>
        <v>2.8999999999999999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149</v>
      </c>
      <c r="AT115" s="225" t="s">
        <v>144</v>
      </c>
      <c r="AU115" s="225" t="s">
        <v>81</v>
      </c>
      <c r="AY115" s="19" t="s">
        <v>142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79</v>
      </c>
      <c r="BK115" s="226">
        <f>ROUND(I115*H115,2)</f>
        <v>0</v>
      </c>
      <c r="BL115" s="19" t="s">
        <v>149</v>
      </c>
      <c r="BM115" s="225" t="s">
        <v>169</v>
      </c>
    </row>
    <row r="116" s="2" customFormat="1">
      <c r="A116" s="40"/>
      <c r="B116" s="41"/>
      <c r="C116" s="42"/>
      <c r="D116" s="227" t="s">
        <v>151</v>
      </c>
      <c r="E116" s="42"/>
      <c r="F116" s="228" t="s">
        <v>170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151</v>
      </c>
      <c r="AU116" s="19" t="s">
        <v>81</v>
      </c>
    </row>
    <row r="117" s="13" customFormat="1">
      <c r="A117" s="13"/>
      <c r="B117" s="232"/>
      <c r="C117" s="233"/>
      <c r="D117" s="234" t="s">
        <v>153</v>
      </c>
      <c r="E117" s="235" t="s">
        <v>19</v>
      </c>
      <c r="F117" s="236" t="s">
        <v>165</v>
      </c>
      <c r="G117" s="233"/>
      <c r="H117" s="235" t="s">
        <v>19</v>
      </c>
      <c r="I117" s="237"/>
      <c r="J117" s="233"/>
      <c r="K117" s="233"/>
      <c r="L117" s="238"/>
      <c r="M117" s="239"/>
      <c r="N117" s="240"/>
      <c r="O117" s="240"/>
      <c r="P117" s="240"/>
      <c r="Q117" s="240"/>
      <c r="R117" s="240"/>
      <c r="S117" s="240"/>
      <c r="T117" s="241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2" t="s">
        <v>153</v>
      </c>
      <c r="AU117" s="242" t="s">
        <v>81</v>
      </c>
      <c r="AV117" s="13" t="s">
        <v>79</v>
      </c>
      <c r="AW117" s="13" t="s">
        <v>33</v>
      </c>
      <c r="AX117" s="13" t="s">
        <v>72</v>
      </c>
      <c r="AY117" s="242" t="s">
        <v>142</v>
      </c>
    </row>
    <row r="118" s="14" customFormat="1">
      <c r="A118" s="14"/>
      <c r="B118" s="243"/>
      <c r="C118" s="244"/>
      <c r="D118" s="234" t="s">
        <v>153</v>
      </c>
      <c r="E118" s="245" t="s">
        <v>19</v>
      </c>
      <c r="F118" s="246" t="s">
        <v>166</v>
      </c>
      <c r="G118" s="244"/>
      <c r="H118" s="247">
        <v>10</v>
      </c>
      <c r="I118" s="248"/>
      <c r="J118" s="244"/>
      <c r="K118" s="244"/>
      <c r="L118" s="249"/>
      <c r="M118" s="250"/>
      <c r="N118" s="251"/>
      <c r="O118" s="251"/>
      <c r="P118" s="251"/>
      <c r="Q118" s="251"/>
      <c r="R118" s="251"/>
      <c r="S118" s="251"/>
      <c r="T118" s="25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3" t="s">
        <v>153</v>
      </c>
      <c r="AU118" s="253" t="s">
        <v>81</v>
      </c>
      <c r="AV118" s="14" t="s">
        <v>81</v>
      </c>
      <c r="AW118" s="14" t="s">
        <v>33</v>
      </c>
      <c r="AX118" s="14" t="s">
        <v>79</v>
      </c>
      <c r="AY118" s="253" t="s">
        <v>142</v>
      </c>
    </row>
    <row r="119" s="2" customFormat="1" ht="37.8" customHeight="1">
      <c r="A119" s="40"/>
      <c r="B119" s="41"/>
      <c r="C119" s="214" t="s">
        <v>171</v>
      </c>
      <c r="D119" s="214" t="s">
        <v>144</v>
      </c>
      <c r="E119" s="215" t="s">
        <v>172</v>
      </c>
      <c r="F119" s="216" t="s">
        <v>173</v>
      </c>
      <c r="G119" s="217" t="s">
        <v>162</v>
      </c>
      <c r="H119" s="218">
        <v>727</v>
      </c>
      <c r="I119" s="219"/>
      <c r="J119" s="220">
        <f>ROUND(I119*H119,2)</f>
        <v>0</v>
      </c>
      <c r="K119" s="216" t="s">
        <v>148</v>
      </c>
      <c r="L119" s="46"/>
      <c r="M119" s="221" t="s">
        <v>19</v>
      </c>
      <c r="N119" s="222" t="s">
        <v>43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0.44</v>
      </c>
      <c r="T119" s="224">
        <f>S119*H119</f>
        <v>319.88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149</v>
      </c>
      <c r="AT119" s="225" t="s">
        <v>144</v>
      </c>
      <c r="AU119" s="225" t="s">
        <v>81</v>
      </c>
      <c r="AY119" s="19" t="s">
        <v>142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79</v>
      </c>
      <c r="BK119" s="226">
        <f>ROUND(I119*H119,2)</f>
        <v>0</v>
      </c>
      <c r="BL119" s="19" t="s">
        <v>149</v>
      </c>
      <c r="BM119" s="225" t="s">
        <v>174</v>
      </c>
    </row>
    <row r="120" s="2" customFormat="1">
      <c r="A120" s="40"/>
      <c r="B120" s="41"/>
      <c r="C120" s="42"/>
      <c r="D120" s="227" t="s">
        <v>151</v>
      </c>
      <c r="E120" s="42"/>
      <c r="F120" s="228" t="s">
        <v>175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151</v>
      </c>
      <c r="AU120" s="19" t="s">
        <v>81</v>
      </c>
    </row>
    <row r="121" s="13" customFormat="1">
      <c r="A121" s="13"/>
      <c r="B121" s="232"/>
      <c r="C121" s="233"/>
      <c r="D121" s="234" t="s">
        <v>153</v>
      </c>
      <c r="E121" s="235" t="s">
        <v>19</v>
      </c>
      <c r="F121" s="236" t="s">
        <v>176</v>
      </c>
      <c r="G121" s="233"/>
      <c r="H121" s="235" t="s">
        <v>19</v>
      </c>
      <c r="I121" s="237"/>
      <c r="J121" s="233"/>
      <c r="K121" s="233"/>
      <c r="L121" s="238"/>
      <c r="M121" s="239"/>
      <c r="N121" s="240"/>
      <c r="O121" s="240"/>
      <c r="P121" s="240"/>
      <c r="Q121" s="240"/>
      <c r="R121" s="240"/>
      <c r="S121" s="240"/>
      <c r="T121" s="241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2" t="s">
        <v>153</v>
      </c>
      <c r="AU121" s="242" t="s">
        <v>81</v>
      </c>
      <c r="AV121" s="13" t="s">
        <v>79</v>
      </c>
      <c r="AW121" s="13" t="s">
        <v>33</v>
      </c>
      <c r="AX121" s="13" t="s">
        <v>72</v>
      </c>
      <c r="AY121" s="242" t="s">
        <v>142</v>
      </c>
    </row>
    <row r="122" s="14" customFormat="1">
      <c r="A122" s="14"/>
      <c r="B122" s="243"/>
      <c r="C122" s="244"/>
      <c r="D122" s="234" t="s">
        <v>153</v>
      </c>
      <c r="E122" s="245" t="s">
        <v>19</v>
      </c>
      <c r="F122" s="246" t="s">
        <v>177</v>
      </c>
      <c r="G122" s="244"/>
      <c r="H122" s="247">
        <v>727</v>
      </c>
      <c r="I122" s="248"/>
      <c r="J122" s="244"/>
      <c r="K122" s="244"/>
      <c r="L122" s="249"/>
      <c r="M122" s="250"/>
      <c r="N122" s="251"/>
      <c r="O122" s="251"/>
      <c r="P122" s="251"/>
      <c r="Q122" s="251"/>
      <c r="R122" s="251"/>
      <c r="S122" s="251"/>
      <c r="T122" s="252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3" t="s">
        <v>153</v>
      </c>
      <c r="AU122" s="253" t="s">
        <v>81</v>
      </c>
      <c r="AV122" s="14" t="s">
        <v>81</v>
      </c>
      <c r="AW122" s="14" t="s">
        <v>33</v>
      </c>
      <c r="AX122" s="14" t="s">
        <v>79</v>
      </c>
      <c r="AY122" s="253" t="s">
        <v>142</v>
      </c>
    </row>
    <row r="123" s="2" customFormat="1" ht="33" customHeight="1">
      <c r="A123" s="40"/>
      <c r="B123" s="41"/>
      <c r="C123" s="214" t="s">
        <v>178</v>
      </c>
      <c r="D123" s="214" t="s">
        <v>144</v>
      </c>
      <c r="E123" s="215" t="s">
        <v>179</v>
      </c>
      <c r="F123" s="216" t="s">
        <v>180</v>
      </c>
      <c r="G123" s="217" t="s">
        <v>162</v>
      </c>
      <c r="H123" s="218">
        <v>727</v>
      </c>
      <c r="I123" s="219"/>
      <c r="J123" s="220">
        <f>ROUND(I123*H123,2)</f>
        <v>0</v>
      </c>
      <c r="K123" s="216" t="s">
        <v>148</v>
      </c>
      <c r="L123" s="46"/>
      <c r="M123" s="221" t="s">
        <v>19</v>
      </c>
      <c r="N123" s="222" t="s">
        <v>43</v>
      </c>
      <c r="O123" s="86"/>
      <c r="P123" s="223">
        <f>O123*H123</f>
        <v>0</v>
      </c>
      <c r="Q123" s="223">
        <v>0</v>
      </c>
      <c r="R123" s="223">
        <f>Q123*H123</f>
        <v>0</v>
      </c>
      <c r="S123" s="223">
        <v>0.316</v>
      </c>
      <c r="T123" s="224">
        <f>S123*H123</f>
        <v>229.732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149</v>
      </c>
      <c r="AT123" s="225" t="s">
        <v>144</v>
      </c>
      <c r="AU123" s="225" t="s">
        <v>81</v>
      </c>
      <c r="AY123" s="19" t="s">
        <v>142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79</v>
      </c>
      <c r="BK123" s="226">
        <f>ROUND(I123*H123,2)</f>
        <v>0</v>
      </c>
      <c r="BL123" s="19" t="s">
        <v>149</v>
      </c>
      <c r="BM123" s="225" t="s">
        <v>181</v>
      </c>
    </row>
    <row r="124" s="2" customFormat="1">
      <c r="A124" s="40"/>
      <c r="B124" s="41"/>
      <c r="C124" s="42"/>
      <c r="D124" s="227" t="s">
        <v>151</v>
      </c>
      <c r="E124" s="42"/>
      <c r="F124" s="228" t="s">
        <v>182</v>
      </c>
      <c r="G124" s="42"/>
      <c r="H124" s="42"/>
      <c r="I124" s="229"/>
      <c r="J124" s="42"/>
      <c r="K124" s="42"/>
      <c r="L124" s="46"/>
      <c r="M124" s="230"/>
      <c r="N124" s="231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151</v>
      </c>
      <c r="AU124" s="19" t="s">
        <v>81</v>
      </c>
    </row>
    <row r="125" s="13" customFormat="1">
      <c r="A125" s="13"/>
      <c r="B125" s="232"/>
      <c r="C125" s="233"/>
      <c r="D125" s="234" t="s">
        <v>153</v>
      </c>
      <c r="E125" s="235" t="s">
        <v>19</v>
      </c>
      <c r="F125" s="236" t="s">
        <v>176</v>
      </c>
      <c r="G125" s="233"/>
      <c r="H125" s="235" t="s">
        <v>19</v>
      </c>
      <c r="I125" s="237"/>
      <c r="J125" s="233"/>
      <c r="K125" s="233"/>
      <c r="L125" s="238"/>
      <c r="M125" s="239"/>
      <c r="N125" s="240"/>
      <c r="O125" s="240"/>
      <c r="P125" s="240"/>
      <c r="Q125" s="240"/>
      <c r="R125" s="240"/>
      <c r="S125" s="240"/>
      <c r="T125" s="24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2" t="s">
        <v>153</v>
      </c>
      <c r="AU125" s="242" t="s">
        <v>81</v>
      </c>
      <c r="AV125" s="13" t="s">
        <v>79</v>
      </c>
      <c r="AW125" s="13" t="s">
        <v>33</v>
      </c>
      <c r="AX125" s="13" t="s">
        <v>72</v>
      </c>
      <c r="AY125" s="242" t="s">
        <v>142</v>
      </c>
    </row>
    <row r="126" s="14" customFormat="1">
      <c r="A126" s="14"/>
      <c r="B126" s="243"/>
      <c r="C126" s="244"/>
      <c r="D126" s="234" t="s">
        <v>153</v>
      </c>
      <c r="E126" s="245" t="s">
        <v>19</v>
      </c>
      <c r="F126" s="246" t="s">
        <v>177</v>
      </c>
      <c r="G126" s="244"/>
      <c r="H126" s="247">
        <v>727</v>
      </c>
      <c r="I126" s="248"/>
      <c r="J126" s="244"/>
      <c r="K126" s="244"/>
      <c r="L126" s="249"/>
      <c r="M126" s="250"/>
      <c r="N126" s="251"/>
      <c r="O126" s="251"/>
      <c r="P126" s="251"/>
      <c r="Q126" s="251"/>
      <c r="R126" s="251"/>
      <c r="S126" s="251"/>
      <c r="T126" s="252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3" t="s">
        <v>153</v>
      </c>
      <c r="AU126" s="253" t="s">
        <v>81</v>
      </c>
      <c r="AV126" s="14" t="s">
        <v>81</v>
      </c>
      <c r="AW126" s="14" t="s">
        <v>33</v>
      </c>
      <c r="AX126" s="14" t="s">
        <v>79</v>
      </c>
      <c r="AY126" s="253" t="s">
        <v>142</v>
      </c>
    </row>
    <row r="127" s="2" customFormat="1" ht="37.8" customHeight="1">
      <c r="A127" s="40"/>
      <c r="B127" s="41"/>
      <c r="C127" s="214" t="s">
        <v>183</v>
      </c>
      <c r="D127" s="214" t="s">
        <v>144</v>
      </c>
      <c r="E127" s="215" t="s">
        <v>184</v>
      </c>
      <c r="F127" s="216" t="s">
        <v>185</v>
      </c>
      <c r="G127" s="217" t="s">
        <v>162</v>
      </c>
      <c r="H127" s="218">
        <v>47</v>
      </c>
      <c r="I127" s="219"/>
      <c r="J127" s="220">
        <f>ROUND(I127*H127,2)</f>
        <v>0</v>
      </c>
      <c r="K127" s="216" t="s">
        <v>148</v>
      </c>
      <c r="L127" s="46"/>
      <c r="M127" s="221" t="s">
        <v>19</v>
      </c>
      <c r="N127" s="222" t="s">
        <v>43</v>
      </c>
      <c r="O127" s="86"/>
      <c r="P127" s="223">
        <f>O127*H127</f>
        <v>0</v>
      </c>
      <c r="Q127" s="223">
        <v>0</v>
      </c>
      <c r="R127" s="223">
        <f>Q127*H127</f>
        <v>0</v>
      </c>
      <c r="S127" s="223">
        <v>0.44</v>
      </c>
      <c r="T127" s="224">
        <f>S127*H127</f>
        <v>20.68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149</v>
      </c>
      <c r="AT127" s="225" t="s">
        <v>144</v>
      </c>
      <c r="AU127" s="225" t="s">
        <v>81</v>
      </c>
      <c r="AY127" s="19" t="s">
        <v>142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79</v>
      </c>
      <c r="BK127" s="226">
        <f>ROUND(I127*H127,2)</f>
        <v>0</v>
      </c>
      <c r="BL127" s="19" t="s">
        <v>149</v>
      </c>
      <c r="BM127" s="225" t="s">
        <v>186</v>
      </c>
    </row>
    <row r="128" s="2" customFormat="1">
      <c r="A128" s="40"/>
      <c r="B128" s="41"/>
      <c r="C128" s="42"/>
      <c r="D128" s="227" t="s">
        <v>151</v>
      </c>
      <c r="E128" s="42"/>
      <c r="F128" s="228" t="s">
        <v>187</v>
      </c>
      <c r="G128" s="42"/>
      <c r="H128" s="42"/>
      <c r="I128" s="229"/>
      <c r="J128" s="42"/>
      <c r="K128" s="42"/>
      <c r="L128" s="46"/>
      <c r="M128" s="230"/>
      <c r="N128" s="231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151</v>
      </c>
      <c r="AU128" s="19" t="s">
        <v>81</v>
      </c>
    </row>
    <row r="129" s="13" customFormat="1">
      <c r="A129" s="13"/>
      <c r="B129" s="232"/>
      <c r="C129" s="233"/>
      <c r="D129" s="234" t="s">
        <v>153</v>
      </c>
      <c r="E129" s="235" t="s">
        <v>19</v>
      </c>
      <c r="F129" s="236" t="s">
        <v>188</v>
      </c>
      <c r="G129" s="233"/>
      <c r="H129" s="235" t="s">
        <v>19</v>
      </c>
      <c r="I129" s="237"/>
      <c r="J129" s="233"/>
      <c r="K129" s="233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153</v>
      </c>
      <c r="AU129" s="242" t="s">
        <v>81</v>
      </c>
      <c r="AV129" s="13" t="s">
        <v>79</v>
      </c>
      <c r="AW129" s="13" t="s">
        <v>33</v>
      </c>
      <c r="AX129" s="13" t="s">
        <v>72</v>
      </c>
      <c r="AY129" s="242" t="s">
        <v>142</v>
      </c>
    </row>
    <row r="130" s="14" customFormat="1">
      <c r="A130" s="14"/>
      <c r="B130" s="243"/>
      <c r="C130" s="244"/>
      <c r="D130" s="234" t="s">
        <v>153</v>
      </c>
      <c r="E130" s="245" t="s">
        <v>19</v>
      </c>
      <c r="F130" s="246" t="s">
        <v>189</v>
      </c>
      <c r="G130" s="244"/>
      <c r="H130" s="247">
        <v>17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153</v>
      </c>
      <c r="AU130" s="253" t="s">
        <v>81</v>
      </c>
      <c r="AV130" s="14" t="s">
        <v>81</v>
      </c>
      <c r="AW130" s="14" t="s">
        <v>33</v>
      </c>
      <c r="AX130" s="14" t="s">
        <v>72</v>
      </c>
      <c r="AY130" s="253" t="s">
        <v>142</v>
      </c>
    </row>
    <row r="131" s="13" customFormat="1">
      <c r="A131" s="13"/>
      <c r="B131" s="232"/>
      <c r="C131" s="233"/>
      <c r="D131" s="234" t="s">
        <v>153</v>
      </c>
      <c r="E131" s="235" t="s">
        <v>19</v>
      </c>
      <c r="F131" s="236" t="s">
        <v>190</v>
      </c>
      <c r="G131" s="233"/>
      <c r="H131" s="235" t="s">
        <v>19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2" t="s">
        <v>153</v>
      </c>
      <c r="AU131" s="242" t="s">
        <v>81</v>
      </c>
      <c r="AV131" s="13" t="s">
        <v>79</v>
      </c>
      <c r="AW131" s="13" t="s">
        <v>33</v>
      </c>
      <c r="AX131" s="13" t="s">
        <v>72</v>
      </c>
      <c r="AY131" s="242" t="s">
        <v>142</v>
      </c>
    </row>
    <row r="132" s="14" customFormat="1">
      <c r="A132" s="14"/>
      <c r="B132" s="243"/>
      <c r="C132" s="244"/>
      <c r="D132" s="234" t="s">
        <v>153</v>
      </c>
      <c r="E132" s="245" t="s">
        <v>19</v>
      </c>
      <c r="F132" s="246" t="s">
        <v>191</v>
      </c>
      <c r="G132" s="244"/>
      <c r="H132" s="247">
        <v>30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3" t="s">
        <v>153</v>
      </c>
      <c r="AU132" s="253" t="s">
        <v>81</v>
      </c>
      <c r="AV132" s="14" t="s">
        <v>81</v>
      </c>
      <c r="AW132" s="14" t="s">
        <v>33</v>
      </c>
      <c r="AX132" s="14" t="s">
        <v>72</v>
      </c>
      <c r="AY132" s="253" t="s">
        <v>142</v>
      </c>
    </row>
    <row r="133" s="15" customFormat="1">
      <c r="A133" s="15"/>
      <c r="B133" s="254"/>
      <c r="C133" s="255"/>
      <c r="D133" s="234" t="s">
        <v>153</v>
      </c>
      <c r="E133" s="256" t="s">
        <v>19</v>
      </c>
      <c r="F133" s="257" t="s">
        <v>192</v>
      </c>
      <c r="G133" s="255"/>
      <c r="H133" s="258">
        <v>47</v>
      </c>
      <c r="I133" s="259"/>
      <c r="J133" s="255"/>
      <c r="K133" s="255"/>
      <c r="L133" s="260"/>
      <c r="M133" s="261"/>
      <c r="N133" s="262"/>
      <c r="O133" s="262"/>
      <c r="P133" s="262"/>
      <c r="Q133" s="262"/>
      <c r="R133" s="262"/>
      <c r="S133" s="262"/>
      <c r="T133" s="263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4" t="s">
        <v>153</v>
      </c>
      <c r="AU133" s="264" t="s">
        <v>81</v>
      </c>
      <c r="AV133" s="15" t="s">
        <v>149</v>
      </c>
      <c r="AW133" s="15" t="s">
        <v>33</v>
      </c>
      <c r="AX133" s="15" t="s">
        <v>79</v>
      </c>
      <c r="AY133" s="264" t="s">
        <v>142</v>
      </c>
    </row>
    <row r="134" s="2" customFormat="1" ht="33" customHeight="1">
      <c r="A134" s="40"/>
      <c r="B134" s="41"/>
      <c r="C134" s="214" t="s">
        <v>193</v>
      </c>
      <c r="D134" s="214" t="s">
        <v>144</v>
      </c>
      <c r="E134" s="215" t="s">
        <v>194</v>
      </c>
      <c r="F134" s="216" t="s">
        <v>195</v>
      </c>
      <c r="G134" s="217" t="s">
        <v>162</v>
      </c>
      <c r="H134" s="218">
        <v>21</v>
      </c>
      <c r="I134" s="219"/>
      <c r="J134" s="220">
        <f>ROUND(I134*H134,2)</f>
        <v>0</v>
      </c>
      <c r="K134" s="216" t="s">
        <v>148</v>
      </c>
      <c r="L134" s="46"/>
      <c r="M134" s="221" t="s">
        <v>19</v>
      </c>
      <c r="N134" s="222" t="s">
        <v>43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0.625</v>
      </c>
      <c r="T134" s="224">
        <f>S134*H134</f>
        <v>13.125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149</v>
      </c>
      <c r="AT134" s="225" t="s">
        <v>144</v>
      </c>
      <c r="AU134" s="225" t="s">
        <v>81</v>
      </c>
      <c r="AY134" s="19" t="s">
        <v>142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79</v>
      </c>
      <c r="BK134" s="226">
        <f>ROUND(I134*H134,2)</f>
        <v>0</v>
      </c>
      <c r="BL134" s="19" t="s">
        <v>149</v>
      </c>
      <c r="BM134" s="225" t="s">
        <v>196</v>
      </c>
    </row>
    <row r="135" s="2" customFormat="1">
      <c r="A135" s="40"/>
      <c r="B135" s="41"/>
      <c r="C135" s="42"/>
      <c r="D135" s="227" t="s">
        <v>151</v>
      </c>
      <c r="E135" s="42"/>
      <c r="F135" s="228" t="s">
        <v>197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151</v>
      </c>
      <c r="AU135" s="19" t="s">
        <v>81</v>
      </c>
    </row>
    <row r="136" s="13" customFormat="1">
      <c r="A136" s="13"/>
      <c r="B136" s="232"/>
      <c r="C136" s="233"/>
      <c r="D136" s="234" t="s">
        <v>153</v>
      </c>
      <c r="E136" s="235" t="s">
        <v>19</v>
      </c>
      <c r="F136" s="236" t="s">
        <v>198</v>
      </c>
      <c r="G136" s="233"/>
      <c r="H136" s="235" t="s">
        <v>19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153</v>
      </c>
      <c r="AU136" s="242" t="s">
        <v>81</v>
      </c>
      <c r="AV136" s="13" t="s">
        <v>79</v>
      </c>
      <c r="AW136" s="13" t="s">
        <v>33</v>
      </c>
      <c r="AX136" s="13" t="s">
        <v>72</v>
      </c>
      <c r="AY136" s="242" t="s">
        <v>142</v>
      </c>
    </row>
    <row r="137" s="14" customFormat="1">
      <c r="A137" s="14"/>
      <c r="B137" s="243"/>
      <c r="C137" s="244"/>
      <c r="D137" s="234" t="s">
        <v>153</v>
      </c>
      <c r="E137" s="245" t="s">
        <v>19</v>
      </c>
      <c r="F137" s="246" t="s">
        <v>7</v>
      </c>
      <c r="G137" s="244"/>
      <c r="H137" s="247">
        <v>21</v>
      </c>
      <c r="I137" s="248"/>
      <c r="J137" s="244"/>
      <c r="K137" s="244"/>
      <c r="L137" s="249"/>
      <c r="M137" s="250"/>
      <c r="N137" s="251"/>
      <c r="O137" s="251"/>
      <c r="P137" s="251"/>
      <c r="Q137" s="251"/>
      <c r="R137" s="251"/>
      <c r="S137" s="251"/>
      <c r="T137" s="2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3" t="s">
        <v>153</v>
      </c>
      <c r="AU137" s="253" t="s">
        <v>81</v>
      </c>
      <c r="AV137" s="14" t="s">
        <v>81</v>
      </c>
      <c r="AW137" s="14" t="s">
        <v>33</v>
      </c>
      <c r="AX137" s="14" t="s">
        <v>79</v>
      </c>
      <c r="AY137" s="253" t="s">
        <v>142</v>
      </c>
    </row>
    <row r="138" s="2" customFormat="1" ht="24.15" customHeight="1">
      <c r="A138" s="40"/>
      <c r="B138" s="41"/>
      <c r="C138" s="214" t="s">
        <v>199</v>
      </c>
      <c r="D138" s="214" t="s">
        <v>144</v>
      </c>
      <c r="E138" s="215" t="s">
        <v>200</v>
      </c>
      <c r="F138" s="216" t="s">
        <v>201</v>
      </c>
      <c r="G138" s="217" t="s">
        <v>162</v>
      </c>
      <c r="H138" s="218">
        <v>7</v>
      </c>
      <c r="I138" s="219"/>
      <c r="J138" s="220">
        <f>ROUND(I138*H138,2)</f>
        <v>0</v>
      </c>
      <c r="K138" s="216" t="s">
        <v>148</v>
      </c>
      <c r="L138" s="46"/>
      <c r="M138" s="221" t="s">
        <v>19</v>
      </c>
      <c r="N138" s="222" t="s">
        <v>43</v>
      </c>
      <c r="O138" s="86"/>
      <c r="P138" s="223">
        <f>O138*H138</f>
        <v>0</v>
      </c>
      <c r="Q138" s="223">
        <v>8.0000000000000007E-05</v>
      </c>
      <c r="R138" s="223">
        <f>Q138*H138</f>
        <v>0.00056000000000000006</v>
      </c>
      <c r="S138" s="223">
        <v>0.23000000000000001</v>
      </c>
      <c r="T138" s="224">
        <f>S138*H138</f>
        <v>1.6100000000000001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149</v>
      </c>
      <c r="AT138" s="225" t="s">
        <v>144</v>
      </c>
      <c r="AU138" s="225" t="s">
        <v>81</v>
      </c>
      <c r="AY138" s="19" t="s">
        <v>142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79</v>
      </c>
      <c r="BK138" s="226">
        <f>ROUND(I138*H138,2)</f>
        <v>0</v>
      </c>
      <c r="BL138" s="19" t="s">
        <v>149</v>
      </c>
      <c r="BM138" s="225" t="s">
        <v>202</v>
      </c>
    </row>
    <row r="139" s="2" customFormat="1">
      <c r="A139" s="40"/>
      <c r="B139" s="41"/>
      <c r="C139" s="42"/>
      <c r="D139" s="227" t="s">
        <v>151</v>
      </c>
      <c r="E139" s="42"/>
      <c r="F139" s="228" t="s">
        <v>203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151</v>
      </c>
      <c r="AU139" s="19" t="s">
        <v>81</v>
      </c>
    </row>
    <row r="140" s="2" customFormat="1" ht="24.15" customHeight="1">
      <c r="A140" s="40"/>
      <c r="B140" s="41"/>
      <c r="C140" s="214" t="s">
        <v>166</v>
      </c>
      <c r="D140" s="214" t="s">
        <v>144</v>
      </c>
      <c r="E140" s="215" t="s">
        <v>204</v>
      </c>
      <c r="F140" s="216" t="s">
        <v>205</v>
      </c>
      <c r="G140" s="217" t="s">
        <v>206</v>
      </c>
      <c r="H140" s="218">
        <v>150</v>
      </c>
      <c r="I140" s="219"/>
      <c r="J140" s="220">
        <f>ROUND(I140*H140,2)</f>
        <v>0</v>
      </c>
      <c r="K140" s="216" t="s">
        <v>148</v>
      </c>
      <c r="L140" s="46"/>
      <c r="M140" s="221" t="s">
        <v>19</v>
      </c>
      <c r="N140" s="222" t="s">
        <v>43</v>
      </c>
      <c r="O140" s="86"/>
      <c r="P140" s="223">
        <f>O140*H140</f>
        <v>0</v>
      </c>
      <c r="Q140" s="223">
        <v>0</v>
      </c>
      <c r="R140" s="223">
        <f>Q140*H140</f>
        <v>0</v>
      </c>
      <c r="S140" s="223">
        <v>0.28999999999999998</v>
      </c>
      <c r="T140" s="224">
        <f>S140*H140</f>
        <v>43.5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25" t="s">
        <v>149</v>
      </c>
      <c r="AT140" s="225" t="s">
        <v>144</v>
      </c>
      <c r="AU140" s="225" t="s">
        <v>81</v>
      </c>
      <c r="AY140" s="19" t="s">
        <v>142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9" t="s">
        <v>79</v>
      </c>
      <c r="BK140" s="226">
        <f>ROUND(I140*H140,2)</f>
        <v>0</v>
      </c>
      <c r="BL140" s="19" t="s">
        <v>149</v>
      </c>
      <c r="BM140" s="225" t="s">
        <v>207</v>
      </c>
    </row>
    <row r="141" s="2" customFormat="1">
      <c r="A141" s="40"/>
      <c r="B141" s="41"/>
      <c r="C141" s="42"/>
      <c r="D141" s="227" t="s">
        <v>151</v>
      </c>
      <c r="E141" s="42"/>
      <c r="F141" s="228" t="s">
        <v>208</v>
      </c>
      <c r="G141" s="42"/>
      <c r="H141" s="42"/>
      <c r="I141" s="229"/>
      <c r="J141" s="42"/>
      <c r="K141" s="42"/>
      <c r="L141" s="46"/>
      <c r="M141" s="230"/>
      <c r="N141" s="231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151</v>
      </c>
      <c r="AU141" s="19" t="s">
        <v>81</v>
      </c>
    </row>
    <row r="142" s="14" customFormat="1">
      <c r="A142" s="14"/>
      <c r="B142" s="243"/>
      <c r="C142" s="244"/>
      <c r="D142" s="234" t="s">
        <v>153</v>
      </c>
      <c r="E142" s="245" t="s">
        <v>19</v>
      </c>
      <c r="F142" s="246" t="s">
        <v>209</v>
      </c>
      <c r="G142" s="244"/>
      <c r="H142" s="247">
        <v>150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3" t="s">
        <v>153</v>
      </c>
      <c r="AU142" s="253" t="s">
        <v>81</v>
      </c>
      <c r="AV142" s="14" t="s">
        <v>81</v>
      </c>
      <c r="AW142" s="14" t="s">
        <v>33</v>
      </c>
      <c r="AX142" s="14" t="s">
        <v>79</v>
      </c>
      <c r="AY142" s="253" t="s">
        <v>142</v>
      </c>
    </row>
    <row r="143" s="2" customFormat="1" ht="16.5" customHeight="1">
      <c r="A143" s="40"/>
      <c r="B143" s="41"/>
      <c r="C143" s="214" t="s">
        <v>210</v>
      </c>
      <c r="D143" s="214" t="s">
        <v>144</v>
      </c>
      <c r="E143" s="215" t="s">
        <v>211</v>
      </c>
      <c r="F143" s="216" t="s">
        <v>212</v>
      </c>
      <c r="G143" s="217" t="s">
        <v>162</v>
      </c>
      <c r="H143" s="218">
        <v>203</v>
      </c>
      <c r="I143" s="219"/>
      <c r="J143" s="220">
        <f>ROUND(I143*H143,2)</f>
        <v>0</v>
      </c>
      <c r="K143" s="216" t="s">
        <v>148</v>
      </c>
      <c r="L143" s="46"/>
      <c r="M143" s="221" t="s">
        <v>19</v>
      </c>
      <c r="N143" s="222" t="s">
        <v>43</v>
      </c>
      <c r="O143" s="86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5" t="s">
        <v>149</v>
      </c>
      <c r="AT143" s="225" t="s">
        <v>144</v>
      </c>
      <c r="AU143" s="225" t="s">
        <v>81</v>
      </c>
      <c r="AY143" s="19" t="s">
        <v>142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9" t="s">
        <v>79</v>
      </c>
      <c r="BK143" s="226">
        <f>ROUND(I143*H143,2)</f>
        <v>0</v>
      </c>
      <c r="BL143" s="19" t="s">
        <v>149</v>
      </c>
      <c r="BM143" s="225" t="s">
        <v>213</v>
      </c>
    </row>
    <row r="144" s="2" customFormat="1">
      <c r="A144" s="40"/>
      <c r="B144" s="41"/>
      <c r="C144" s="42"/>
      <c r="D144" s="227" t="s">
        <v>151</v>
      </c>
      <c r="E144" s="42"/>
      <c r="F144" s="228" t="s">
        <v>214</v>
      </c>
      <c r="G144" s="42"/>
      <c r="H144" s="42"/>
      <c r="I144" s="229"/>
      <c r="J144" s="42"/>
      <c r="K144" s="42"/>
      <c r="L144" s="46"/>
      <c r="M144" s="230"/>
      <c r="N144" s="231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151</v>
      </c>
      <c r="AU144" s="19" t="s">
        <v>81</v>
      </c>
    </row>
    <row r="145" s="2" customFormat="1" ht="21.75" customHeight="1">
      <c r="A145" s="40"/>
      <c r="B145" s="41"/>
      <c r="C145" s="214" t="s">
        <v>8</v>
      </c>
      <c r="D145" s="214" t="s">
        <v>144</v>
      </c>
      <c r="E145" s="215" t="s">
        <v>215</v>
      </c>
      <c r="F145" s="216" t="s">
        <v>216</v>
      </c>
      <c r="G145" s="217" t="s">
        <v>217</v>
      </c>
      <c r="H145" s="218">
        <v>128.96000000000001</v>
      </c>
      <c r="I145" s="219"/>
      <c r="J145" s="220">
        <f>ROUND(I145*H145,2)</f>
        <v>0</v>
      </c>
      <c r="K145" s="216" t="s">
        <v>148</v>
      </c>
      <c r="L145" s="46"/>
      <c r="M145" s="221" t="s">
        <v>19</v>
      </c>
      <c r="N145" s="222" t="s">
        <v>43</v>
      </c>
      <c r="O145" s="86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149</v>
      </c>
      <c r="AT145" s="225" t="s">
        <v>144</v>
      </c>
      <c r="AU145" s="225" t="s">
        <v>81</v>
      </c>
      <c r="AY145" s="19" t="s">
        <v>142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79</v>
      </c>
      <c r="BK145" s="226">
        <f>ROUND(I145*H145,2)</f>
        <v>0</v>
      </c>
      <c r="BL145" s="19" t="s">
        <v>149</v>
      </c>
      <c r="BM145" s="225" t="s">
        <v>218</v>
      </c>
    </row>
    <row r="146" s="2" customFormat="1">
      <c r="A146" s="40"/>
      <c r="B146" s="41"/>
      <c r="C146" s="42"/>
      <c r="D146" s="227" t="s">
        <v>151</v>
      </c>
      <c r="E146" s="42"/>
      <c r="F146" s="228" t="s">
        <v>219</v>
      </c>
      <c r="G146" s="42"/>
      <c r="H146" s="42"/>
      <c r="I146" s="229"/>
      <c r="J146" s="42"/>
      <c r="K146" s="42"/>
      <c r="L146" s="46"/>
      <c r="M146" s="230"/>
      <c r="N146" s="231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151</v>
      </c>
      <c r="AU146" s="19" t="s">
        <v>81</v>
      </c>
    </row>
    <row r="147" s="13" customFormat="1">
      <c r="A147" s="13"/>
      <c r="B147" s="232"/>
      <c r="C147" s="233"/>
      <c r="D147" s="234" t="s">
        <v>153</v>
      </c>
      <c r="E147" s="235" t="s">
        <v>19</v>
      </c>
      <c r="F147" s="236" t="s">
        <v>220</v>
      </c>
      <c r="G147" s="233"/>
      <c r="H147" s="235" t="s">
        <v>19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153</v>
      </c>
      <c r="AU147" s="242" t="s">
        <v>81</v>
      </c>
      <c r="AV147" s="13" t="s">
        <v>79</v>
      </c>
      <c r="AW147" s="13" t="s">
        <v>33</v>
      </c>
      <c r="AX147" s="13" t="s">
        <v>72</v>
      </c>
      <c r="AY147" s="242" t="s">
        <v>142</v>
      </c>
    </row>
    <row r="148" s="14" customFormat="1">
      <c r="A148" s="14"/>
      <c r="B148" s="243"/>
      <c r="C148" s="244"/>
      <c r="D148" s="234" t="s">
        <v>153</v>
      </c>
      <c r="E148" s="245" t="s">
        <v>19</v>
      </c>
      <c r="F148" s="246" t="s">
        <v>221</v>
      </c>
      <c r="G148" s="244"/>
      <c r="H148" s="247">
        <v>49.950000000000003</v>
      </c>
      <c r="I148" s="248"/>
      <c r="J148" s="244"/>
      <c r="K148" s="244"/>
      <c r="L148" s="249"/>
      <c r="M148" s="250"/>
      <c r="N148" s="251"/>
      <c r="O148" s="251"/>
      <c r="P148" s="251"/>
      <c r="Q148" s="251"/>
      <c r="R148" s="251"/>
      <c r="S148" s="251"/>
      <c r="T148" s="25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3" t="s">
        <v>153</v>
      </c>
      <c r="AU148" s="253" t="s">
        <v>81</v>
      </c>
      <c r="AV148" s="14" t="s">
        <v>81</v>
      </c>
      <c r="AW148" s="14" t="s">
        <v>33</v>
      </c>
      <c r="AX148" s="14" t="s">
        <v>72</v>
      </c>
      <c r="AY148" s="253" t="s">
        <v>142</v>
      </c>
    </row>
    <row r="149" s="13" customFormat="1">
      <c r="A149" s="13"/>
      <c r="B149" s="232"/>
      <c r="C149" s="233"/>
      <c r="D149" s="234" t="s">
        <v>153</v>
      </c>
      <c r="E149" s="235" t="s">
        <v>19</v>
      </c>
      <c r="F149" s="236" t="s">
        <v>222</v>
      </c>
      <c r="G149" s="233"/>
      <c r="H149" s="235" t="s">
        <v>19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2" t="s">
        <v>153</v>
      </c>
      <c r="AU149" s="242" t="s">
        <v>81</v>
      </c>
      <c r="AV149" s="13" t="s">
        <v>79</v>
      </c>
      <c r="AW149" s="13" t="s">
        <v>33</v>
      </c>
      <c r="AX149" s="13" t="s">
        <v>72</v>
      </c>
      <c r="AY149" s="242" t="s">
        <v>142</v>
      </c>
    </row>
    <row r="150" s="14" customFormat="1">
      <c r="A150" s="14"/>
      <c r="B150" s="243"/>
      <c r="C150" s="244"/>
      <c r="D150" s="234" t="s">
        <v>153</v>
      </c>
      <c r="E150" s="245" t="s">
        <v>19</v>
      </c>
      <c r="F150" s="246" t="s">
        <v>223</v>
      </c>
      <c r="G150" s="244"/>
      <c r="H150" s="247">
        <v>79.010000000000005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3" t="s">
        <v>153</v>
      </c>
      <c r="AU150" s="253" t="s">
        <v>81</v>
      </c>
      <c r="AV150" s="14" t="s">
        <v>81</v>
      </c>
      <c r="AW150" s="14" t="s">
        <v>33</v>
      </c>
      <c r="AX150" s="14" t="s">
        <v>72</v>
      </c>
      <c r="AY150" s="253" t="s">
        <v>142</v>
      </c>
    </row>
    <row r="151" s="15" customFormat="1">
      <c r="A151" s="15"/>
      <c r="B151" s="254"/>
      <c r="C151" s="255"/>
      <c r="D151" s="234" t="s">
        <v>153</v>
      </c>
      <c r="E151" s="256" t="s">
        <v>19</v>
      </c>
      <c r="F151" s="257" t="s">
        <v>192</v>
      </c>
      <c r="G151" s="255"/>
      <c r="H151" s="258">
        <v>128.96000000000001</v>
      </c>
      <c r="I151" s="259"/>
      <c r="J151" s="255"/>
      <c r="K151" s="255"/>
      <c r="L151" s="260"/>
      <c r="M151" s="261"/>
      <c r="N151" s="262"/>
      <c r="O151" s="262"/>
      <c r="P151" s="262"/>
      <c r="Q151" s="262"/>
      <c r="R151" s="262"/>
      <c r="S151" s="262"/>
      <c r="T151" s="263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4" t="s">
        <v>153</v>
      </c>
      <c r="AU151" s="264" t="s">
        <v>81</v>
      </c>
      <c r="AV151" s="15" t="s">
        <v>149</v>
      </c>
      <c r="AW151" s="15" t="s">
        <v>33</v>
      </c>
      <c r="AX151" s="15" t="s">
        <v>79</v>
      </c>
      <c r="AY151" s="264" t="s">
        <v>142</v>
      </c>
    </row>
    <row r="152" s="2" customFormat="1" ht="24.15" customHeight="1">
      <c r="A152" s="40"/>
      <c r="B152" s="41"/>
      <c r="C152" s="214" t="s">
        <v>224</v>
      </c>
      <c r="D152" s="214" t="s">
        <v>144</v>
      </c>
      <c r="E152" s="215" t="s">
        <v>225</v>
      </c>
      <c r="F152" s="216" t="s">
        <v>226</v>
      </c>
      <c r="G152" s="217" t="s">
        <v>217</v>
      </c>
      <c r="H152" s="218">
        <v>1.8</v>
      </c>
      <c r="I152" s="219"/>
      <c r="J152" s="220">
        <f>ROUND(I152*H152,2)</f>
        <v>0</v>
      </c>
      <c r="K152" s="216" t="s">
        <v>148</v>
      </c>
      <c r="L152" s="46"/>
      <c r="M152" s="221" t="s">
        <v>19</v>
      </c>
      <c r="N152" s="222" t="s">
        <v>43</v>
      </c>
      <c r="O152" s="86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149</v>
      </c>
      <c r="AT152" s="225" t="s">
        <v>144</v>
      </c>
      <c r="AU152" s="225" t="s">
        <v>81</v>
      </c>
      <c r="AY152" s="19" t="s">
        <v>142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79</v>
      </c>
      <c r="BK152" s="226">
        <f>ROUND(I152*H152,2)</f>
        <v>0</v>
      </c>
      <c r="BL152" s="19" t="s">
        <v>149</v>
      </c>
      <c r="BM152" s="225" t="s">
        <v>227</v>
      </c>
    </row>
    <row r="153" s="2" customFormat="1">
      <c r="A153" s="40"/>
      <c r="B153" s="41"/>
      <c r="C153" s="42"/>
      <c r="D153" s="227" t="s">
        <v>151</v>
      </c>
      <c r="E153" s="42"/>
      <c r="F153" s="228" t="s">
        <v>228</v>
      </c>
      <c r="G153" s="42"/>
      <c r="H153" s="42"/>
      <c r="I153" s="229"/>
      <c r="J153" s="42"/>
      <c r="K153" s="42"/>
      <c r="L153" s="46"/>
      <c r="M153" s="230"/>
      <c r="N153" s="231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151</v>
      </c>
      <c r="AU153" s="19" t="s">
        <v>81</v>
      </c>
    </row>
    <row r="154" s="13" customFormat="1">
      <c r="A154" s="13"/>
      <c r="B154" s="232"/>
      <c r="C154" s="233"/>
      <c r="D154" s="234" t="s">
        <v>153</v>
      </c>
      <c r="E154" s="235" t="s">
        <v>19</v>
      </c>
      <c r="F154" s="236" t="s">
        <v>229</v>
      </c>
      <c r="G154" s="233"/>
      <c r="H154" s="235" t="s">
        <v>19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153</v>
      </c>
      <c r="AU154" s="242" t="s">
        <v>81</v>
      </c>
      <c r="AV154" s="13" t="s">
        <v>79</v>
      </c>
      <c r="AW154" s="13" t="s">
        <v>33</v>
      </c>
      <c r="AX154" s="13" t="s">
        <v>72</v>
      </c>
      <c r="AY154" s="242" t="s">
        <v>142</v>
      </c>
    </row>
    <row r="155" s="14" customFormat="1">
      <c r="A155" s="14"/>
      <c r="B155" s="243"/>
      <c r="C155" s="244"/>
      <c r="D155" s="234" t="s">
        <v>153</v>
      </c>
      <c r="E155" s="245" t="s">
        <v>19</v>
      </c>
      <c r="F155" s="246" t="s">
        <v>230</v>
      </c>
      <c r="G155" s="244"/>
      <c r="H155" s="247">
        <v>1.8</v>
      </c>
      <c r="I155" s="248"/>
      <c r="J155" s="244"/>
      <c r="K155" s="244"/>
      <c r="L155" s="249"/>
      <c r="M155" s="250"/>
      <c r="N155" s="251"/>
      <c r="O155" s="251"/>
      <c r="P155" s="251"/>
      <c r="Q155" s="251"/>
      <c r="R155" s="251"/>
      <c r="S155" s="251"/>
      <c r="T155" s="25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3" t="s">
        <v>153</v>
      </c>
      <c r="AU155" s="253" t="s">
        <v>81</v>
      </c>
      <c r="AV155" s="14" t="s">
        <v>81</v>
      </c>
      <c r="AW155" s="14" t="s">
        <v>33</v>
      </c>
      <c r="AX155" s="14" t="s">
        <v>79</v>
      </c>
      <c r="AY155" s="253" t="s">
        <v>142</v>
      </c>
    </row>
    <row r="156" s="2" customFormat="1" ht="24.15" customHeight="1">
      <c r="A156" s="40"/>
      <c r="B156" s="41"/>
      <c r="C156" s="214" t="s">
        <v>231</v>
      </c>
      <c r="D156" s="214" t="s">
        <v>144</v>
      </c>
      <c r="E156" s="215" t="s">
        <v>232</v>
      </c>
      <c r="F156" s="216" t="s">
        <v>233</v>
      </c>
      <c r="G156" s="217" t="s">
        <v>217</v>
      </c>
      <c r="H156" s="218">
        <v>26</v>
      </c>
      <c r="I156" s="219"/>
      <c r="J156" s="220">
        <f>ROUND(I156*H156,2)</f>
        <v>0</v>
      </c>
      <c r="K156" s="216" t="s">
        <v>148</v>
      </c>
      <c r="L156" s="46"/>
      <c r="M156" s="221" t="s">
        <v>19</v>
      </c>
      <c r="N156" s="222" t="s">
        <v>43</v>
      </c>
      <c r="O156" s="86"/>
      <c r="P156" s="223">
        <f>O156*H156</f>
        <v>0</v>
      </c>
      <c r="Q156" s="223">
        <v>0</v>
      </c>
      <c r="R156" s="223">
        <f>Q156*H156</f>
        <v>0</v>
      </c>
      <c r="S156" s="223">
        <v>0</v>
      </c>
      <c r="T156" s="224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25" t="s">
        <v>149</v>
      </c>
      <c r="AT156" s="225" t="s">
        <v>144</v>
      </c>
      <c r="AU156" s="225" t="s">
        <v>81</v>
      </c>
      <c r="AY156" s="19" t="s">
        <v>142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9" t="s">
        <v>79</v>
      </c>
      <c r="BK156" s="226">
        <f>ROUND(I156*H156,2)</f>
        <v>0</v>
      </c>
      <c r="BL156" s="19" t="s">
        <v>149</v>
      </c>
      <c r="BM156" s="225" t="s">
        <v>234</v>
      </c>
    </row>
    <row r="157" s="2" customFormat="1">
      <c r="A157" s="40"/>
      <c r="B157" s="41"/>
      <c r="C157" s="42"/>
      <c r="D157" s="227" t="s">
        <v>151</v>
      </c>
      <c r="E157" s="42"/>
      <c r="F157" s="228" t="s">
        <v>235</v>
      </c>
      <c r="G157" s="42"/>
      <c r="H157" s="42"/>
      <c r="I157" s="229"/>
      <c r="J157" s="42"/>
      <c r="K157" s="42"/>
      <c r="L157" s="46"/>
      <c r="M157" s="230"/>
      <c r="N157" s="231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151</v>
      </c>
      <c r="AU157" s="19" t="s">
        <v>81</v>
      </c>
    </row>
    <row r="158" s="13" customFormat="1">
      <c r="A158" s="13"/>
      <c r="B158" s="232"/>
      <c r="C158" s="233"/>
      <c r="D158" s="234" t="s">
        <v>153</v>
      </c>
      <c r="E158" s="235" t="s">
        <v>19</v>
      </c>
      <c r="F158" s="236" t="s">
        <v>236</v>
      </c>
      <c r="G158" s="233"/>
      <c r="H158" s="235" t="s">
        <v>19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153</v>
      </c>
      <c r="AU158" s="242" t="s">
        <v>81</v>
      </c>
      <c r="AV158" s="13" t="s">
        <v>79</v>
      </c>
      <c r="AW158" s="13" t="s">
        <v>33</v>
      </c>
      <c r="AX158" s="13" t="s">
        <v>72</v>
      </c>
      <c r="AY158" s="242" t="s">
        <v>142</v>
      </c>
    </row>
    <row r="159" s="14" customFormat="1">
      <c r="A159" s="14"/>
      <c r="B159" s="243"/>
      <c r="C159" s="244"/>
      <c r="D159" s="234" t="s">
        <v>153</v>
      </c>
      <c r="E159" s="245" t="s">
        <v>19</v>
      </c>
      <c r="F159" s="246" t="s">
        <v>237</v>
      </c>
      <c r="G159" s="244"/>
      <c r="H159" s="247">
        <v>26</v>
      </c>
      <c r="I159" s="248"/>
      <c r="J159" s="244"/>
      <c r="K159" s="244"/>
      <c r="L159" s="249"/>
      <c r="M159" s="250"/>
      <c r="N159" s="251"/>
      <c r="O159" s="251"/>
      <c r="P159" s="251"/>
      <c r="Q159" s="251"/>
      <c r="R159" s="251"/>
      <c r="S159" s="251"/>
      <c r="T159" s="252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3" t="s">
        <v>153</v>
      </c>
      <c r="AU159" s="253" t="s">
        <v>81</v>
      </c>
      <c r="AV159" s="14" t="s">
        <v>81</v>
      </c>
      <c r="AW159" s="14" t="s">
        <v>33</v>
      </c>
      <c r="AX159" s="14" t="s">
        <v>79</v>
      </c>
      <c r="AY159" s="253" t="s">
        <v>142</v>
      </c>
    </row>
    <row r="160" s="2" customFormat="1" ht="37.8" customHeight="1">
      <c r="A160" s="40"/>
      <c r="B160" s="41"/>
      <c r="C160" s="214" t="s">
        <v>238</v>
      </c>
      <c r="D160" s="214" t="s">
        <v>144</v>
      </c>
      <c r="E160" s="215" t="s">
        <v>239</v>
      </c>
      <c r="F160" s="216" t="s">
        <v>240</v>
      </c>
      <c r="G160" s="217" t="s">
        <v>217</v>
      </c>
      <c r="H160" s="218">
        <v>189.46000000000001</v>
      </c>
      <c r="I160" s="219"/>
      <c r="J160" s="220">
        <f>ROUND(I160*H160,2)</f>
        <v>0</v>
      </c>
      <c r="K160" s="216" t="s">
        <v>148</v>
      </c>
      <c r="L160" s="46"/>
      <c r="M160" s="221" t="s">
        <v>19</v>
      </c>
      <c r="N160" s="222" t="s">
        <v>43</v>
      </c>
      <c r="O160" s="86"/>
      <c r="P160" s="223">
        <f>O160*H160</f>
        <v>0</v>
      </c>
      <c r="Q160" s="223">
        <v>0</v>
      </c>
      <c r="R160" s="223">
        <f>Q160*H160</f>
        <v>0</v>
      </c>
      <c r="S160" s="223">
        <v>0</v>
      </c>
      <c r="T160" s="224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25" t="s">
        <v>149</v>
      </c>
      <c r="AT160" s="225" t="s">
        <v>144</v>
      </c>
      <c r="AU160" s="225" t="s">
        <v>81</v>
      </c>
      <c r="AY160" s="19" t="s">
        <v>142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9" t="s">
        <v>79</v>
      </c>
      <c r="BK160" s="226">
        <f>ROUND(I160*H160,2)</f>
        <v>0</v>
      </c>
      <c r="BL160" s="19" t="s">
        <v>149</v>
      </c>
      <c r="BM160" s="225" t="s">
        <v>241</v>
      </c>
    </row>
    <row r="161" s="2" customFormat="1">
      <c r="A161" s="40"/>
      <c r="B161" s="41"/>
      <c r="C161" s="42"/>
      <c r="D161" s="227" t="s">
        <v>151</v>
      </c>
      <c r="E161" s="42"/>
      <c r="F161" s="228" t="s">
        <v>242</v>
      </c>
      <c r="G161" s="42"/>
      <c r="H161" s="42"/>
      <c r="I161" s="229"/>
      <c r="J161" s="42"/>
      <c r="K161" s="42"/>
      <c r="L161" s="46"/>
      <c r="M161" s="230"/>
      <c r="N161" s="231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151</v>
      </c>
      <c r="AU161" s="19" t="s">
        <v>81</v>
      </c>
    </row>
    <row r="162" s="14" customFormat="1">
      <c r="A162" s="14"/>
      <c r="B162" s="243"/>
      <c r="C162" s="244"/>
      <c r="D162" s="234" t="s">
        <v>153</v>
      </c>
      <c r="E162" s="245" t="s">
        <v>19</v>
      </c>
      <c r="F162" s="246" t="s">
        <v>243</v>
      </c>
      <c r="G162" s="244"/>
      <c r="H162" s="247">
        <v>40.600000000000001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3" t="s">
        <v>153</v>
      </c>
      <c r="AU162" s="253" t="s">
        <v>81</v>
      </c>
      <c r="AV162" s="14" t="s">
        <v>81</v>
      </c>
      <c r="AW162" s="14" t="s">
        <v>33</v>
      </c>
      <c r="AX162" s="14" t="s">
        <v>72</v>
      </c>
      <c r="AY162" s="253" t="s">
        <v>142</v>
      </c>
    </row>
    <row r="163" s="14" customFormat="1">
      <c r="A163" s="14"/>
      <c r="B163" s="243"/>
      <c r="C163" s="244"/>
      <c r="D163" s="234" t="s">
        <v>153</v>
      </c>
      <c r="E163" s="245" t="s">
        <v>19</v>
      </c>
      <c r="F163" s="246" t="s">
        <v>244</v>
      </c>
      <c r="G163" s="244"/>
      <c r="H163" s="247">
        <v>156.75999999999999</v>
      </c>
      <c r="I163" s="248"/>
      <c r="J163" s="244"/>
      <c r="K163" s="244"/>
      <c r="L163" s="249"/>
      <c r="M163" s="250"/>
      <c r="N163" s="251"/>
      <c r="O163" s="251"/>
      <c r="P163" s="251"/>
      <c r="Q163" s="251"/>
      <c r="R163" s="251"/>
      <c r="S163" s="251"/>
      <c r="T163" s="25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3" t="s">
        <v>153</v>
      </c>
      <c r="AU163" s="253" t="s">
        <v>81</v>
      </c>
      <c r="AV163" s="14" t="s">
        <v>81</v>
      </c>
      <c r="AW163" s="14" t="s">
        <v>33</v>
      </c>
      <c r="AX163" s="14" t="s">
        <v>72</v>
      </c>
      <c r="AY163" s="253" t="s">
        <v>142</v>
      </c>
    </row>
    <row r="164" s="14" customFormat="1">
      <c r="A164" s="14"/>
      <c r="B164" s="243"/>
      <c r="C164" s="244"/>
      <c r="D164" s="234" t="s">
        <v>153</v>
      </c>
      <c r="E164" s="245" t="s">
        <v>19</v>
      </c>
      <c r="F164" s="246" t="s">
        <v>245</v>
      </c>
      <c r="G164" s="244"/>
      <c r="H164" s="247">
        <v>-7.9000000000000004</v>
      </c>
      <c r="I164" s="248"/>
      <c r="J164" s="244"/>
      <c r="K164" s="244"/>
      <c r="L164" s="249"/>
      <c r="M164" s="250"/>
      <c r="N164" s="251"/>
      <c r="O164" s="251"/>
      <c r="P164" s="251"/>
      <c r="Q164" s="251"/>
      <c r="R164" s="251"/>
      <c r="S164" s="251"/>
      <c r="T164" s="252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3" t="s">
        <v>153</v>
      </c>
      <c r="AU164" s="253" t="s">
        <v>81</v>
      </c>
      <c r="AV164" s="14" t="s">
        <v>81</v>
      </c>
      <c r="AW164" s="14" t="s">
        <v>33</v>
      </c>
      <c r="AX164" s="14" t="s">
        <v>72</v>
      </c>
      <c r="AY164" s="253" t="s">
        <v>142</v>
      </c>
    </row>
    <row r="165" s="15" customFormat="1">
      <c r="A165" s="15"/>
      <c r="B165" s="254"/>
      <c r="C165" s="255"/>
      <c r="D165" s="234" t="s">
        <v>153</v>
      </c>
      <c r="E165" s="256" t="s">
        <v>19</v>
      </c>
      <c r="F165" s="257" t="s">
        <v>192</v>
      </c>
      <c r="G165" s="255"/>
      <c r="H165" s="258">
        <v>189.46000000000001</v>
      </c>
      <c r="I165" s="259"/>
      <c r="J165" s="255"/>
      <c r="K165" s="255"/>
      <c r="L165" s="260"/>
      <c r="M165" s="261"/>
      <c r="N165" s="262"/>
      <c r="O165" s="262"/>
      <c r="P165" s="262"/>
      <c r="Q165" s="262"/>
      <c r="R165" s="262"/>
      <c r="S165" s="262"/>
      <c r="T165" s="263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4" t="s">
        <v>153</v>
      </c>
      <c r="AU165" s="264" t="s">
        <v>81</v>
      </c>
      <c r="AV165" s="15" t="s">
        <v>149</v>
      </c>
      <c r="AW165" s="15" t="s">
        <v>33</v>
      </c>
      <c r="AX165" s="15" t="s">
        <v>79</v>
      </c>
      <c r="AY165" s="264" t="s">
        <v>142</v>
      </c>
    </row>
    <row r="166" s="2" customFormat="1" ht="37.8" customHeight="1">
      <c r="A166" s="40"/>
      <c r="B166" s="41"/>
      <c r="C166" s="214" t="s">
        <v>246</v>
      </c>
      <c r="D166" s="214" t="s">
        <v>144</v>
      </c>
      <c r="E166" s="215" t="s">
        <v>247</v>
      </c>
      <c r="F166" s="216" t="s">
        <v>248</v>
      </c>
      <c r="G166" s="217" t="s">
        <v>217</v>
      </c>
      <c r="H166" s="218">
        <v>2841.9000000000001</v>
      </c>
      <c r="I166" s="219"/>
      <c r="J166" s="220">
        <f>ROUND(I166*H166,2)</f>
        <v>0</v>
      </c>
      <c r="K166" s="216" t="s">
        <v>148</v>
      </c>
      <c r="L166" s="46"/>
      <c r="M166" s="221" t="s">
        <v>19</v>
      </c>
      <c r="N166" s="222" t="s">
        <v>43</v>
      </c>
      <c r="O166" s="86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25" t="s">
        <v>149</v>
      </c>
      <c r="AT166" s="225" t="s">
        <v>144</v>
      </c>
      <c r="AU166" s="225" t="s">
        <v>81</v>
      </c>
      <c r="AY166" s="19" t="s">
        <v>142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9" t="s">
        <v>79</v>
      </c>
      <c r="BK166" s="226">
        <f>ROUND(I166*H166,2)</f>
        <v>0</v>
      </c>
      <c r="BL166" s="19" t="s">
        <v>149</v>
      </c>
      <c r="BM166" s="225" t="s">
        <v>249</v>
      </c>
    </row>
    <row r="167" s="2" customFormat="1">
      <c r="A167" s="40"/>
      <c r="B167" s="41"/>
      <c r="C167" s="42"/>
      <c r="D167" s="227" t="s">
        <v>151</v>
      </c>
      <c r="E167" s="42"/>
      <c r="F167" s="228" t="s">
        <v>250</v>
      </c>
      <c r="G167" s="42"/>
      <c r="H167" s="42"/>
      <c r="I167" s="229"/>
      <c r="J167" s="42"/>
      <c r="K167" s="42"/>
      <c r="L167" s="46"/>
      <c r="M167" s="230"/>
      <c r="N167" s="231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151</v>
      </c>
      <c r="AU167" s="19" t="s">
        <v>81</v>
      </c>
    </row>
    <row r="168" s="14" customFormat="1">
      <c r="A168" s="14"/>
      <c r="B168" s="243"/>
      <c r="C168" s="244"/>
      <c r="D168" s="234" t="s">
        <v>153</v>
      </c>
      <c r="E168" s="245" t="s">
        <v>19</v>
      </c>
      <c r="F168" s="246" t="s">
        <v>251</v>
      </c>
      <c r="G168" s="244"/>
      <c r="H168" s="247">
        <v>2841.9000000000001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3" t="s">
        <v>153</v>
      </c>
      <c r="AU168" s="253" t="s">
        <v>81</v>
      </c>
      <c r="AV168" s="14" t="s">
        <v>81</v>
      </c>
      <c r="AW168" s="14" t="s">
        <v>33</v>
      </c>
      <c r="AX168" s="14" t="s">
        <v>79</v>
      </c>
      <c r="AY168" s="253" t="s">
        <v>142</v>
      </c>
    </row>
    <row r="169" s="2" customFormat="1" ht="24.15" customHeight="1">
      <c r="A169" s="40"/>
      <c r="B169" s="41"/>
      <c r="C169" s="214" t="s">
        <v>189</v>
      </c>
      <c r="D169" s="214" t="s">
        <v>144</v>
      </c>
      <c r="E169" s="215" t="s">
        <v>252</v>
      </c>
      <c r="F169" s="216" t="s">
        <v>253</v>
      </c>
      <c r="G169" s="217" t="s">
        <v>217</v>
      </c>
      <c r="H169" s="218">
        <v>189.46000000000001</v>
      </c>
      <c r="I169" s="219"/>
      <c r="J169" s="220">
        <f>ROUND(I169*H169,2)</f>
        <v>0</v>
      </c>
      <c r="K169" s="216" t="s">
        <v>148</v>
      </c>
      <c r="L169" s="46"/>
      <c r="M169" s="221" t="s">
        <v>19</v>
      </c>
      <c r="N169" s="222" t="s">
        <v>43</v>
      </c>
      <c r="O169" s="86"/>
      <c r="P169" s="223">
        <f>O169*H169</f>
        <v>0</v>
      </c>
      <c r="Q169" s="223">
        <v>0</v>
      </c>
      <c r="R169" s="223">
        <f>Q169*H169</f>
        <v>0</v>
      </c>
      <c r="S169" s="223">
        <v>0</v>
      </c>
      <c r="T169" s="224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25" t="s">
        <v>149</v>
      </c>
      <c r="AT169" s="225" t="s">
        <v>144</v>
      </c>
      <c r="AU169" s="225" t="s">
        <v>81</v>
      </c>
      <c r="AY169" s="19" t="s">
        <v>142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9" t="s">
        <v>79</v>
      </c>
      <c r="BK169" s="226">
        <f>ROUND(I169*H169,2)</f>
        <v>0</v>
      </c>
      <c r="BL169" s="19" t="s">
        <v>149</v>
      </c>
      <c r="BM169" s="225" t="s">
        <v>254</v>
      </c>
    </row>
    <row r="170" s="2" customFormat="1">
      <c r="A170" s="40"/>
      <c r="B170" s="41"/>
      <c r="C170" s="42"/>
      <c r="D170" s="227" t="s">
        <v>151</v>
      </c>
      <c r="E170" s="42"/>
      <c r="F170" s="228" t="s">
        <v>255</v>
      </c>
      <c r="G170" s="42"/>
      <c r="H170" s="42"/>
      <c r="I170" s="229"/>
      <c r="J170" s="42"/>
      <c r="K170" s="42"/>
      <c r="L170" s="46"/>
      <c r="M170" s="230"/>
      <c r="N170" s="231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151</v>
      </c>
      <c r="AU170" s="19" t="s">
        <v>81</v>
      </c>
    </row>
    <row r="171" s="2" customFormat="1" ht="24.15" customHeight="1">
      <c r="A171" s="40"/>
      <c r="B171" s="41"/>
      <c r="C171" s="214" t="s">
        <v>256</v>
      </c>
      <c r="D171" s="214" t="s">
        <v>144</v>
      </c>
      <c r="E171" s="215" t="s">
        <v>257</v>
      </c>
      <c r="F171" s="216" t="s">
        <v>258</v>
      </c>
      <c r="G171" s="217" t="s">
        <v>217</v>
      </c>
      <c r="H171" s="218">
        <v>7.9000000000000004</v>
      </c>
      <c r="I171" s="219"/>
      <c r="J171" s="220">
        <f>ROUND(I171*H171,2)</f>
        <v>0</v>
      </c>
      <c r="K171" s="216" t="s">
        <v>148</v>
      </c>
      <c r="L171" s="46"/>
      <c r="M171" s="221" t="s">
        <v>19</v>
      </c>
      <c r="N171" s="222" t="s">
        <v>43</v>
      </c>
      <c r="O171" s="86"/>
      <c r="P171" s="223">
        <f>O171*H171</f>
        <v>0</v>
      </c>
      <c r="Q171" s="223">
        <v>0</v>
      </c>
      <c r="R171" s="223">
        <f>Q171*H171</f>
        <v>0</v>
      </c>
      <c r="S171" s="223">
        <v>0</v>
      </c>
      <c r="T171" s="22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149</v>
      </c>
      <c r="AT171" s="225" t="s">
        <v>144</v>
      </c>
      <c r="AU171" s="225" t="s">
        <v>81</v>
      </c>
      <c r="AY171" s="19" t="s">
        <v>142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79</v>
      </c>
      <c r="BK171" s="226">
        <f>ROUND(I171*H171,2)</f>
        <v>0</v>
      </c>
      <c r="BL171" s="19" t="s">
        <v>149</v>
      </c>
      <c r="BM171" s="225" t="s">
        <v>259</v>
      </c>
    </row>
    <row r="172" s="2" customFormat="1">
      <c r="A172" s="40"/>
      <c r="B172" s="41"/>
      <c r="C172" s="42"/>
      <c r="D172" s="227" t="s">
        <v>151</v>
      </c>
      <c r="E172" s="42"/>
      <c r="F172" s="228" t="s">
        <v>260</v>
      </c>
      <c r="G172" s="42"/>
      <c r="H172" s="42"/>
      <c r="I172" s="229"/>
      <c r="J172" s="42"/>
      <c r="K172" s="42"/>
      <c r="L172" s="46"/>
      <c r="M172" s="230"/>
      <c r="N172" s="231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151</v>
      </c>
      <c r="AU172" s="19" t="s">
        <v>81</v>
      </c>
    </row>
    <row r="173" s="13" customFormat="1">
      <c r="A173" s="13"/>
      <c r="B173" s="232"/>
      <c r="C173" s="233"/>
      <c r="D173" s="234" t="s">
        <v>153</v>
      </c>
      <c r="E173" s="235" t="s">
        <v>19</v>
      </c>
      <c r="F173" s="236" t="s">
        <v>261</v>
      </c>
      <c r="G173" s="233"/>
      <c r="H173" s="235" t="s">
        <v>19</v>
      </c>
      <c r="I173" s="237"/>
      <c r="J173" s="233"/>
      <c r="K173" s="233"/>
      <c r="L173" s="238"/>
      <c r="M173" s="239"/>
      <c r="N173" s="240"/>
      <c r="O173" s="240"/>
      <c r="P173" s="240"/>
      <c r="Q173" s="240"/>
      <c r="R173" s="240"/>
      <c r="S173" s="240"/>
      <c r="T173" s="24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2" t="s">
        <v>153</v>
      </c>
      <c r="AU173" s="242" t="s">
        <v>81</v>
      </c>
      <c r="AV173" s="13" t="s">
        <v>79</v>
      </c>
      <c r="AW173" s="13" t="s">
        <v>33</v>
      </c>
      <c r="AX173" s="13" t="s">
        <v>72</v>
      </c>
      <c r="AY173" s="242" t="s">
        <v>142</v>
      </c>
    </row>
    <row r="174" s="14" customFormat="1">
      <c r="A174" s="14"/>
      <c r="B174" s="243"/>
      <c r="C174" s="244"/>
      <c r="D174" s="234" t="s">
        <v>153</v>
      </c>
      <c r="E174" s="245" t="s">
        <v>19</v>
      </c>
      <c r="F174" s="246" t="s">
        <v>262</v>
      </c>
      <c r="G174" s="244"/>
      <c r="H174" s="247">
        <v>2.7999999999999998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3" t="s">
        <v>153</v>
      </c>
      <c r="AU174" s="253" t="s">
        <v>81</v>
      </c>
      <c r="AV174" s="14" t="s">
        <v>81</v>
      </c>
      <c r="AW174" s="14" t="s">
        <v>33</v>
      </c>
      <c r="AX174" s="14" t="s">
        <v>72</v>
      </c>
      <c r="AY174" s="253" t="s">
        <v>142</v>
      </c>
    </row>
    <row r="175" s="13" customFormat="1">
      <c r="A175" s="13"/>
      <c r="B175" s="232"/>
      <c r="C175" s="233"/>
      <c r="D175" s="234" t="s">
        <v>153</v>
      </c>
      <c r="E175" s="235" t="s">
        <v>19</v>
      </c>
      <c r="F175" s="236" t="s">
        <v>263</v>
      </c>
      <c r="G175" s="233"/>
      <c r="H175" s="235" t="s">
        <v>19</v>
      </c>
      <c r="I175" s="237"/>
      <c r="J175" s="233"/>
      <c r="K175" s="233"/>
      <c r="L175" s="238"/>
      <c r="M175" s="239"/>
      <c r="N175" s="240"/>
      <c r="O175" s="240"/>
      <c r="P175" s="240"/>
      <c r="Q175" s="240"/>
      <c r="R175" s="240"/>
      <c r="S175" s="240"/>
      <c r="T175" s="24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2" t="s">
        <v>153</v>
      </c>
      <c r="AU175" s="242" t="s">
        <v>81</v>
      </c>
      <c r="AV175" s="13" t="s">
        <v>79</v>
      </c>
      <c r="AW175" s="13" t="s">
        <v>33</v>
      </c>
      <c r="AX175" s="13" t="s">
        <v>72</v>
      </c>
      <c r="AY175" s="242" t="s">
        <v>142</v>
      </c>
    </row>
    <row r="176" s="14" customFormat="1">
      <c r="A176" s="14"/>
      <c r="B176" s="243"/>
      <c r="C176" s="244"/>
      <c r="D176" s="234" t="s">
        <v>153</v>
      </c>
      <c r="E176" s="245" t="s">
        <v>19</v>
      </c>
      <c r="F176" s="246" t="s">
        <v>264</v>
      </c>
      <c r="G176" s="244"/>
      <c r="H176" s="247">
        <v>5.0999999999999996</v>
      </c>
      <c r="I176" s="248"/>
      <c r="J176" s="244"/>
      <c r="K176" s="244"/>
      <c r="L176" s="249"/>
      <c r="M176" s="250"/>
      <c r="N176" s="251"/>
      <c r="O176" s="251"/>
      <c r="P176" s="251"/>
      <c r="Q176" s="251"/>
      <c r="R176" s="251"/>
      <c r="S176" s="251"/>
      <c r="T176" s="252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3" t="s">
        <v>153</v>
      </c>
      <c r="AU176" s="253" t="s">
        <v>81</v>
      </c>
      <c r="AV176" s="14" t="s">
        <v>81</v>
      </c>
      <c r="AW176" s="14" t="s">
        <v>33</v>
      </c>
      <c r="AX176" s="14" t="s">
        <v>72</v>
      </c>
      <c r="AY176" s="253" t="s">
        <v>142</v>
      </c>
    </row>
    <row r="177" s="15" customFormat="1">
      <c r="A177" s="15"/>
      <c r="B177" s="254"/>
      <c r="C177" s="255"/>
      <c r="D177" s="234" t="s">
        <v>153</v>
      </c>
      <c r="E177" s="256" t="s">
        <v>19</v>
      </c>
      <c r="F177" s="257" t="s">
        <v>192</v>
      </c>
      <c r="G177" s="255"/>
      <c r="H177" s="258">
        <v>7.9000000000000004</v>
      </c>
      <c r="I177" s="259"/>
      <c r="J177" s="255"/>
      <c r="K177" s="255"/>
      <c r="L177" s="260"/>
      <c r="M177" s="261"/>
      <c r="N177" s="262"/>
      <c r="O177" s="262"/>
      <c r="P177" s="262"/>
      <c r="Q177" s="262"/>
      <c r="R177" s="262"/>
      <c r="S177" s="262"/>
      <c r="T177" s="263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4" t="s">
        <v>153</v>
      </c>
      <c r="AU177" s="264" t="s">
        <v>81</v>
      </c>
      <c r="AV177" s="15" t="s">
        <v>149</v>
      </c>
      <c r="AW177" s="15" t="s">
        <v>33</v>
      </c>
      <c r="AX177" s="15" t="s">
        <v>79</v>
      </c>
      <c r="AY177" s="264" t="s">
        <v>142</v>
      </c>
    </row>
    <row r="178" s="2" customFormat="1" ht="24.15" customHeight="1">
      <c r="A178" s="40"/>
      <c r="B178" s="41"/>
      <c r="C178" s="214" t="s">
        <v>265</v>
      </c>
      <c r="D178" s="214" t="s">
        <v>144</v>
      </c>
      <c r="E178" s="215" t="s">
        <v>266</v>
      </c>
      <c r="F178" s="216" t="s">
        <v>267</v>
      </c>
      <c r="G178" s="217" t="s">
        <v>268</v>
      </c>
      <c r="H178" s="218">
        <v>341.02800000000002</v>
      </c>
      <c r="I178" s="219"/>
      <c r="J178" s="220">
        <f>ROUND(I178*H178,2)</f>
        <v>0</v>
      </c>
      <c r="K178" s="216" t="s">
        <v>148</v>
      </c>
      <c r="L178" s="46"/>
      <c r="M178" s="221" t="s">
        <v>19</v>
      </c>
      <c r="N178" s="222" t="s">
        <v>43</v>
      </c>
      <c r="O178" s="86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149</v>
      </c>
      <c r="AT178" s="225" t="s">
        <v>144</v>
      </c>
      <c r="AU178" s="225" t="s">
        <v>81</v>
      </c>
      <c r="AY178" s="19" t="s">
        <v>142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79</v>
      </c>
      <c r="BK178" s="226">
        <f>ROUND(I178*H178,2)</f>
        <v>0</v>
      </c>
      <c r="BL178" s="19" t="s">
        <v>149</v>
      </c>
      <c r="BM178" s="225" t="s">
        <v>269</v>
      </c>
    </row>
    <row r="179" s="2" customFormat="1">
      <c r="A179" s="40"/>
      <c r="B179" s="41"/>
      <c r="C179" s="42"/>
      <c r="D179" s="227" t="s">
        <v>151</v>
      </c>
      <c r="E179" s="42"/>
      <c r="F179" s="228" t="s">
        <v>270</v>
      </c>
      <c r="G179" s="42"/>
      <c r="H179" s="42"/>
      <c r="I179" s="229"/>
      <c r="J179" s="42"/>
      <c r="K179" s="42"/>
      <c r="L179" s="46"/>
      <c r="M179" s="230"/>
      <c r="N179" s="231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151</v>
      </c>
      <c r="AU179" s="19" t="s">
        <v>81</v>
      </c>
    </row>
    <row r="180" s="14" customFormat="1">
      <c r="A180" s="14"/>
      <c r="B180" s="243"/>
      <c r="C180" s="244"/>
      <c r="D180" s="234" t="s">
        <v>153</v>
      </c>
      <c r="E180" s="245" t="s">
        <v>19</v>
      </c>
      <c r="F180" s="246" t="s">
        <v>271</v>
      </c>
      <c r="G180" s="244"/>
      <c r="H180" s="247">
        <v>341.02800000000002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3" t="s">
        <v>153</v>
      </c>
      <c r="AU180" s="253" t="s">
        <v>81</v>
      </c>
      <c r="AV180" s="14" t="s">
        <v>81</v>
      </c>
      <c r="AW180" s="14" t="s">
        <v>33</v>
      </c>
      <c r="AX180" s="14" t="s">
        <v>79</v>
      </c>
      <c r="AY180" s="253" t="s">
        <v>142</v>
      </c>
    </row>
    <row r="181" s="2" customFormat="1" ht="24.15" customHeight="1">
      <c r="A181" s="40"/>
      <c r="B181" s="41"/>
      <c r="C181" s="214" t="s">
        <v>272</v>
      </c>
      <c r="D181" s="214" t="s">
        <v>144</v>
      </c>
      <c r="E181" s="215" t="s">
        <v>273</v>
      </c>
      <c r="F181" s="216" t="s">
        <v>274</v>
      </c>
      <c r="G181" s="217" t="s">
        <v>217</v>
      </c>
      <c r="H181" s="218">
        <v>189.46000000000001</v>
      </c>
      <c r="I181" s="219"/>
      <c r="J181" s="220">
        <f>ROUND(I181*H181,2)</f>
        <v>0</v>
      </c>
      <c r="K181" s="216" t="s">
        <v>148</v>
      </c>
      <c r="L181" s="46"/>
      <c r="M181" s="221" t="s">
        <v>19</v>
      </c>
      <c r="N181" s="222" t="s">
        <v>43</v>
      </c>
      <c r="O181" s="86"/>
      <c r="P181" s="223">
        <f>O181*H181</f>
        <v>0</v>
      </c>
      <c r="Q181" s="223">
        <v>0</v>
      </c>
      <c r="R181" s="223">
        <f>Q181*H181</f>
        <v>0</v>
      </c>
      <c r="S181" s="223">
        <v>0</v>
      </c>
      <c r="T181" s="224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25" t="s">
        <v>149</v>
      </c>
      <c r="AT181" s="225" t="s">
        <v>144</v>
      </c>
      <c r="AU181" s="225" t="s">
        <v>81</v>
      </c>
      <c r="AY181" s="19" t="s">
        <v>142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9" t="s">
        <v>79</v>
      </c>
      <c r="BK181" s="226">
        <f>ROUND(I181*H181,2)</f>
        <v>0</v>
      </c>
      <c r="BL181" s="19" t="s">
        <v>149</v>
      </c>
      <c r="BM181" s="225" t="s">
        <v>275</v>
      </c>
    </row>
    <row r="182" s="2" customFormat="1">
      <c r="A182" s="40"/>
      <c r="B182" s="41"/>
      <c r="C182" s="42"/>
      <c r="D182" s="227" t="s">
        <v>151</v>
      </c>
      <c r="E182" s="42"/>
      <c r="F182" s="228" t="s">
        <v>276</v>
      </c>
      <c r="G182" s="42"/>
      <c r="H182" s="42"/>
      <c r="I182" s="229"/>
      <c r="J182" s="42"/>
      <c r="K182" s="42"/>
      <c r="L182" s="46"/>
      <c r="M182" s="230"/>
      <c r="N182" s="231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151</v>
      </c>
      <c r="AU182" s="19" t="s">
        <v>81</v>
      </c>
    </row>
    <row r="183" s="14" customFormat="1">
      <c r="A183" s="14"/>
      <c r="B183" s="243"/>
      <c r="C183" s="244"/>
      <c r="D183" s="234" t="s">
        <v>153</v>
      </c>
      <c r="E183" s="245" t="s">
        <v>19</v>
      </c>
      <c r="F183" s="246" t="s">
        <v>277</v>
      </c>
      <c r="G183" s="244"/>
      <c r="H183" s="247">
        <v>189.46000000000001</v>
      </c>
      <c r="I183" s="248"/>
      <c r="J183" s="244"/>
      <c r="K183" s="244"/>
      <c r="L183" s="249"/>
      <c r="M183" s="250"/>
      <c r="N183" s="251"/>
      <c r="O183" s="251"/>
      <c r="P183" s="251"/>
      <c r="Q183" s="251"/>
      <c r="R183" s="251"/>
      <c r="S183" s="251"/>
      <c r="T183" s="25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3" t="s">
        <v>153</v>
      </c>
      <c r="AU183" s="253" t="s">
        <v>81</v>
      </c>
      <c r="AV183" s="14" t="s">
        <v>81</v>
      </c>
      <c r="AW183" s="14" t="s">
        <v>33</v>
      </c>
      <c r="AX183" s="14" t="s">
        <v>79</v>
      </c>
      <c r="AY183" s="253" t="s">
        <v>142</v>
      </c>
    </row>
    <row r="184" s="2" customFormat="1" ht="24.15" customHeight="1">
      <c r="A184" s="40"/>
      <c r="B184" s="41"/>
      <c r="C184" s="214" t="s">
        <v>7</v>
      </c>
      <c r="D184" s="214" t="s">
        <v>144</v>
      </c>
      <c r="E184" s="215" t="s">
        <v>278</v>
      </c>
      <c r="F184" s="216" t="s">
        <v>279</v>
      </c>
      <c r="G184" s="217" t="s">
        <v>162</v>
      </c>
      <c r="H184" s="218">
        <v>99</v>
      </c>
      <c r="I184" s="219"/>
      <c r="J184" s="220">
        <f>ROUND(I184*H184,2)</f>
        <v>0</v>
      </c>
      <c r="K184" s="216" t="s">
        <v>148</v>
      </c>
      <c r="L184" s="46"/>
      <c r="M184" s="221" t="s">
        <v>19</v>
      </c>
      <c r="N184" s="222" t="s">
        <v>43</v>
      </c>
      <c r="O184" s="86"/>
      <c r="P184" s="223">
        <f>O184*H184</f>
        <v>0</v>
      </c>
      <c r="Q184" s="223">
        <v>0</v>
      </c>
      <c r="R184" s="223">
        <f>Q184*H184</f>
        <v>0</v>
      </c>
      <c r="S184" s="223">
        <v>0</v>
      </c>
      <c r="T184" s="22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5" t="s">
        <v>149</v>
      </c>
      <c r="AT184" s="225" t="s">
        <v>144</v>
      </c>
      <c r="AU184" s="225" t="s">
        <v>81</v>
      </c>
      <c r="AY184" s="19" t="s">
        <v>142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9" t="s">
        <v>79</v>
      </c>
      <c r="BK184" s="226">
        <f>ROUND(I184*H184,2)</f>
        <v>0</v>
      </c>
      <c r="BL184" s="19" t="s">
        <v>149</v>
      </c>
      <c r="BM184" s="225" t="s">
        <v>280</v>
      </c>
    </row>
    <row r="185" s="2" customFormat="1">
      <c r="A185" s="40"/>
      <c r="B185" s="41"/>
      <c r="C185" s="42"/>
      <c r="D185" s="227" t="s">
        <v>151</v>
      </c>
      <c r="E185" s="42"/>
      <c r="F185" s="228" t="s">
        <v>281</v>
      </c>
      <c r="G185" s="42"/>
      <c r="H185" s="42"/>
      <c r="I185" s="229"/>
      <c r="J185" s="42"/>
      <c r="K185" s="42"/>
      <c r="L185" s="46"/>
      <c r="M185" s="230"/>
      <c r="N185" s="231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151</v>
      </c>
      <c r="AU185" s="19" t="s">
        <v>81</v>
      </c>
    </row>
    <row r="186" s="14" customFormat="1">
      <c r="A186" s="14"/>
      <c r="B186" s="243"/>
      <c r="C186" s="244"/>
      <c r="D186" s="234" t="s">
        <v>153</v>
      </c>
      <c r="E186" s="245" t="s">
        <v>19</v>
      </c>
      <c r="F186" s="246" t="s">
        <v>282</v>
      </c>
      <c r="G186" s="244"/>
      <c r="H186" s="247">
        <v>99</v>
      </c>
      <c r="I186" s="248"/>
      <c r="J186" s="244"/>
      <c r="K186" s="244"/>
      <c r="L186" s="249"/>
      <c r="M186" s="250"/>
      <c r="N186" s="251"/>
      <c r="O186" s="251"/>
      <c r="P186" s="251"/>
      <c r="Q186" s="251"/>
      <c r="R186" s="251"/>
      <c r="S186" s="251"/>
      <c r="T186" s="25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3" t="s">
        <v>153</v>
      </c>
      <c r="AU186" s="253" t="s">
        <v>81</v>
      </c>
      <c r="AV186" s="14" t="s">
        <v>81</v>
      </c>
      <c r="AW186" s="14" t="s">
        <v>33</v>
      </c>
      <c r="AX186" s="14" t="s">
        <v>79</v>
      </c>
      <c r="AY186" s="253" t="s">
        <v>142</v>
      </c>
    </row>
    <row r="187" s="2" customFormat="1" ht="16.5" customHeight="1">
      <c r="A187" s="40"/>
      <c r="B187" s="41"/>
      <c r="C187" s="265" t="s">
        <v>283</v>
      </c>
      <c r="D187" s="265" t="s">
        <v>284</v>
      </c>
      <c r="E187" s="266" t="s">
        <v>285</v>
      </c>
      <c r="F187" s="267" t="s">
        <v>286</v>
      </c>
      <c r="G187" s="268" t="s">
        <v>287</v>
      </c>
      <c r="H187" s="269">
        <v>1.98</v>
      </c>
      <c r="I187" s="270"/>
      <c r="J187" s="271">
        <f>ROUND(I187*H187,2)</f>
        <v>0</v>
      </c>
      <c r="K187" s="267" t="s">
        <v>148</v>
      </c>
      <c r="L187" s="272"/>
      <c r="M187" s="273" t="s">
        <v>19</v>
      </c>
      <c r="N187" s="274" t="s">
        <v>43</v>
      </c>
      <c r="O187" s="86"/>
      <c r="P187" s="223">
        <f>O187*H187</f>
        <v>0</v>
      </c>
      <c r="Q187" s="223">
        <v>0.001</v>
      </c>
      <c r="R187" s="223">
        <f>Q187*H187</f>
        <v>0.00198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193</v>
      </c>
      <c r="AT187" s="225" t="s">
        <v>284</v>
      </c>
      <c r="AU187" s="225" t="s">
        <v>81</v>
      </c>
      <c r="AY187" s="19" t="s">
        <v>142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79</v>
      </c>
      <c r="BK187" s="226">
        <f>ROUND(I187*H187,2)</f>
        <v>0</v>
      </c>
      <c r="BL187" s="19" t="s">
        <v>149</v>
      </c>
      <c r="BM187" s="225" t="s">
        <v>288</v>
      </c>
    </row>
    <row r="188" s="14" customFormat="1">
      <c r="A188" s="14"/>
      <c r="B188" s="243"/>
      <c r="C188" s="244"/>
      <c r="D188" s="234" t="s">
        <v>153</v>
      </c>
      <c r="E188" s="244"/>
      <c r="F188" s="246" t="s">
        <v>289</v>
      </c>
      <c r="G188" s="244"/>
      <c r="H188" s="247">
        <v>1.98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153</v>
      </c>
      <c r="AU188" s="253" t="s">
        <v>81</v>
      </c>
      <c r="AV188" s="14" t="s">
        <v>81</v>
      </c>
      <c r="AW188" s="14" t="s">
        <v>4</v>
      </c>
      <c r="AX188" s="14" t="s">
        <v>79</v>
      </c>
      <c r="AY188" s="253" t="s">
        <v>142</v>
      </c>
    </row>
    <row r="189" s="2" customFormat="1" ht="21.75" customHeight="1">
      <c r="A189" s="40"/>
      <c r="B189" s="41"/>
      <c r="C189" s="214" t="s">
        <v>290</v>
      </c>
      <c r="D189" s="214" t="s">
        <v>144</v>
      </c>
      <c r="E189" s="215" t="s">
        <v>291</v>
      </c>
      <c r="F189" s="216" t="s">
        <v>292</v>
      </c>
      <c r="G189" s="217" t="s">
        <v>162</v>
      </c>
      <c r="H189" s="218">
        <v>956.60000000000002</v>
      </c>
      <c r="I189" s="219"/>
      <c r="J189" s="220">
        <f>ROUND(I189*H189,2)</f>
        <v>0</v>
      </c>
      <c r="K189" s="216" t="s">
        <v>148</v>
      </c>
      <c r="L189" s="46"/>
      <c r="M189" s="221" t="s">
        <v>19</v>
      </c>
      <c r="N189" s="222" t="s">
        <v>43</v>
      </c>
      <c r="O189" s="86"/>
      <c r="P189" s="223">
        <f>O189*H189</f>
        <v>0</v>
      </c>
      <c r="Q189" s="223">
        <v>0</v>
      </c>
      <c r="R189" s="223">
        <f>Q189*H189</f>
        <v>0</v>
      </c>
      <c r="S189" s="223">
        <v>0</v>
      </c>
      <c r="T189" s="224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25" t="s">
        <v>149</v>
      </c>
      <c r="AT189" s="225" t="s">
        <v>144</v>
      </c>
      <c r="AU189" s="225" t="s">
        <v>81</v>
      </c>
      <c r="AY189" s="19" t="s">
        <v>142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9" t="s">
        <v>79</v>
      </c>
      <c r="BK189" s="226">
        <f>ROUND(I189*H189,2)</f>
        <v>0</v>
      </c>
      <c r="BL189" s="19" t="s">
        <v>149</v>
      </c>
      <c r="BM189" s="225" t="s">
        <v>293</v>
      </c>
    </row>
    <row r="190" s="2" customFormat="1">
      <c r="A190" s="40"/>
      <c r="B190" s="41"/>
      <c r="C190" s="42"/>
      <c r="D190" s="227" t="s">
        <v>151</v>
      </c>
      <c r="E190" s="42"/>
      <c r="F190" s="228" t="s">
        <v>294</v>
      </c>
      <c r="G190" s="42"/>
      <c r="H190" s="42"/>
      <c r="I190" s="229"/>
      <c r="J190" s="42"/>
      <c r="K190" s="42"/>
      <c r="L190" s="46"/>
      <c r="M190" s="230"/>
      <c r="N190" s="231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151</v>
      </c>
      <c r="AU190" s="19" t="s">
        <v>81</v>
      </c>
    </row>
    <row r="191" s="13" customFormat="1">
      <c r="A191" s="13"/>
      <c r="B191" s="232"/>
      <c r="C191" s="233"/>
      <c r="D191" s="234" t="s">
        <v>153</v>
      </c>
      <c r="E191" s="235" t="s">
        <v>19</v>
      </c>
      <c r="F191" s="236" t="s">
        <v>295</v>
      </c>
      <c r="G191" s="233"/>
      <c r="H191" s="235" t="s">
        <v>19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2" t="s">
        <v>153</v>
      </c>
      <c r="AU191" s="242" t="s">
        <v>81</v>
      </c>
      <c r="AV191" s="13" t="s">
        <v>79</v>
      </c>
      <c r="AW191" s="13" t="s">
        <v>33</v>
      </c>
      <c r="AX191" s="13" t="s">
        <v>72</v>
      </c>
      <c r="AY191" s="242" t="s">
        <v>142</v>
      </c>
    </row>
    <row r="192" s="14" customFormat="1">
      <c r="A192" s="14"/>
      <c r="B192" s="243"/>
      <c r="C192" s="244"/>
      <c r="D192" s="234" t="s">
        <v>153</v>
      </c>
      <c r="E192" s="245" t="s">
        <v>19</v>
      </c>
      <c r="F192" s="246" t="s">
        <v>296</v>
      </c>
      <c r="G192" s="244"/>
      <c r="H192" s="247">
        <v>956.60000000000002</v>
      </c>
      <c r="I192" s="248"/>
      <c r="J192" s="244"/>
      <c r="K192" s="244"/>
      <c r="L192" s="249"/>
      <c r="M192" s="250"/>
      <c r="N192" s="251"/>
      <c r="O192" s="251"/>
      <c r="P192" s="251"/>
      <c r="Q192" s="251"/>
      <c r="R192" s="251"/>
      <c r="S192" s="251"/>
      <c r="T192" s="252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3" t="s">
        <v>153</v>
      </c>
      <c r="AU192" s="253" t="s">
        <v>81</v>
      </c>
      <c r="AV192" s="14" t="s">
        <v>81</v>
      </c>
      <c r="AW192" s="14" t="s">
        <v>33</v>
      </c>
      <c r="AX192" s="14" t="s">
        <v>79</v>
      </c>
      <c r="AY192" s="253" t="s">
        <v>142</v>
      </c>
    </row>
    <row r="193" s="2" customFormat="1" ht="21.75" customHeight="1">
      <c r="A193" s="40"/>
      <c r="B193" s="41"/>
      <c r="C193" s="214" t="s">
        <v>297</v>
      </c>
      <c r="D193" s="214" t="s">
        <v>144</v>
      </c>
      <c r="E193" s="215" t="s">
        <v>298</v>
      </c>
      <c r="F193" s="216" t="s">
        <v>299</v>
      </c>
      <c r="G193" s="217" t="s">
        <v>162</v>
      </c>
      <c r="H193" s="218">
        <v>297</v>
      </c>
      <c r="I193" s="219"/>
      <c r="J193" s="220">
        <f>ROUND(I193*H193,2)</f>
        <v>0</v>
      </c>
      <c r="K193" s="216" t="s">
        <v>148</v>
      </c>
      <c r="L193" s="46"/>
      <c r="M193" s="221" t="s">
        <v>19</v>
      </c>
      <c r="N193" s="222" t="s">
        <v>43</v>
      </c>
      <c r="O193" s="86"/>
      <c r="P193" s="223">
        <f>O193*H193</f>
        <v>0</v>
      </c>
      <c r="Q193" s="223">
        <v>0</v>
      </c>
      <c r="R193" s="223">
        <f>Q193*H193</f>
        <v>0</v>
      </c>
      <c r="S193" s="223">
        <v>0</v>
      </c>
      <c r="T193" s="224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25" t="s">
        <v>149</v>
      </c>
      <c r="AT193" s="225" t="s">
        <v>144</v>
      </c>
      <c r="AU193" s="225" t="s">
        <v>81</v>
      </c>
      <c r="AY193" s="19" t="s">
        <v>142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9" t="s">
        <v>79</v>
      </c>
      <c r="BK193" s="226">
        <f>ROUND(I193*H193,2)</f>
        <v>0</v>
      </c>
      <c r="BL193" s="19" t="s">
        <v>149</v>
      </c>
      <c r="BM193" s="225" t="s">
        <v>300</v>
      </c>
    </row>
    <row r="194" s="2" customFormat="1">
      <c r="A194" s="40"/>
      <c r="B194" s="41"/>
      <c r="C194" s="42"/>
      <c r="D194" s="227" t="s">
        <v>151</v>
      </c>
      <c r="E194" s="42"/>
      <c r="F194" s="228" t="s">
        <v>301</v>
      </c>
      <c r="G194" s="42"/>
      <c r="H194" s="42"/>
      <c r="I194" s="229"/>
      <c r="J194" s="42"/>
      <c r="K194" s="42"/>
      <c r="L194" s="46"/>
      <c r="M194" s="230"/>
      <c r="N194" s="231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151</v>
      </c>
      <c r="AU194" s="19" t="s">
        <v>81</v>
      </c>
    </row>
    <row r="195" s="13" customFormat="1">
      <c r="A195" s="13"/>
      <c r="B195" s="232"/>
      <c r="C195" s="233"/>
      <c r="D195" s="234" t="s">
        <v>153</v>
      </c>
      <c r="E195" s="235" t="s">
        <v>19</v>
      </c>
      <c r="F195" s="236" t="s">
        <v>302</v>
      </c>
      <c r="G195" s="233"/>
      <c r="H195" s="235" t="s">
        <v>19</v>
      </c>
      <c r="I195" s="237"/>
      <c r="J195" s="233"/>
      <c r="K195" s="233"/>
      <c r="L195" s="238"/>
      <c r="M195" s="239"/>
      <c r="N195" s="240"/>
      <c r="O195" s="240"/>
      <c r="P195" s="240"/>
      <c r="Q195" s="240"/>
      <c r="R195" s="240"/>
      <c r="S195" s="240"/>
      <c r="T195" s="24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2" t="s">
        <v>153</v>
      </c>
      <c r="AU195" s="242" t="s">
        <v>81</v>
      </c>
      <c r="AV195" s="13" t="s">
        <v>79</v>
      </c>
      <c r="AW195" s="13" t="s">
        <v>33</v>
      </c>
      <c r="AX195" s="13" t="s">
        <v>72</v>
      </c>
      <c r="AY195" s="242" t="s">
        <v>142</v>
      </c>
    </row>
    <row r="196" s="14" customFormat="1">
      <c r="A196" s="14"/>
      <c r="B196" s="243"/>
      <c r="C196" s="244"/>
      <c r="D196" s="234" t="s">
        <v>153</v>
      </c>
      <c r="E196" s="245" t="s">
        <v>19</v>
      </c>
      <c r="F196" s="246" t="s">
        <v>303</v>
      </c>
      <c r="G196" s="244"/>
      <c r="H196" s="247">
        <v>297</v>
      </c>
      <c r="I196" s="248"/>
      <c r="J196" s="244"/>
      <c r="K196" s="244"/>
      <c r="L196" s="249"/>
      <c r="M196" s="250"/>
      <c r="N196" s="251"/>
      <c r="O196" s="251"/>
      <c r="P196" s="251"/>
      <c r="Q196" s="251"/>
      <c r="R196" s="251"/>
      <c r="S196" s="251"/>
      <c r="T196" s="25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3" t="s">
        <v>153</v>
      </c>
      <c r="AU196" s="253" t="s">
        <v>81</v>
      </c>
      <c r="AV196" s="14" t="s">
        <v>81</v>
      </c>
      <c r="AW196" s="14" t="s">
        <v>33</v>
      </c>
      <c r="AX196" s="14" t="s">
        <v>79</v>
      </c>
      <c r="AY196" s="253" t="s">
        <v>142</v>
      </c>
    </row>
    <row r="197" s="2" customFormat="1" ht="16.5" customHeight="1">
      <c r="A197" s="40"/>
      <c r="B197" s="41"/>
      <c r="C197" s="265" t="s">
        <v>304</v>
      </c>
      <c r="D197" s="265" t="s">
        <v>284</v>
      </c>
      <c r="E197" s="266" t="s">
        <v>305</v>
      </c>
      <c r="F197" s="267" t="s">
        <v>306</v>
      </c>
      <c r="G197" s="268" t="s">
        <v>268</v>
      </c>
      <c r="H197" s="269">
        <v>23.760000000000002</v>
      </c>
      <c r="I197" s="270"/>
      <c r="J197" s="271">
        <f>ROUND(I197*H197,2)</f>
        <v>0</v>
      </c>
      <c r="K197" s="267" t="s">
        <v>148</v>
      </c>
      <c r="L197" s="272"/>
      <c r="M197" s="273" t="s">
        <v>19</v>
      </c>
      <c r="N197" s="274" t="s">
        <v>43</v>
      </c>
      <c r="O197" s="86"/>
      <c r="P197" s="223">
        <f>O197*H197</f>
        <v>0</v>
      </c>
      <c r="Q197" s="223">
        <v>1</v>
      </c>
      <c r="R197" s="223">
        <f>Q197*H197</f>
        <v>23.760000000000002</v>
      </c>
      <c r="S197" s="223">
        <v>0</v>
      </c>
      <c r="T197" s="224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25" t="s">
        <v>193</v>
      </c>
      <c r="AT197" s="225" t="s">
        <v>284</v>
      </c>
      <c r="AU197" s="225" t="s">
        <v>81</v>
      </c>
      <c r="AY197" s="19" t="s">
        <v>142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9" t="s">
        <v>79</v>
      </c>
      <c r="BK197" s="226">
        <f>ROUND(I197*H197,2)</f>
        <v>0</v>
      </c>
      <c r="BL197" s="19" t="s">
        <v>149</v>
      </c>
      <c r="BM197" s="225" t="s">
        <v>307</v>
      </c>
    </row>
    <row r="198" s="14" customFormat="1">
      <c r="A198" s="14"/>
      <c r="B198" s="243"/>
      <c r="C198" s="244"/>
      <c r="D198" s="234" t="s">
        <v>153</v>
      </c>
      <c r="E198" s="245" t="s">
        <v>19</v>
      </c>
      <c r="F198" s="246" t="s">
        <v>308</v>
      </c>
      <c r="G198" s="244"/>
      <c r="H198" s="247">
        <v>23.760000000000002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3" t="s">
        <v>153</v>
      </c>
      <c r="AU198" s="253" t="s">
        <v>81</v>
      </c>
      <c r="AV198" s="14" t="s">
        <v>81</v>
      </c>
      <c r="AW198" s="14" t="s">
        <v>33</v>
      </c>
      <c r="AX198" s="14" t="s">
        <v>79</v>
      </c>
      <c r="AY198" s="253" t="s">
        <v>142</v>
      </c>
    </row>
    <row r="199" s="12" customFormat="1" ht="22.8" customHeight="1">
      <c r="A199" s="12"/>
      <c r="B199" s="198"/>
      <c r="C199" s="199"/>
      <c r="D199" s="200" t="s">
        <v>71</v>
      </c>
      <c r="E199" s="212" t="s">
        <v>309</v>
      </c>
      <c r="F199" s="212" t="s">
        <v>310</v>
      </c>
      <c r="G199" s="199"/>
      <c r="H199" s="199"/>
      <c r="I199" s="202"/>
      <c r="J199" s="213">
        <f>BK199</f>
        <v>0</v>
      </c>
      <c r="K199" s="199"/>
      <c r="L199" s="204"/>
      <c r="M199" s="205"/>
      <c r="N199" s="206"/>
      <c r="O199" s="206"/>
      <c r="P199" s="207">
        <f>SUM(P200:P223)</f>
        <v>0</v>
      </c>
      <c r="Q199" s="206"/>
      <c r="R199" s="207">
        <f>SUM(R200:R223)</f>
        <v>0</v>
      </c>
      <c r="S199" s="206"/>
      <c r="T199" s="208">
        <f>SUM(T200:T223)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9" t="s">
        <v>79</v>
      </c>
      <c r="AT199" s="210" t="s">
        <v>71</v>
      </c>
      <c r="AU199" s="210" t="s">
        <v>79</v>
      </c>
      <c r="AY199" s="209" t="s">
        <v>142</v>
      </c>
      <c r="BK199" s="211">
        <f>SUM(BK200:BK223)</f>
        <v>0</v>
      </c>
    </row>
    <row r="200" s="2" customFormat="1" ht="16.5" customHeight="1">
      <c r="A200" s="40"/>
      <c r="B200" s="41"/>
      <c r="C200" s="214" t="s">
        <v>311</v>
      </c>
      <c r="D200" s="214" t="s">
        <v>144</v>
      </c>
      <c r="E200" s="215" t="s">
        <v>312</v>
      </c>
      <c r="F200" s="216" t="s">
        <v>313</v>
      </c>
      <c r="G200" s="217" t="s">
        <v>314</v>
      </c>
      <c r="H200" s="218">
        <v>7</v>
      </c>
      <c r="I200" s="219"/>
      <c r="J200" s="220">
        <f>ROUND(I200*H200,2)</f>
        <v>0</v>
      </c>
      <c r="K200" s="216" t="s">
        <v>19</v>
      </c>
      <c r="L200" s="46"/>
      <c r="M200" s="221" t="s">
        <v>19</v>
      </c>
      <c r="N200" s="222" t="s">
        <v>43</v>
      </c>
      <c r="O200" s="86"/>
      <c r="P200" s="223">
        <f>O200*H200</f>
        <v>0</v>
      </c>
      <c r="Q200" s="223">
        <v>0</v>
      </c>
      <c r="R200" s="223">
        <f>Q200*H200</f>
        <v>0</v>
      </c>
      <c r="S200" s="223">
        <v>0</v>
      </c>
      <c r="T200" s="224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25" t="s">
        <v>149</v>
      </c>
      <c r="AT200" s="225" t="s">
        <v>144</v>
      </c>
      <c r="AU200" s="225" t="s">
        <v>81</v>
      </c>
      <c r="AY200" s="19" t="s">
        <v>142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9" t="s">
        <v>79</v>
      </c>
      <c r="BK200" s="226">
        <f>ROUND(I200*H200,2)</f>
        <v>0</v>
      </c>
      <c r="BL200" s="19" t="s">
        <v>149</v>
      </c>
      <c r="BM200" s="225" t="s">
        <v>315</v>
      </c>
    </row>
    <row r="201" s="2" customFormat="1" ht="24.15" customHeight="1">
      <c r="A201" s="40"/>
      <c r="B201" s="41"/>
      <c r="C201" s="214" t="s">
        <v>316</v>
      </c>
      <c r="D201" s="214" t="s">
        <v>144</v>
      </c>
      <c r="E201" s="215" t="s">
        <v>317</v>
      </c>
      <c r="F201" s="216" t="s">
        <v>318</v>
      </c>
      <c r="G201" s="217" t="s">
        <v>314</v>
      </c>
      <c r="H201" s="218">
        <v>7</v>
      </c>
      <c r="I201" s="219"/>
      <c r="J201" s="220">
        <f>ROUND(I201*H201,2)</f>
        <v>0</v>
      </c>
      <c r="K201" s="216" t="s">
        <v>19</v>
      </c>
      <c r="L201" s="46"/>
      <c r="M201" s="221" t="s">
        <v>19</v>
      </c>
      <c r="N201" s="222" t="s">
        <v>43</v>
      </c>
      <c r="O201" s="86"/>
      <c r="P201" s="223">
        <f>O201*H201</f>
        <v>0</v>
      </c>
      <c r="Q201" s="223">
        <v>0</v>
      </c>
      <c r="R201" s="223">
        <f>Q201*H201</f>
        <v>0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149</v>
      </c>
      <c r="AT201" s="225" t="s">
        <v>144</v>
      </c>
      <c r="AU201" s="225" t="s">
        <v>81</v>
      </c>
      <c r="AY201" s="19" t="s">
        <v>142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79</v>
      </c>
      <c r="BK201" s="226">
        <f>ROUND(I201*H201,2)</f>
        <v>0</v>
      </c>
      <c r="BL201" s="19" t="s">
        <v>149</v>
      </c>
      <c r="BM201" s="225" t="s">
        <v>319</v>
      </c>
    </row>
    <row r="202" s="2" customFormat="1" ht="24.15" customHeight="1">
      <c r="A202" s="40"/>
      <c r="B202" s="41"/>
      <c r="C202" s="214" t="s">
        <v>320</v>
      </c>
      <c r="D202" s="214" t="s">
        <v>144</v>
      </c>
      <c r="E202" s="215" t="s">
        <v>321</v>
      </c>
      <c r="F202" s="216" t="s">
        <v>322</v>
      </c>
      <c r="G202" s="217" t="s">
        <v>314</v>
      </c>
      <c r="H202" s="218">
        <v>7</v>
      </c>
      <c r="I202" s="219"/>
      <c r="J202" s="220">
        <f>ROUND(I202*H202,2)</f>
        <v>0</v>
      </c>
      <c r="K202" s="216" t="s">
        <v>19</v>
      </c>
      <c r="L202" s="46"/>
      <c r="M202" s="221" t="s">
        <v>19</v>
      </c>
      <c r="N202" s="222" t="s">
        <v>43</v>
      </c>
      <c r="O202" s="86"/>
      <c r="P202" s="223">
        <f>O202*H202</f>
        <v>0</v>
      </c>
      <c r="Q202" s="223">
        <v>0</v>
      </c>
      <c r="R202" s="223">
        <f>Q202*H202</f>
        <v>0</v>
      </c>
      <c r="S202" s="223">
        <v>0</v>
      </c>
      <c r="T202" s="224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25" t="s">
        <v>149</v>
      </c>
      <c r="AT202" s="225" t="s">
        <v>144</v>
      </c>
      <c r="AU202" s="225" t="s">
        <v>81</v>
      </c>
      <c r="AY202" s="19" t="s">
        <v>142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9" t="s">
        <v>79</v>
      </c>
      <c r="BK202" s="226">
        <f>ROUND(I202*H202,2)</f>
        <v>0</v>
      </c>
      <c r="BL202" s="19" t="s">
        <v>149</v>
      </c>
      <c r="BM202" s="225" t="s">
        <v>323</v>
      </c>
    </row>
    <row r="203" s="2" customFormat="1" ht="16.5" customHeight="1">
      <c r="A203" s="40"/>
      <c r="B203" s="41"/>
      <c r="C203" s="265" t="s">
        <v>324</v>
      </c>
      <c r="D203" s="265" t="s">
        <v>284</v>
      </c>
      <c r="E203" s="266" t="s">
        <v>325</v>
      </c>
      <c r="F203" s="267" t="s">
        <v>326</v>
      </c>
      <c r="G203" s="268" t="s">
        <v>147</v>
      </c>
      <c r="H203" s="269">
        <v>7</v>
      </c>
      <c r="I203" s="270"/>
      <c r="J203" s="271">
        <f>ROUND(I203*H203,2)</f>
        <v>0</v>
      </c>
      <c r="K203" s="267" t="s">
        <v>19</v>
      </c>
      <c r="L203" s="272"/>
      <c r="M203" s="273" t="s">
        <v>19</v>
      </c>
      <c r="N203" s="274" t="s">
        <v>43</v>
      </c>
      <c r="O203" s="86"/>
      <c r="P203" s="223">
        <f>O203*H203</f>
        <v>0</v>
      </c>
      <c r="Q203" s="223">
        <v>0</v>
      </c>
      <c r="R203" s="223">
        <f>Q203*H203</f>
        <v>0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193</v>
      </c>
      <c r="AT203" s="225" t="s">
        <v>284</v>
      </c>
      <c r="AU203" s="225" t="s">
        <v>81</v>
      </c>
      <c r="AY203" s="19" t="s">
        <v>142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79</v>
      </c>
      <c r="BK203" s="226">
        <f>ROUND(I203*H203,2)</f>
        <v>0</v>
      </c>
      <c r="BL203" s="19" t="s">
        <v>149</v>
      </c>
      <c r="BM203" s="225" t="s">
        <v>327</v>
      </c>
    </row>
    <row r="204" s="2" customFormat="1" ht="16.5" customHeight="1">
      <c r="A204" s="40"/>
      <c r="B204" s="41"/>
      <c r="C204" s="214" t="s">
        <v>191</v>
      </c>
      <c r="D204" s="214" t="s">
        <v>144</v>
      </c>
      <c r="E204" s="215" t="s">
        <v>328</v>
      </c>
      <c r="F204" s="216" t="s">
        <v>329</v>
      </c>
      <c r="G204" s="217" t="s">
        <v>217</v>
      </c>
      <c r="H204" s="218">
        <v>0.56000000000000005</v>
      </c>
      <c r="I204" s="219"/>
      <c r="J204" s="220">
        <f>ROUND(I204*H204,2)</f>
        <v>0</v>
      </c>
      <c r="K204" s="216" t="s">
        <v>19</v>
      </c>
      <c r="L204" s="46"/>
      <c r="M204" s="221" t="s">
        <v>19</v>
      </c>
      <c r="N204" s="222" t="s">
        <v>43</v>
      </c>
      <c r="O204" s="86"/>
      <c r="P204" s="223">
        <f>O204*H204</f>
        <v>0</v>
      </c>
      <c r="Q204" s="223">
        <v>0</v>
      </c>
      <c r="R204" s="223">
        <f>Q204*H204</f>
        <v>0</v>
      </c>
      <c r="S204" s="223">
        <v>0</v>
      </c>
      <c r="T204" s="224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25" t="s">
        <v>149</v>
      </c>
      <c r="AT204" s="225" t="s">
        <v>144</v>
      </c>
      <c r="AU204" s="225" t="s">
        <v>81</v>
      </c>
      <c r="AY204" s="19" t="s">
        <v>142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9" t="s">
        <v>79</v>
      </c>
      <c r="BK204" s="226">
        <f>ROUND(I204*H204,2)</f>
        <v>0</v>
      </c>
      <c r="BL204" s="19" t="s">
        <v>149</v>
      </c>
      <c r="BM204" s="225" t="s">
        <v>330</v>
      </c>
    </row>
    <row r="205" s="14" customFormat="1">
      <c r="A205" s="14"/>
      <c r="B205" s="243"/>
      <c r="C205" s="244"/>
      <c r="D205" s="234" t="s">
        <v>153</v>
      </c>
      <c r="E205" s="245" t="s">
        <v>19</v>
      </c>
      <c r="F205" s="246" t="s">
        <v>331</v>
      </c>
      <c r="G205" s="244"/>
      <c r="H205" s="247">
        <v>0.56000000000000005</v>
      </c>
      <c r="I205" s="248"/>
      <c r="J205" s="244"/>
      <c r="K205" s="244"/>
      <c r="L205" s="249"/>
      <c r="M205" s="250"/>
      <c r="N205" s="251"/>
      <c r="O205" s="251"/>
      <c r="P205" s="251"/>
      <c r="Q205" s="251"/>
      <c r="R205" s="251"/>
      <c r="S205" s="251"/>
      <c r="T205" s="252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3" t="s">
        <v>153</v>
      </c>
      <c r="AU205" s="253" t="s">
        <v>81</v>
      </c>
      <c r="AV205" s="14" t="s">
        <v>81</v>
      </c>
      <c r="AW205" s="14" t="s">
        <v>33</v>
      </c>
      <c r="AX205" s="14" t="s">
        <v>79</v>
      </c>
      <c r="AY205" s="253" t="s">
        <v>142</v>
      </c>
    </row>
    <row r="206" s="2" customFormat="1" ht="16.5" customHeight="1">
      <c r="A206" s="40"/>
      <c r="B206" s="41"/>
      <c r="C206" s="214" t="s">
        <v>332</v>
      </c>
      <c r="D206" s="214" t="s">
        <v>144</v>
      </c>
      <c r="E206" s="215" t="s">
        <v>333</v>
      </c>
      <c r="F206" s="216" t="s">
        <v>334</v>
      </c>
      <c r="G206" s="217" t="s">
        <v>217</v>
      </c>
      <c r="H206" s="218">
        <v>3.5</v>
      </c>
      <c r="I206" s="219"/>
      <c r="J206" s="220">
        <f>ROUND(I206*H206,2)</f>
        <v>0</v>
      </c>
      <c r="K206" s="216" t="s">
        <v>19</v>
      </c>
      <c r="L206" s="46"/>
      <c r="M206" s="221" t="s">
        <v>19</v>
      </c>
      <c r="N206" s="222" t="s">
        <v>43</v>
      </c>
      <c r="O206" s="86"/>
      <c r="P206" s="223">
        <f>O206*H206</f>
        <v>0</v>
      </c>
      <c r="Q206" s="223">
        <v>0</v>
      </c>
      <c r="R206" s="223">
        <f>Q206*H206</f>
        <v>0</v>
      </c>
      <c r="S206" s="223">
        <v>0</v>
      </c>
      <c r="T206" s="22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25" t="s">
        <v>149</v>
      </c>
      <c r="AT206" s="225" t="s">
        <v>144</v>
      </c>
      <c r="AU206" s="225" t="s">
        <v>81</v>
      </c>
      <c r="AY206" s="19" t="s">
        <v>142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9" t="s">
        <v>79</v>
      </c>
      <c r="BK206" s="226">
        <f>ROUND(I206*H206,2)</f>
        <v>0</v>
      </c>
      <c r="BL206" s="19" t="s">
        <v>149</v>
      </c>
      <c r="BM206" s="225" t="s">
        <v>335</v>
      </c>
    </row>
    <row r="207" s="14" customFormat="1">
      <c r="A207" s="14"/>
      <c r="B207" s="243"/>
      <c r="C207" s="244"/>
      <c r="D207" s="234" t="s">
        <v>153</v>
      </c>
      <c r="E207" s="245" t="s">
        <v>19</v>
      </c>
      <c r="F207" s="246" t="s">
        <v>336</v>
      </c>
      <c r="G207" s="244"/>
      <c r="H207" s="247">
        <v>3.5</v>
      </c>
      <c r="I207" s="248"/>
      <c r="J207" s="244"/>
      <c r="K207" s="244"/>
      <c r="L207" s="249"/>
      <c r="M207" s="250"/>
      <c r="N207" s="251"/>
      <c r="O207" s="251"/>
      <c r="P207" s="251"/>
      <c r="Q207" s="251"/>
      <c r="R207" s="251"/>
      <c r="S207" s="251"/>
      <c r="T207" s="252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3" t="s">
        <v>153</v>
      </c>
      <c r="AU207" s="253" t="s">
        <v>81</v>
      </c>
      <c r="AV207" s="14" t="s">
        <v>81</v>
      </c>
      <c r="AW207" s="14" t="s">
        <v>33</v>
      </c>
      <c r="AX207" s="14" t="s">
        <v>79</v>
      </c>
      <c r="AY207" s="253" t="s">
        <v>142</v>
      </c>
    </row>
    <row r="208" s="2" customFormat="1" ht="24.15" customHeight="1">
      <c r="A208" s="40"/>
      <c r="B208" s="41"/>
      <c r="C208" s="214" t="s">
        <v>337</v>
      </c>
      <c r="D208" s="214" t="s">
        <v>144</v>
      </c>
      <c r="E208" s="215" t="s">
        <v>338</v>
      </c>
      <c r="F208" s="216" t="s">
        <v>339</v>
      </c>
      <c r="G208" s="217" t="s">
        <v>314</v>
      </c>
      <c r="H208" s="218">
        <v>35</v>
      </c>
      <c r="I208" s="219"/>
      <c r="J208" s="220">
        <f>ROUND(I208*H208,2)</f>
        <v>0</v>
      </c>
      <c r="K208" s="216" t="s">
        <v>19</v>
      </c>
      <c r="L208" s="46"/>
      <c r="M208" s="221" t="s">
        <v>19</v>
      </c>
      <c r="N208" s="222" t="s">
        <v>43</v>
      </c>
      <c r="O208" s="86"/>
      <c r="P208" s="223">
        <f>O208*H208</f>
        <v>0</v>
      </c>
      <c r="Q208" s="223">
        <v>0</v>
      </c>
      <c r="R208" s="223">
        <f>Q208*H208</f>
        <v>0</v>
      </c>
      <c r="S208" s="223">
        <v>0</v>
      </c>
      <c r="T208" s="224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25" t="s">
        <v>149</v>
      </c>
      <c r="AT208" s="225" t="s">
        <v>144</v>
      </c>
      <c r="AU208" s="225" t="s">
        <v>81</v>
      </c>
      <c r="AY208" s="19" t="s">
        <v>142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9" t="s">
        <v>79</v>
      </c>
      <c r="BK208" s="226">
        <f>ROUND(I208*H208,2)</f>
        <v>0</v>
      </c>
      <c r="BL208" s="19" t="s">
        <v>149</v>
      </c>
      <c r="BM208" s="225" t="s">
        <v>340</v>
      </c>
    </row>
    <row r="209" s="14" customFormat="1">
      <c r="A209" s="14"/>
      <c r="B209" s="243"/>
      <c r="C209" s="244"/>
      <c r="D209" s="234" t="s">
        <v>153</v>
      </c>
      <c r="E209" s="245" t="s">
        <v>19</v>
      </c>
      <c r="F209" s="246" t="s">
        <v>341</v>
      </c>
      <c r="G209" s="244"/>
      <c r="H209" s="247">
        <v>35</v>
      </c>
      <c r="I209" s="248"/>
      <c r="J209" s="244"/>
      <c r="K209" s="244"/>
      <c r="L209" s="249"/>
      <c r="M209" s="250"/>
      <c r="N209" s="251"/>
      <c r="O209" s="251"/>
      <c r="P209" s="251"/>
      <c r="Q209" s="251"/>
      <c r="R209" s="251"/>
      <c r="S209" s="251"/>
      <c r="T209" s="252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3" t="s">
        <v>153</v>
      </c>
      <c r="AU209" s="253" t="s">
        <v>81</v>
      </c>
      <c r="AV209" s="14" t="s">
        <v>81</v>
      </c>
      <c r="AW209" s="14" t="s">
        <v>33</v>
      </c>
      <c r="AX209" s="14" t="s">
        <v>79</v>
      </c>
      <c r="AY209" s="253" t="s">
        <v>142</v>
      </c>
    </row>
    <row r="210" s="2" customFormat="1" ht="21.75" customHeight="1">
      <c r="A210" s="40"/>
      <c r="B210" s="41"/>
      <c r="C210" s="214" t="s">
        <v>342</v>
      </c>
      <c r="D210" s="214" t="s">
        <v>144</v>
      </c>
      <c r="E210" s="215" t="s">
        <v>343</v>
      </c>
      <c r="F210" s="216" t="s">
        <v>344</v>
      </c>
      <c r="G210" s="217" t="s">
        <v>287</v>
      </c>
      <c r="H210" s="218">
        <v>0.69999999999999996</v>
      </c>
      <c r="I210" s="219"/>
      <c r="J210" s="220">
        <f>ROUND(I210*H210,2)</f>
        <v>0</v>
      </c>
      <c r="K210" s="216" t="s">
        <v>19</v>
      </c>
      <c r="L210" s="46"/>
      <c r="M210" s="221" t="s">
        <v>19</v>
      </c>
      <c r="N210" s="222" t="s">
        <v>43</v>
      </c>
      <c r="O210" s="86"/>
      <c r="P210" s="223">
        <f>O210*H210</f>
        <v>0</v>
      </c>
      <c r="Q210" s="223">
        <v>0</v>
      </c>
      <c r="R210" s="223">
        <f>Q210*H210</f>
        <v>0</v>
      </c>
      <c r="S210" s="223">
        <v>0</v>
      </c>
      <c r="T210" s="22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25" t="s">
        <v>149</v>
      </c>
      <c r="AT210" s="225" t="s">
        <v>144</v>
      </c>
      <c r="AU210" s="225" t="s">
        <v>81</v>
      </c>
      <c r="AY210" s="19" t="s">
        <v>142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9" t="s">
        <v>79</v>
      </c>
      <c r="BK210" s="226">
        <f>ROUND(I210*H210,2)</f>
        <v>0</v>
      </c>
      <c r="BL210" s="19" t="s">
        <v>149</v>
      </c>
      <c r="BM210" s="225" t="s">
        <v>345</v>
      </c>
    </row>
    <row r="211" s="2" customFormat="1" ht="16.5" customHeight="1">
      <c r="A211" s="40"/>
      <c r="B211" s="41"/>
      <c r="C211" s="214" t="s">
        <v>346</v>
      </c>
      <c r="D211" s="214" t="s">
        <v>144</v>
      </c>
      <c r="E211" s="215" t="s">
        <v>347</v>
      </c>
      <c r="F211" s="216" t="s">
        <v>348</v>
      </c>
      <c r="G211" s="217" t="s">
        <v>314</v>
      </c>
      <c r="H211" s="218">
        <v>7</v>
      </c>
      <c r="I211" s="219"/>
      <c r="J211" s="220">
        <f>ROUND(I211*H211,2)</f>
        <v>0</v>
      </c>
      <c r="K211" s="216" t="s">
        <v>19</v>
      </c>
      <c r="L211" s="46"/>
      <c r="M211" s="221" t="s">
        <v>19</v>
      </c>
      <c r="N211" s="222" t="s">
        <v>43</v>
      </c>
      <c r="O211" s="86"/>
      <c r="P211" s="223">
        <f>O211*H211</f>
        <v>0</v>
      </c>
      <c r="Q211" s="223">
        <v>0</v>
      </c>
      <c r="R211" s="223">
        <f>Q211*H211</f>
        <v>0</v>
      </c>
      <c r="S211" s="223">
        <v>0</v>
      </c>
      <c r="T211" s="224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25" t="s">
        <v>149</v>
      </c>
      <c r="AT211" s="225" t="s">
        <v>144</v>
      </c>
      <c r="AU211" s="225" t="s">
        <v>81</v>
      </c>
      <c r="AY211" s="19" t="s">
        <v>142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9" t="s">
        <v>79</v>
      </c>
      <c r="BK211" s="226">
        <f>ROUND(I211*H211,2)</f>
        <v>0</v>
      </c>
      <c r="BL211" s="19" t="s">
        <v>149</v>
      </c>
      <c r="BM211" s="225" t="s">
        <v>349</v>
      </c>
    </row>
    <row r="212" s="2" customFormat="1" ht="21.75" customHeight="1">
      <c r="A212" s="40"/>
      <c r="B212" s="41"/>
      <c r="C212" s="214" t="s">
        <v>350</v>
      </c>
      <c r="D212" s="214" t="s">
        <v>144</v>
      </c>
      <c r="E212" s="215" t="s">
        <v>351</v>
      </c>
      <c r="F212" s="216" t="s">
        <v>352</v>
      </c>
      <c r="G212" s="217" t="s">
        <v>314</v>
      </c>
      <c r="H212" s="218">
        <v>21</v>
      </c>
      <c r="I212" s="219"/>
      <c r="J212" s="220">
        <f>ROUND(I212*H212,2)</f>
        <v>0</v>
      </c>
      <c r="K212" s="216" t="s">
        <v>19</v>
      </c>
      <c r="L212" s="46"/>
      <c r="M212" s="221" t="s">
        <v>19</v>
      </c>
      <c r="N212" s="222" t="s">
        <v>43</v>
      </c>
      <c r="O212" s="86"/>
      <c r="P212" s="223">
        <f>O212*H212</f>
        <v>0</v>
      </c>
      <c r="Q212" s="223">
        <v>0</v>
      </c>
      <c r="R212" s="223">
        <f>Q212*H212</f>
        <v>0</v>
      </c>
      <c r="S212" s="223">
        <v>0</v>
      </c>
      <c r="T212" s="224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25" t="s">
        <v>149</v>
      </c>
      <c r="AT212" s="225" t="s">
        <v>144</v>
      </c>
      <c r="AU212" s="225" t="s">
        <v>81</v>
      </c>
      <c r="AY212" s="19" t="s">
        <v>142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9" t="s">
        <v>79</v>
      </c>
      <c r="BK212" s="226">
        <f>ROUND(I212*H212,2)</f>
        <v>0</v>
      </c>
      <c r="BL212" s="19" t="s">
        <v>149</v>
      </c>
      <c r="BM212" s="225" t="s">
        <v>353</v>
      </c>
    </row>
    <row r="213" s="14" customFormat="1">
      <c r="A213" s="14"/>
      <c r="B213" s="243"/>
      <c r="C213" s="244"/>
      <c r="D213" s="234" t="s">
        <v>153</v>
      </c>
      <c r="E213" s="245" t="s">
        <v>19</v>
      </c>
      <c r="F213" s="246" t="s">
        <v>354</v>
      </c>
      <c r="G213" s="244"/>
      <c r="H213" s="247">
        <v>21</v>
      </c>
      <c r="I213" s="248"/>
      <c r="J213" s="244"/>
      <c r="K213" s="244"/>
      <c r="L213" s="249"/>
      <c r="M213" s="250"/>
      <c r="N213" s="251"/>
      <c r="O213" s="251"/>
      <c r="P213" s="251"/>
      <c r="Q213" s="251"/>
      <c r="R213" s="251"/>
      <c r="S213" s="251"/>
      <c r="T213" s="252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3" t="s">
        <v>153</v>
      </c>
      <c r="AU213" s="253" t="s">
        <v>81</v>
      </c>
      <c r="AV213" s="14" t="s">
        <v>81</v>
      </c>
      <c r="AW213" s="14" t="s">
        <v>33</v>
      </c>
      <c r="AX213" s="14" t="s">
        <v>79</v>
      </c>
      <c r="AY213" s="253" t="s">
        <v>142</v>
      </c>
    </row>
    <row r="214" s="2" customFormat="1" ht="21.75" customHeight="1">
      <c r="A214" s="40"/>
      <c r="B214" s="41"/>
      <c r="C214" s="214" t="s">
        <v>355</v>
      </c>
      <c r="D214" s="214" t="s">
        <v>144</v>
      </c>
      <c r="E214" s="215" t="s">
        <v>356</v>
      </c>
      <c r="F214" s="216" t="s">
        <v>357</v>
      </c>
      <c r="G214" s="217" t="s">
        <v>314</v>
      </c>
      <c r="H214" s="218">
        <v>21</v>
      </c>
      <c r="I214" s="219"/>
      <c r="J214" s="220">
        <f>ROUND(I214*H214,2)</f>
        <v>0</v>
      </c>
      <c r="K214" s="216" t="s">
        <v>19</v>
      </c>
      <c r="L214" s="46"/>
      <c r="M214" s="221" t="s">
        <v>19</v>
      </c>
      <c r="N214" s="222" t="s">
        <v>43</v>
      </c>
      <c r="O214" s="86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25" t="s">
        <v>149</v>
      </c>
      <c r="AT214" s="225" t="s">
        <v>144</v>
      </c>
      <c r="AU214" s="225" t="s">
        <v>81</v>
      </c>
      <c r="AY214" s="19" t="s">
        <v>142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9" t="s">
        <v>79</v>
      </c>
      <c r="BK214" s="226">
        <f>ROUND(I214*H214,2)</f>
        <v>0</v>
      </c>
      <c r="BL214" s="19" t="s">
        <v>149</v>
      </c>
      <c r="BM214" s="225" t="s">
        <v>358</v>
      </c>
    </row>
    <row r="215" s="2" customFormat="1" ht="16.5" customHeight="1">
      <c r="A215" s="40"/>
      <c r="B215" s="41"/>
      <c r="C215" s="214" t="s">
        <v>359</v>
      </c>
      <c r="D215" s="214" t="s">
        <v>144</v>
      </c>
      <c r="E215" s="215" t="s">
        <v>360</v>
      </c>
      <c r="F215" s="216" t="s">
        <v>361</v>
      </c>
      <c r="G215" s="217" t="s">
        <v>314</v>
      </c>
      <c r="H215" s="218">
        <v>21</v>
      </c>
      <c r="I215" s="219"/>
      <c r="J215" s="220">
        <f>ROUND(I215*H215,2)</f>
        <v>0</v>
      </c>
      <c r="K215" s="216" t="s">
        <v>19</v>
      </c>
      <c r="L215" s="46"/>
      <c r="M215" s="221" t="s">
        <v>19</v>
      </c>
      <c r="N215" s="222" t="s">
        <v>43</v>
      </c>
      <c r="O215" s="86"/>
      <c r="P215" s="223">
        <f>O215*H215</f>
        <v>0</v>
      </c>
      <c r="Q215" s="223">
        <v>0</v>
      </c>
      <c r="R215" s="223">
        <f>Q215*H215</f>
        <v>0</v>
      </c>
      <c r="S215" s="223">
        <v>0</v>
      </c>
      <c r="T215" s="224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25" t="s">
        <v>149</v>
      </c>
      <c r="AT215" s="225" t="s">
        <v>144</v>
      </c>
      <c r="AU215" s="225" t="s">
        <v>81</v>
      </c>
      <c r="AY215" s="19" t="s">
        <v>142</v>
      </c>
      <c r="BE215" s="226">
        <f>IF(N215="základní",J215,0)</f>
        <v>0</v>
      </c>
      <c r="BF215" s="226">
        <f>IF(N215="snížená",J215,0)</f>
        <v>0</v>
      </c>
      <c r="BG215" s="226">
        <f>IF(N215="zákl. přenesená",J215,0)</f>
        <v>0</v>
      </c>
      <c r="BH215" s="226">
        <f>IF(N215="sníž. přenesená",J215,0)</f>
        <v>0</v>
      </c>
      <c r="BI215" s="226">
        <f>IF(N215="nulová",J215,0)</f>
        <v>0</v>
      </c>
      <c r="BJ215" s="19" t="s">
        <v>79</v>
      </c>
      <c r="BK215" s="226">
        <f>ROUND(I215*H215,2)</f>
        <v>0</v>
      </c>
      <c r="BL215" s="19" t="s">
        <v>149</v>
      </c>
      <c r="BM215" s="225" t="s">
        <v>362</v>
      </c>
    </row>
    <row r="216" s="2" customFormat="1" ht="21.75" customHeight="1">
      <c r="A216" s="40"/>
      <c r="B216" s="41"/>
      <c r="C216" s="214" t="s">
        <v>363</v>
      </c>
      <c r="D216" s="214" t="s">
        <v>144</v>
      </c>
      <c r="E216" s="215" t="s">
        <v>364</v>
      </c>
      <c r="F216" s="216" t="s">
        <v>365</v>
      </c>
      <c r="G216" s="217" t="s">
        <v>162</v>
      </c>
      <c r="H216" s="218">
        <v>7</v>
      </c>
      <c r="I216" s="219"/>
      <c r="J216" s="220">
        <f>ROUND(I216*H216,2)</f>
        <v>0</v>
      </c>
      <c r="K216" s="216" t="s">
        <v>19</v>
      </c>
      <c r="L216" s="46"/>
      <c r="M216" s="221" t="s">
        <v>19</v>
      </c>
      <c r="N216" s="222" t="s">
        <v>43</v>
      </c>
      <c r="O216" s="86"/>
      <c r="P216" s="223">
        <f>O216*H216</f>
        <v>0</v>
      </c>
      <c r="Q216" s="223">
        <v>0</v>
      </c>
      <c r="R216" s="223">
        <f>Q216*H216</f>
        <v>0</v>
      </c>
      <c r="S216" s="223">
        <v>0</v>
      </c>
      <c r="T216" s="224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25" t="s">
        <v>149</v>
      </c>
      <c r="AT216" s="225" t="s">
        <v>144</v>
      </c>
      <c r="AU216" s="225" t="s">
        <v>81</v>
      </c>
      <c r="AY216" s="19" t="s">
        <v>142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9" t="s">
        <v>79</v>
      </c>
      <c r="BK216" s="226">
        <f>ROUND(I216*H216,2)</f>
        <v>0</v>
      </c>
      <c r="BL216" s="19" t="s">
        <v>149</v>
      </c>
      <c r="BM216" s="225" t="s">
        <v>366</v>
      </c>
    </row>
    <row r="217" s="2" customFormat="1" ht="16.5" customHeight="1">
      <c r="A217" s="40"/>
      <c r="B217" s="41"/>
      <c r="C217" s="214" t="s">
        <v>367</v>
      </c>
      <c r="D217" s="214" t="s">
        <v>144</v>
      </c>
      <c r="E217" s="215" t="s">
        <v>368</v>
      </c>
      <c r="F217" s="216" t="s">
        <v>369</v>
      </c>
      <c r="G217" s="217" t="s">
        <v>162</v>
      </c>
      <c r="H217" s="218">
        <v>7</v>
      </c>
      <c r="I217" s="219"/>
      <c r="J217" s="220">
        <f>ROUND(I217*H217,2)</f>
        <v>0</v>
      </c>
      <c r="K217" s="216" t="s">
        <v>19</v>
      </c>
      <c r="L217" s="46"/>
      <c r="M217" s="221" t="s">
        <v>19</v>
      </c>
      <c r="N217" s="222" t="s">
        <v>43</v>
      </c>
      <c r="O217" s="86"/>
      <c r="P217" s="223">
        <f>O217*H217</f>
        <v>0</v>
      </c>
      <c r="Q217" s="223">
        <v>0</v>
      </c>
      <c r="R217" s="223">
        <f>Q217*H217</f>
        <v>0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149</v>
      </c>
      <c r="AT217" s="225" t="s">
        <v>144</v>
      </c>
      <c r="AU217" s="225" t="s">
        <v>81</v>
      </c>
      <c r="AY217" s="19" t="s">
        <v>142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79</v>
      </c>
      <c r="BK217" s="226">
        <f>ROUND(I217*H217,2)</f>
        <v>0</v>
      </c>
      <c r="BL217" s="19" t="s">
        <v>149</v>
      </c>
      <c r="BM217" s="225" t="s">
        <v>370</v>
      </c>
    </row>
    <row r="218" s="2" customFormat="1" ht="21.75" customHeight="1">
      <c r="A218" s="40"/>
      <c r="B218" s="41"/>
      <c r="C218" s="214" t="s">
        <v>371</v>
      </c>
      <c r="D218" s="214" t="s">
        <v>144</v>
      </c>
      <c r="E218" s="215" t="s">
        <v>372</v>
      </c>
      <c r="F218" s="216" t="s">
        <v>373</v>
      </c>
      <c r="G218" s="217" t="s">
        <v>314</v>
      </c>
      <c r="H218" s="218">
        <v>7</v>
      </c>
      <c r="I218" s="219"/>
      <c r="J218" s="220">
        <f>ROUND(I218*H218,2)</f>
        <v>0</v>
      </c>
      <c r="K218" s="216" t="s">
        <v>19</v>
      </c>
      <c r="L218" s="46"/>
      <c r="M218" s="221" t="s">
        <v>19</v>
      </c>
      <c r="N218" s="222" t="s">
        <v>43</v>
      </c>
      <c r="O218" s="86"/>
      <c r="P218" s="223">
        <f>O218*H218</f>
        <v>0</v>
      </c>
      <c r="Q218" s="223">
        <v>0</v>
      </c>
      <c r="R218" s="223">
        <f>Q218*H218</f>
        <v>0</v>
      </c>
      <c r="S218" s="223">
        <v>0</v>
      </c>
      <c r="T218" s="224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25" t="s">
        <v>149</v>
      </c>
      <c r="AT218" s="225" t="s">
        <v>144</v>
      </c>
      <c r="AU218" s="225" t="s">
        <v>81</v>
      </c>
      <c r="AY218" s="19" t="s">
        <v>142</v>
      </c>
      <c r="BE218" s="226">
        <f>IF(N218="základní",J218,0)</f>
        <v>0</v>
      </c>
      <c r="BF218" s="226">
        <f>IF(N218="snížená",J218,0)</f>
        <v>0</v>
      </c>
      <c r="BG218" s="226">
        <f>IF(N218="zákl. přenesená",J218,0)</f>
        <v>0</v>
      </c>
      <c r="BH218" s="226">
        <f>IF(N218="sníž. přenesená",J218,0)</f>
        <v>0</v>
      </c>
      <c r="BI218" s="226">
        <f>IF(N218="nulová",J218,0)</f>
        <v>0</v>
      </c>
      <c r="BJ218" s="19" t="s">
        <v>79</v>
      </c>
      <c r="BK218" s="226">
        <f>ROUND(I218*H218,2)</f>
        <v>0</v>
      </c>
      <c r="BL218" s="19" t="s">
        <v>149</v>
      </c>
      <c r="BM218" s="225" t="s">
        <v>374</v>
      </c>
    </row>
    <row r="219" s="2" customFormat="1" ht="16.5" customHeight="1">
      <c r="A219" s="40"/>
      <c r="B219" s="41"/>
      <c r="C219" s="214" t="s">
        <v>375</v>
      </c>
      <c r="D219" s="214" t="s">
        <v>144</v>
      </c>
      <c r="E219" s="215" t="s">
        <v>376</v>
      </c>
      <c r="F219" s="216" t="s">
        <v>377</v>
      </c>
      <c r="G219" s="217" t="s">
        <v>217</v>
      </c>
      <c r="H219" s="218">
        <v>0.69999999999999996</v>
      </c>
      <c r="I219" s="219"/>
      <c r="J219" s="220">
        <f>ROUND(I219*H219,2)</f>
        <v>0</v>
      </c>
      <c r="K219" s="216" t="s">
        <v>19</v>
      </c>
      <c r="L219" s="46"/>
      <c r="M219" s="221" t="s">
        <v>19</v>
      </c>
      <c r="N219" s="222" t="s">
        <v>43</v>
      </c>
      <c r="O219" s="86"/>
      <c r="P219" s="223">
        <f>O219*H219</f>
        <v>0</v>
      </c>
      <c r="Q219" s="223">
        <v>0</v>
      </c>
      <c r="R219" s="223">
        <f>Q219*H219</f>
        <v>0</v>
      </c>
      <c r="S219" s="223">
        <v>0</v>
      </c>
      <c r="T219" s="224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25" t="s">
        <v>149</v>
      </c>
      <c r="AT219" s="225" t="s">
        <v>144</v>
      </c>
      <c r="AU219" s="225" t="s">
        <v>81</v>
      </c>
      <c r="AY219" s="19" t="s">
        <v>142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9" t="s">
        <v>79</v>
      </c>
      <c r="BK219" s="226">
        <f>ROUND(I219*H219,2)</f>
        <v>0</v>
      </c>
      <c r="BL219" s="19" t="s">
        <v>149</v>
      </c>
      <c r="BM219" s="225" t="s">
        <v>378</v>
      </c>
    </row>
    <row r="220" s="2" customFormat="1" ht="16.5" customHeight="1">
      <c r="A220" s="40"/>
      <c r="B220" s="41"/>
      <c r="C220" s="214" t="s">
        <v>379</v>
      </c>
      <c r="D220" s="214" t="s">
        <v>144</v>
      </c>
      <c r="E220" s="215" t="s">
        <v>380</v>
      </c>
      <c r="F220" s="216" t="s">
        <v>381</v>
      </c>
      <c r="G220" s="217" t="s">
        <v>314</v>
      </c>
      <c r="H220" s="218">
        <v>7</v>
      </c>
      <c r="I220" s="219"/>
      <c r="J220" s="220">
        <f>ROUND(I220*H220,2)</f>
        <v>0</v>
      </c>
      <c r="K220" s="216" t="s">
        <v>19</v>
      </c>
      <c r="L220" s="46"/>
      <c r="M220" s="221" t="s">
        <v>19</v>
      </c>
      <c r="N220" s="222" t="s">
        <v>43</v>
      </c>
      <c r="O220" s="86"/>
      <c r="P220" s="223">
        <f>O220*H220</f>
        <v>0</v>
      </c>
      <c r="Q220" s="223">
        <v>0</v>
      </c>
      <c r="R220" s="223">
        <f>Q220*H220</f>
        <v>0</v>
      </c>
      <c r="S220" s="223">
        <v>0</v>
      </c>
      <c r="T220" s="224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25" t="s">
        <v>149</v>
      </c>
      <c r="AT220" s="225" t="s">
        <v>144</v>
      </c>
      <c r="AU220" s="225" t="s">
        <v>81</v>
      </c>
      <c r="AY220" s="19" t="s">
        <v>142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9" t="s">
        <v>79</v>
      </c>
      <c r="BK220" s="226">
        <f>ROUND(I220*H220,2)</f>
        <v>0</v>
      </c>
      <c r="BL220" s="19" t="s">
        <v>149</v>
      </c>
      <c r="BM220" s="225" t="s">
        <v>382</v>
      </c>
    </row>
    <row r="221" s="2" customFormat="1" ht="16.5" customHeight="1">
      <c r="A221" s="40"/>
      <c r="B221" s="41"/>
      <c r="C221" s="214" t="s">
        <v>383</v>
      </c>
      <c r="D221" s="214" t="s">
        <v>144</v>
      </c>
      <c r="E221" s="215" t="s">
        <v>384</v>
      </c>
      <c r="F221" s="216" t="s">
        <v>385</v>
      </c>
      <c r="G221" s="217" t="s">
        <v>314</v>
      </c>
      <c r="H221" s="218">
        <v>7</v>
      </c>
      <c r="I221" s="219"/>
      <c r="J221" s="220">
        <f>ROUND(I221*H221,2)</f>
        <v>0</v>
      </c>
      <c r="K221" s="216" t="s">
        <v>19</v>
      </c>
      <c r="L221" s="46"/>
      <c r="M221" s="221" t="s">
        <v>19</v>
      </c>
      <c r="N221" s="222" t="s">
        <v>43</v>
      </c>
      <c r="O221" s="86"/>
      <c r="P221" s="223">
        <f>O221*H221</f>
        <v>0</v>
      </c>
      <c r="Q221" s="223">
        <v>0</v>
      </c>
      <c r="R221" s="223">
        <f>Q221*H221</f>
        <v>0</v>
      </c>
      <c r="S221" s="223">
        <v>0</v>
      </c>
      <c r="T221" s="224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25" t="s">
        <v>149</v>
      </c>
      <c r="AT221" s="225" t="s">
        <v>144</v>
      </c>
      <c r="AU221" s="225" t="s">
        <v>81</v>
      </c>
      <c r="AY221" s="19" t="s">
        <v>142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9" t="s">
        <v>79</v>
      </c>
      <c r="BK221" s="226">
        <f>ROUND(I221*H221,2)</f>
        <v>0</v>
      </c>
      <c r="BL221" s="19" t="s">
        <v>149</v>
      </c>
      <c r="BM221" s="225" t="s">
        <v>386</v>
      </c>
    </row>
    <row r="222" s="2" customFormat="1" ht="16.5" customHeight="1">
      <c r="A222" s="40"/>
      <c r="B222" s="41"/>
      <c r="C222" s="214" t="s">
        <v>387</v>
      </c>
      <c r="D222" s="214" t="s">
        <v>144</v>
      </c>
      <c r="E222" s="215" t="s">
        <v>388</v>
      </c>
      <c r="F222" s="216" t="s">
        <v>389</v>
      </c>
      <c r="G222" s="217" t="s">
        <v>268</v>
      </c>
      <c r="H222" s="218">
        <v>6.2999999999999998</v>
      </c>
      <c r="I222" s="219"/>
      <c r="J222" s="220">
        <f>ROUND(I222*H222,2)</f>
        <v>0</v>
      </c>
      <c r="K222" s="216" t="s">
        <v>19</v>
      </c>
      <c r="L222" s="46"/>
      <c r="M222" s="221" t="s">
        <v>19</v>
      </c>
      <c r="N222" s="222" t="s">
        <v>43</v>
      </c>
      <c r="O222" s="86"/>
      <c r="P222" s="223">
        <f>O222*H222</f>
        <v>0</v>
      </c>
      <c r="Q222" s="223">
        <v>0</v>
      </c>
      <c r="R222" s="223">
        <f>Q222*H222</f>
        <v>0</v>
      </c>
      <c r="S222" s="223">
        <v>0</v>
      </c>
      <c r="T222" s="224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25" t="s">
        <v>149</v>
      </c>
      <c r="AT222" s="225" t="s">
        <v>144</v>
      </c>
      <c r="AU222" s="225" t="s">
        <v>81</v>
      </c>
      <c r="AY222" s="19" t="s">
        <v>142</v>
      </c>
      <c r="BE222" s="226">
        <f>IF(N222="základní",J222,0)</f>
        <v>0</v>
      </c>
      <c r="BF222" s="226">
        <f>IF(N222="snížená",J222,0)</f>
        <v>0</v>
      </c>
      <c r="BG222" s="226">
        <f>IF(N222="zákl. přenesená",J222,0)</f>
        <v>0</v>
      </c>
      <c r="BH222" s="226">
        <f>IF(N222="sníž. přenesená",J222,0)</f>
        <v>0</v>
      </c>
      <c r="BI222" s="226">
        <f>IF(N222="nulová",J222,0)</f>
        <v>0</v>
      </c>
      <c r="BJ222" s="19" t="s">
        <v>79</v>
      </c>
      <c r="BK222" s="226">
        <f>ROUND(I222*H222,2)</f>
        <v>0</v>
      </c>
      <c r="BL222" s="19" t="s">
        <v>149</v>
      </c>
      <c r="BM222" s="225" t="s">
        <v>390</v>
      </c>
    </row>
    <row r="223" s="14" customFormat="1">
      <c r="A223" s="14"/>
      <c r="B223" s="243"/>
      <c r="C223" s="244"/>
      <c r="D223" s="234" t="s">
        <v>153</v>
      </c>
      <c r="E223" s="245" t="s">
        <v>19</v>
      </c>
      <c r="F223" s="246" t="s">
        <v>391</v>
      </c>
      <c r="G223" s="244"/>
      <c r="H223" s="247">
        <v>6.2999999999999998</v>
      </c>
      <c r="I223" s="248"/>
      <c r="J223" s="244"/>
      <c r="K223" s="244"/>
      <c r="L223" s="249"/>
      <c r="M223" s="250"/>
      <c r="N223" s="251"/>
      <c r="O223" s="251"/>
      <c r="P223" s="251"/>
      <c r="Q223" s="251"/>
      <c r="R223" s="251"/>
      <c r="S223" s="251"/>
      <c r="T223" s="252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3" t="s">
        <v>153</v>
      </c>
      <c r="AU223" s="253" t="s">
        <v>81</v>
      </c>
      <c r="AV223" s="14" t="s">
        <v>81</v>
      </c>
      <c r="AW223" s="14" t="s">
        <v>33</v>
      </c>
      <c r="AX223" s="14" t="s">
        <v>79</v>
      </c>
      <c r="AY223" s="253" t="s">
        <v>142</v>
      </c>
    </row>
    <row r="224" s="12" customFormat="1" ht="22.8" customHeight="1">
      <c r="A224" s="12"/>
      <c r="B224" s="198"/>
      <c r="C224" s="199"/>
      <c r="D224" s="200" t="s">
        <v>71</v>
      </c>
      <c r="E224" s="212" t="s">
        <v>81</v>
      </c>
      <c r="F224" s="212" t="s">
        <v>392</v>
      </c>
      <c r="G224" s="199"/>
      <c r="H224" s="199"/>
      <c r="I224" s="202"/>
      <c r="J224" s="213">
        <f>BK224</f>
        <v>0</v>
      </c>
      <c r="K224" s="199"/>
      <c r="L224" s="204"/>
      <c r="M224" s="205"/>
      <c r="N224" s="206"/>
      <c r="O224" s="206"/>
      <c r="P224" s="207">
        <f>SUM(P225:P227)</f>
        <v>0</v>
      </c>
      <c r="Q224" s="206"/>
      <c r="R224" s="207">
        <f>SUM(R225:R227)</f>
        <v>26.620100000000001</v>
      </c>
      <c r="S224" s="206"/>
      <c r="T224" s="208">
        <f>SUM(T225:T227)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9" t="s">
        <v>79</v>
      </c>
      <c r="AT224" s="210" t="s">
        <v>71</v>
      </c>
      <c r="AU224" s="210" t="s">
        <v>79</v>
      </c>
      <c r="AY224" s="209" t="s">
        <v>142</v>
      </c>
      <c r="BK224" s="211">
        <f>SUM(BK225:BK227)</f>
        <v>0</v>
      </c>
    </row>
    <row r="225" s="2" customFormat="1" ht="33" customHeight="1">
      <c r="A225" s="40"/>
      <c r="B225" s="41"/>
      <c r="C225" s="214" t="s">
        <v>393</v>
      </c>
      <c r="D225" s="214" t="s">
        <v>144</v>
      </c>
      <c r="E225" s="215" t="s">
        <v>394</v>
      </c>
      <c r="F225" s="216" t="s">
        <v>395</v>
      </c>
      <c r="G225" s="217" t="s">
        <v>206</v>
      </c>
      <c r="H225" s="218">
        <v>130</v>
      </c>
      <c r="I225" s="219"/>
      <c r="J225" s="220">
        <f>ROUND(I225*H225,2)</f>
        <v>0</v>
      </c>
      <c r="K225" s="216" t="s">
        <v>148</v>
      </c>
      <c r="L225" s="46"/>
      <c r="M225" s="221" t="s">
        <v>19</v>
      </c>
      <c r="N225" s="222" t="s">
        <v>43</v>
      </c>
      <c r="O225" s="86"/>
      <c r="P225" s="223">
        <f>O225*H225</f>
        <v>0</v>
      </c>
      <c r="Q225" s="223">
        <v>0.20477000000000001</v>
      </c>
      <c r="R225" s="223">
        <f>Q225*H225</f>
        <v>26.620100000000001</v>
      </c>
      <c r="S225" s="223">
        <v>0</v>
      </c>
      <c r="T225" s="224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25" t="s">
        <v>149</v>
      </c>
      <c r="AT225" s="225" t="s">
        <v>144</v>
      </c>
      <c r="AU225" s="225" t="s">
        <v>81</v>
      </c>
      <c r="AY225" s="19" t="s">
        <v>142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9" t="s">
        <v>79</v>
      </c>
      <c r="BK225" s="226">
        <f>ROUND(I225*H225,2)</f>
        <v>0</v>
      </c>
      <c r="BL225" s="19" t="s">
        <v>149</v>
      </c>
      <c r="BM225" s="225" t="s">
        <v>396</v>
      </c>
    </row>
    <row r="226" s="2" customFormat="1">
      <c r="A226" s="40"/>
      <c r="B226" s="41"/>
      <c r="C226" s="42"/>
      <c r="D226" s="227" t="s">
        <v>151</v>
      </c>
      <c r="E226" s="42"/>
      <c r="F226" s="228" t="s">
        <v>397</v>
      </c>
      <c r="G226" s="42"/>
      <c r="H226" s="42"/>
      <c r="I226" s="229"/>
      <c r="J226" s="42"/>
      <c r="K226" s="42"/>
      <c r="L226" s="46"/>
      <c r="M226" s="230"/>
      <c r="N226" s="231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151</v>
      </c>
      <c r="AU226" s="19" t="s">
        <v>81</v>
      </c>
    </row>
    <row r="227" s="2" customFormat="1" ht="16.5" customHeight="1">
      <c r="A227" s="40"/>
      <c r="B227" s="41"/>
      <c r="C227" s="214" t="s">
        <v>398</v>
      </c>
      <c r="D227" s="214" t="s">
        <v>144</v>
      </c>
      <c r="E227" s="215" t="s">
        <v>399</v>
      </c>
      <c r="F227" s="216" t="s">
        <v>400</v>
      </c>
      <c r="G227" s="217" t="s">
        <v>206</v>
      </c>
      <c r="H227" s="218">
        <v>105</v>
      </c>
      <c r="I227" s="219"/>
      <c r="J227" s="220">
        <f>ROUND(I227*H227,2)</f>
        <v>0</v>
      </c>
      <c r="K227" s="216" t="s">
        <v>19</v>
      </c>
      <c r="L227" s="46"/>
      <c r="M227" s="221" t="s">
        <v>19</v>
      </c>
      <c r="N227" s="222" t="s">
        <v>43</v>
      </c>
      <c r="O227" s="86"/>
      <c r="P227" s="223">
        <f>O227*H227</f>
        <v>0</v>
      </c>
      <c r="Q227" s="223">
        <v>0</v>
      </c>
      <c r="R227" s="223">
        <f>Q227*H227</f>
        <v>0</v>
      </c>
      <c r="S227" s="223">
        <v>0</v>
      </c>
      <c r="T227" s="224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25" t="s">
        <v>149</v>
      </c>
      <c r="AT227" s="225" t="s">
        <v>144</v>
      </c>
      <c r="AU227" s="225" t="s">
        <v>81</v>
      </c>
      <c r="AY227" s="19" t="s">
        <v>142</v>
      </c>
      <c r="BE227" s="226">
        <f>IF(N227="základní",J227,0)</f>
        <v>0</v>
      </c>
      <c r="BF227" s="226">
        <f>IF(N227="snížená",J227,0)</f>
        <v>0</v>
      </c>
      <c r="BG227" s="226">
        <f>IF(N227="zákl. přenesená",J227,0)</f>
        <v>0</v>
      </c>
      <c r="BH227" s="226">
        <f>IF(N227="sníž. přenesená",J227,0)</f>
        <v>0</v>
      </c>
      <c r="BI227" s="226">
        <f>IF(N227="nulová",J227,0)</f>
        <v>0</v>
      </c>
      <c r="BJ227" s="19" t="s">
        <v>79</v>
      </c>
      <c r="BK227" s="226">
        <f>ROUND(I227*H227,2)</f>
        <v>0</v>
      </c>
      <c r="BL227" s="19" t="s">
        <v>149</v>
      </c>
      <c r="BM227" s="225" t="s">
        <v>401</v>
      </c>
    </row>
    <row r="228" s="12" customFormat="1" ht="22.8" customHeight="1">
      <c r="A228" s="12"/>
      <c r="B228" s="198"/>
      <c r="C228" s="199"/>
      <c r="D228" s="200" t="s">
        <v>71</v>
      </c>
      <c r="E228" s="212" t="s">
        <v>171</v>
      </c>
      <c r="F228" s="212" t="s">
        <v>402</v>
      </c>
      <c r="G228" s="199"/>
      <c r="H228" s="199"/>
      <c r="I228" s="202"/>
      <c r="J228" s="213">
        <f>BK228</f>
        <v>0</v>
      </c>
      <c r="K228" s="199"/>
      <c r="L228" s="204"/>
      <c r="M228" s="205"/>
      <c r="N228" s="206"/>
      <c r="O228" s="206"/>
      <c r="P228" s="207">
        <f>SUM(P229:P305)</f>
        <v>0</v>
      </c>
      <c r="Q228" s="206"/>
      <c r="R228" s="207">
        <f>SUM(R229:R305)</f>
        <v>123.10496499999999</v>
      </c>
      <c r="S228" s="206"/>
      <c r="T228" s="208">
        <f>SUM(T229:T305)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9" t="s">
        <v>79</v>
      </c>
      <c r="AT228" s="210" t="s">
        <v>71</v>
      </c>
      <c r="AU228" s="210" t="s">
        <v>79</v>
      </c>
      <c r="AY228" s="209" t="s">
        <v>142</v>
      </c>
      <c r="BK228" s="211">
        <f>SUM(BK229:BK305)</f>
        <v>0</v>
      </c>
    </row>
    <row r="229" s="2" customFormat="1" ht="37.8" customHeight="1">
      <c r="A229" s="40"/>
      <c r="B229" s="41"/>
      <c r="C229" s="214" t="s">
        <v>403</v>
      </c>
      <c r="D229" s="214" t="s">
        <v>144</v>
      </c>
      <c r="E229" s="215" t="s">
        <v>404</v>
      </c>
      <c r="F229" s="216" t="s">
        <v>405</v>
      </c>
      <c r="G229" s="217" t="s">
        <v>162</v>
      </c>
      <c r="H229" s="218">
        <v>454</v>
      </c>
      <c r="I229" s="219"/>
      <c r="J229" s="220">
        <f>ROUND(I229*H229,2)</f>
        <v>0</v>
      </c>
      <c r="K229" s="216" t="s">
        <v>148</v>
      </c>
      <c r="L229" s="46"/>
      <c r="M229" s="221" t="s">
        <v>19</v>
      </c>
      <c r="N229" s="222" t="s">
        <v>43</v>
      </c>
      <c r="O229" s="86"/>
      <c r="P229" s="223">
        <f>O229*H229</f>
        <v>0</v>
      </c>
      <c r="Q229" s="223">
        <v>0</v>
      </c>
      <c r="R229" s="223">
        <f>Q229*H229</f>
        <v>0</v>
      </c>
      <c r="S229" s="223">
        <v>0</v>
      </c>
      <c r="T229" s="224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25" t="s">
        <v>149</v>
      </c>
      <c r="AT229" s="225" t="s">
        <v>144</v>
      </c>
      <c r="AU229" s="225" t="s">
        <v>81</v>
      </c>
      <c r="AY229" s="19" t="s">
        <v>142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9" t="s">
        <v>79</v>
      </c>
      <c r="BK229" s="226">
        <f>ROUND(I229*H229,2)</f>
        <v>0</v>
      </c>
      <c r="BL229" s="19" t="s">
        <v>149</v>
      </c>
      <c r="BM229" s="225" t="s">
        <v>406</v>
      </c>
    </row>
    <row r="230" s="2" customFormat="1">
      <c r="A230" s="40"/>
      <c r="B230" s="41"/>
      <c r="C230" s="42"/>
      <c r="D230" s="227" t="s">
        <v>151</v>
      </c>
      <c r="E230" s="42"/>
      <c r="F230" s="228" t="s">
        <v>407</v>
      </c>
      <c r="G230" s="42"/>
      <c r="H230" s="42"/>
      <c r="I230" s="229"/>
      <c r="J230" s="42"/>
      <c r="K230" s="42"/>
      <c r="L230" s="46"/>
      <c r="M230" s="230"/>
      <c r="N230" s="231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151</v>
      </c>
      <c r="AU230" s="19" t="s">
        <v>81</v>
      </c>
    </row>
    <row r="231" s="13" customFormat="1">
      <c r="A231" s="13"/>
      <c r="B231" s="232"/>
      <c r="C231" s="233"/>
      <c r="D231" s="234" t="s">
        <v>153</v>
      </c>
      <c r="E231" s="235" t="s">
        <v>19</v>
      </c>
      <c r="F231" s="236" t="s">
        <v>408</v>
      </c>
      <c r="G231" s="233"/>
      <c r="H231" s="235" t="s">
        <v>19</v>
      </c>
      <c r="I231" s="237"/>
      <c r="J231" s="233"/>
      <c r="K231" s="233"/>
      <c r="L231" s="238"/>
      <c r="M231" s="239"/>
      <c r="N231" s="240"/>
      <c r="O231" s="240"/>
      <c r="P231" s="240"/>
      <c r="Q231" s="240"/>
      <c r="R231" s="240"/>
      <c r="S231" s="240"/>
      <c r="T231" s="24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2" t="s">
        <v>153</v>
      </c>
      <c r="AU231" s="242" t="s">
        <v>81</v>
      </c>
      <c r="AV231" s="13" t="s">
        <v>79</v>
      </c>
      <c r="AW231" s="13" t="s">
        <v>33</v>
      </c>
      <c r="AX231" s="13" t="s">
        <v>72</v>
      </c>
      <c r="AY231" s="242" t="s">
        <v>142</v>
      </c>
    </row>
    <row r="232" s="14" customFormat="1">
      <c r="A232" s="14"/>
      <c r="B232" s="243"/>
      <c r="C232" s="244"/>
      <c r="D232" s="234" t="s">
        <v>153</v>
      </c>
      <c r="E232" s="245" t="s">
        <v>19</v>
      </c>
      <c r="F232" s="246" t="s">
        <v>409</v>
      </c>
      <c r="G232" s="244"/>
      <c r="H232" s="247">
        <v>454</v>
      </c>
      <c r="I232" s="248"/>
      <c r="J232" s="244"/>
      <c r="K232" s="244"/>
      <c r="L232" s="249"/>
      <c r="M232" s="250"/>
      <c r="N232" s="251"/>
      <c r="O232" s="251"/>
      <c r="P232" s="251"/>
      <c r="Q232" s="251"/>
      <c r="R232" s="251"/>
      <c r="S232" s="251"/>
      <c r="T232" s="252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3" t="s">
        <v>153</v>
      </c>
      <c r="AU232" s="253" t="s">
        <v>81</v>
      </c>
      <c r="AV232" s="14" t="s">
        <v>81</v>
      </c>
      <c r="AW232" s="14" t="s">
        <v>33</v>
      </c>
      <c r="AX232" s="14" t="s">
        <v>79</v>
      </c>
      <c r="AY232" s="253" t="s">
        <v>142</v>
      </c>
    </row>
    <row r="233" s="2" customFormat="1" ht="16.5" customHeight="1">
      <c r="A233" s="40"/>
      <c r="B233" s="41"/>
      <c r="C233" s="265" t="s">
        <v>410</v>
      </c>
      <c r="D233" s="265" t="s">
        <v>284</v>
      </c>
      <c r="E233" s="266" t="s">
        <v>411</v>
      </c>
      <c r="F233" s="267" t="s">
        <v>412</v>
      </c>
      <c r="G233" s="268" t="s">
        <v>268</v>
      </c>
      <c r="H233" s="269">
        <v>19.068000000000001</v>
      </c>
      <c r="I233" s="270"/>
      <c r="J233" s="271">
        <f>ROUND(I233*H233,2)</f>
        <v>0</v>
      </c>
      <c r="K233" s="267" t="s">
        <v>148</v>
      </c>
      <c r="L233" s="272"/>
      <c r="M233" s="273" t="s">
        <v>19</v>
      </c>
      <c r="N233" s="274" t="s">
        <v>43</v>
      </c>
      <c r="O233" s="86"/>
      <c r="P233" s="223">
        <f>O233*H233</f>
        <v>0</v>
      </c>
      <c r="Q233" s="223">
        <v>1</v>
      </c>
      <c r="R233" s="223">
        <f>Q233*H233</f>
        <v>19.068000000000001</v>
      </c>
      <c r="S233" s="223">
        <v>0</v>
      </c>
      <c r="T233" s="224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25" t="s">
        <v>193</v>
      </c>
      <c r="AT233" s="225" t="s">
        <v>284</v>
      </c>
      <c r="AU233" s="225" t="s">
        <v>81</v>
      </c>
      <c r="AY233" s="19" t="s">
        <v>142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9" t="s">
        <v>79</v>
      </c>
      <c r="BK233" s="226">
        <f>ROUND(I233*H233,2)</f>
        <v>0</v>
      </c>
      <c r="BL233" s="19" t="s">
        <v>149</v>
      </c>
      <c r="BM233" s="225" t="s">
        <v>413</v>
      </c>
    </row>
    <row r="234" s="13" customFormat="1">
      <c r="A234" s="13"/>
      <c r="B234" s="232"/>
      <c r="C234" s="233"/>
      <c r="D234" s="234" t="s">
        <v>153</v>
      </c>
      <c r="E234" s="235" t="s">
        <v>19</v>
      </c>
      <c r="F234" s="236" t="s">
        <v>414</v>
      </c>
      <c r="G234" s="233"/>
      <c r="H234" s="235" t="s">
        <v>19</v>
      </c>
      <c r="I234" s="237"/>
      <c r="J234" s="233"/>
      <c r="K234" s="233"/>
      <c r="L234" s="238"/>
      <c r="M234" s="239"/>
      <c r="N234" s="240"/>
      <c r="O234" s="240"/>
      <c r="P234" s="240"/>
      <c r="Q234" s="240"/>
      <c r="R234" s="240"/>
      <c r="S234" s="240"/>
      <c r="T234" s="241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2" t="s">
        <v>153</v>
      </c>
      <c r="AU234" s="242" t="s">
        <v>81</v>
      </c>
      <c r="AV234" s="13" t="s">
        <v>79</v>
      </c>
      <c r="AW234" s="13" t="s">
        <v>33</v>
      </c>
      <c r="AX234" s="13" t="s">
        <v>72</v>
      </c>
      <c r="AY234" s="242" t="s">
        <v>142</v>
      </c>
    </row>
    <row r="235" s="14" customFormat="1">
      <c r="A235" s="14"/>
      <c r="B235" s="243"/>
      <c r="C235" s="244"/>
      <c r="D235" s="234" t="s">
        <v>153</v>
      </c>
      <c r="E235" s="245" t="s">
        <v>19</v>
      </c>
      <c r="F235" s="246" t="s">
        <v>415</v>
      </c>
      <c r="G235" s="244"/>
      <c r="H235" s="247">
        <v>19.068000000000001</v>
      </c>
      <c r="I235" s="248"/>
      <c r="J235" s="244"/>
      <c r="K235" s="244"/>
      <c r="L235" s="249"/>
      <c r="M235" s="250"/>
      <c r="N235" s="251"/>
      <c r="O235" s="251"/>
      <c r="P235" s="251"/>
      <c r="Q235" s="251"/>
      <c r="R235" s="251"/>
      <c r="S235" s="251"/>
      <c r="T235" s="252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3" t="s">
        <v>153</v>
      </c>
      <c r="AU235" s="253" t="s">
        <v>81</v>
      </c>
      <c r="AV235" s="14" t="s">
        <v>81</v>
      </c>
      <c r="AW235" s="14" t="s">
        <v>33</v>
      </c>
      <c r="AX235" s="14" t="s">
        <v>79</v>
      </c>
      <c r="AY235" s="253" t="s">
        <v>142</v>
      </c>
    </row>
    <row r="236" s="2" customFormat="1" ht="16.5" customHeight="1">
      <c r="A236" s="40"/>
      <c r="B236" s="41"/>
      <c r="C236" s="265" t="s">
        <v>416</v>
      </c>
      <c r="D236" s="265" t="s">
        <v>284</v>
      </c>
      <c r="E236" s="266" t="s">
        <v>417</v>
      </c>
      <c r="F236" s="267" t="s">
        <v>418</v>
      </c>
      <c r="G236" s="268" t="s">
        <v>268</v>
      </c>
      <c r="H236" s="269">
        <v>0.318</v>
      </c>
      <c r="I236" s="270"/>
      <c r="J236" s="271">
        <f>ROUND(I236*H236,2)</f>
        <v>0</v>
      </c>
      <c r="K236" s="267" t="s">
        <v>148</v>
      </c>
      <c r="L236" s="272"/>
      <c r="M236" s="273" t="s">
        <v>19</v>
      </c>
      <c r="N236" s="274" t="s">
        <v>43</v>
      </c>
      <c r="O236" s="86"/>
      <c r="P236" s="223">
        <f>O236*H236</f>
        <v>0</v>
      </c>
      <c r="Q236" s="223">
        <v>1</v>
      </c>
      <c r="R236" s="223">
        <f>Q236*H236</f>
        <v>0.318</v>
      </c>
      <c r="S236" s="223">
        <v>0</v>
      </c>
      <c r="T236" s="224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25" t="s">
        <v>193</v>
      </c>
      <c r="AT236" s="225" t="s">
        <v>284</v>
      </c>
      <c r="AU236" s="225" t="s">
        <v>81</v>
      </c>
      <c r="AY236" s="19" t="s">
        <v>142</v>
      </c>
      <c r="BE236" s="226">
        <f>IF(N236="základní",J236,0)</f>
        <v>0</v>
      </c>
      <c r="BF236" s="226">
        <f>IF(N236="snížená",J236,0)</f>
        <v>0</v>
      </c>
      <c r="BG236" s="226">
        <f>IF(N236="zákl. přenesená",J236,0)</f>
        <v>0</v>
      </c>
      <c r="BH236" s="226">
        <f>IF(N236="sníž. přenesená",J236,0)</f>
        <v>0</v>
      </c>
      <c r="BI236" s="226">
        <f>IF(N236="nulová",J236,0)</f>
        <v>0</v>
      </c>
      <c r="BJ236" s="19" t="s">
        <v>79</v>
      </c>
      <c r="BK236" s="226">
        <f>ROUND(I236*H236,2)</f>
        <v>0</v>
      </c>
      <c r="BL236" s="19" t="s">
        <v>149</v>
      </c>
      <c r="BM236" s="225" t="s">
        <v>419</v>
      </c>
    </row>
    <row r="237" s="13" customFormat="1">
      <c r="A237" s="13"/>
      <c r="B237" s="232"/>
      <c r="C237" s="233"/>
      <c r="D237" s="234" t="s">
        <v>153</v>
      </c>
      <c r="E237" s="235" t="s">
        <v>19</v>
      </c>
      <c r="F237" s="236" t="s">
        <v>420</v>
      </c>
      <c r="G237" s="233"/>
      <c r="H237" s="235" t="s">
        <v>19</v>
      </c>
      <c r="I237" s="237"/>
      <c r="J237" s="233"/>
      <c r="K237" s="233"/>
      <c r="L237" s="238"/>
      <c r="M237" s="239"/>
      <c r="N237" s="240"/>
      <c r="O237" s="240"/>
      <c r="P237" s="240"/>
      <c r="Q237" s="240"/>
      <c r="R237" s="240"/>
      <c r="S237" s="240"/>
      <c r="T237" s="241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2" t="s">
        <v>153</v>
      </c>
      <c r="AU237" s="242" t="s">
        <v>81</v>
      </c>
      <c r="AV237" s="13" t="s">
        <v>79</v>
      </c>
      <c r="AW237" s="13" t="s">
        <v>33</v>
      </c>
      <c r="AX237" s="13" t="s">
        <v>72</v>
      </c>
      <c r="AY237" s="242" t="s">
        <v>142</v>
      </c>
    </row>
    <row r="238" s="14" customFormat="1">
      <c r="A238" s="14"/>
      <c r="B238" s="243"/>
      <c r="C238" s="244"/>
      <c r="D238" s="234" t="s">
        <v>153</v>
      </c>
      <c r="E238" s="245" t="s">
        <v>19</v>
      </c>
      <c r="F238" s="246" t="s">
        <v>421</v>
      </c>
      <c r="G238" s="244"/>
      <c r="H238" s="247">
        <v>0.318</v>
      </c>
      <c r="I238" s="248"/>
      <c r="J238" s="244"/>
      <c r="K238" s="244"/>
      <c r="L238" s="249"/>
      <c r="M238" s="250"/>
      <c r="N238" s="251"/>
      <c r="O238" s="251"/>
      <c r="P238" s="251"/>
      <c r="Q238" s="251"/>
      <c r="R238" s="251"/>
      <c r="S238" s="251"/>
      <c r="T238" s="252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3" t="s">
        <v>153</v>
      </c>
      <c r="AU238" s="253" t="s">
        <v>81</v>
      </c>
      <c r="AV238" s="14" t="s">
        <v>81</v>
      </c>
      <c r="AW238" s="14" t="s">
        <v>33</v>
      </c>
      <c r="AX238" s="14" t="s">
        <v>79</v>
      </c>
      <c r="AY238" s="253" t="s">
        <v>142</v>
      </c>
    </row>
    <row r="239" s="2" customFormat="1" ht="21.75" customHeight="1">
      <c r="A239" s="40"/>
      <c r="B239" s="41"/>
      <c r="C239" s="214" t="s">
        <v>422</v>
      </c>
      <c r="D239" s="214" t="s">
        <v>144</v>
      </c>
      <c r="E239" s="215" t="s">
        <v>423</v>
      </c>
      <c r="F239" s="216" t="s">
        <v>424</v>
      </c>
      <c r="G239" s="217" t="s">
        <v>162</v>
      </c>
      <c r="H239" s="218">
        <v>435.10000000000002</v>
      </c>
      <c r="I239" s="219"/>
      <c r="J239" s="220">
        <f>ROUND(I239*H239,2)</f>
        <v>0</v>
      </c>
      <c r="K239" s="216" t="s">
        <v>148</v>
      </c>
      <c r="L239" s="46"/>
      <c r="M239" s="221" t="s">
        <v>19</v>
      </c>
      <c r="N239" s="222" t="s">
        <v>43</v>
      </c>
      <c r="O239" s="86"/>
      <c r="P239" s="223">
        <f>O239*H239</f>
        <v>0</v>
      </c>
      <c r="Q239" s="223">
        <v>0</v>
      </c>
      <c r="R239" s="223">
        <f>Q239*H239</f>
        <v>0</v>
      </c>
      <c r="S239" s="223">
        <v>0</v>
      </c>
      <c r="T239" s="224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25" t="s">
        <v>149</v>
      </c>
      <c r="AT239" s="225" t="s">
        <v>144</v>
      </c>
      <c r="AU239" s="225" t="s">
        <v>81</v>
      </c>
      <c r="AY239" s="19" t="s">
        <v>142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9" t="s">
        <v>79</v>
      </c>
      <c r="BK239" s="226">
        <f>ROUND(I239*H239,2)</f>
        <v>0</v>
      </c>
      <c r="BL239" s="19" t="s">
        <v>149</v>
      </c>
      <c r="BM239" s="225" t="s">
        <v>425</v>
      </c>
    </row>
    <row r="240" s="2" customFormat="1">
      <c r="A240" s="40"/>
      <c r="B240" s="41"/>
      <c r="C240" s="42"/>
      <c r="D240" s="227" t="s">
        <v>151</v>
      </c>
      <c r="E240" s="42"/>
      <c r="F240" s="228" t="s">
        <v>426</v>
      </c>
      <c r="G240" s="42"/>
      <c r="H240" s="42"/>
      <c r="I240" s="229"/>
      <c r="J240" s="42"/>
      <c r="K240" s="42"/>
      <c r="L240" s="46"/>
      <c r="M240" s="230"/>
      <c r="N240" s="231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151</v>
      </c>
      <c r="AU240" s="19" t="s">
        <v>81</v>
      </c>
    </row>
    <row r="241" s="13" customFormat="1">
      <c r="A241" s="13"/>
      <c r="B241" s="232"/>
      <c r="C241" s="233"/>
      <c r="D241" s="234" t="s">
        <v>153</v>
      </c>
      <c r="E241" s="235" t="s">
        <v>19</v>
      </c>
      <c r="F241" s="236" t="s">
        <v>427</v>
      </c>
      <c r="G241" s="233"/>
      <c r="H241" s="235" t="s">
        <v>19</v>
      </c>
      <c r="I241" s="237"/>
      <c r="J241" s="233"/>
      <c r="K241" s="233"/>
      <c r="L241" s="238"/>
      <c r="M241" s="239"/>
      <c r="N241" s="240"/>
      <c r="O241" s="240"/>
      <c r="P241" s="240"/>
      <c r="Q241" s="240"/>
      <c r="R241" s="240"/>
      <c r="S241" s="240"/>
      <c r="T241" s="24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2" t="s">
        <v>153</v>
      </c>
      <c r="AU241" s="242" t="s">
        <v>81</v>
      </c>
      <c r="AV241" s="13" t="s">
        <v>79</v>
      </c>
      <c r="AW241" s="13" t="s">
        <v>33</v>
      </c>
      <c r="AX241" s="13" t="s">
        <v>72</v>
      </c>
      <c r="AY241" s="242" t="s">
        <v>142</v>
      </c>
    </row>
    <row r="242" s="13" customFormat="1">
      <c r="A242" s="13"/>
      <c r="B242" s="232"/>
      <c r="C242" s="233"/>
      <c r="D242" s="234" t="s">
        <v>153</v>
      </c>
      <c r="E242" s="235" t="s">
        <v>19</v>
      </c>
      <c r="F242" s="236" t="s">
        <v>428</v>
      </c>
      <c r="G242" s="233"/>
      <c r="H242" s="235" t="s">
        <v>19</v>
      </c>
      <c r="I242" s="237"/>
      <c r="J242" s="233"/>
      <c r="K242" s="233"/>
      <c r="L242" s="238"/>
      <c r="M242" s="239"/>
      <c r="N242" s="240"/>
      <c r="O242" s="240"/>
      <c r="P242" s="240"/>
      <c r="Q242" s="240"/>
      <c r="R242" s="240"/>
      <c r="S242" s="240"/>
      <c r="T242" s="241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2" t="s">
        <v>153</v>
      </c>
      <c r="AU242" s="242" t="s">
        <v>81</v>
      </c>
      <c r="AV242" s="13" t="s">
        <v>79</v>
      </c>
      <c r="AW242" s="13" t="s">
        <v>33</v>
      </c>
      <c r="AX242" s="13" t="s">
        <v>72</v>
      </c>
      <c r="AY242" s="242" t="s">
        <v>142</v>
      </c>
    </row>
    <row r="243" s="14" customFormat="1">
      <c r="A243" s="14"/>
      <c r="B243" s="243"/>
      <c r="C243" s="244"/>
      <c r="D243" s="234" t="s">
        <v>153</v>
      </c>
      <c r="E243" s="245" t="s">
        <v>19</v>
      </c>
      <c r="F243" s="246" t="s">
        <v>429</v>
      </c>
      <c r="G243" s="244"/>
      <c r="H243" s="247">
        <v>198</v>
      </c>
      <c r="I243" s="248"/>
      <c r="J243" s="244"/>
      <c r="K243" s="244"/>
      <c r="L243" s="249"/>
      <c r="M243" s="250"/>
      <c r="N243" s="251"/>
      <c r="O243" s="251"/>
      <c r="P243" s="251"/>
      <c r="Q243" s="251"/>
      <c r="R243" s="251"/>
      <c r="S243" s="251"/>
      <c r="T243" s="252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3" t="s">
        <v>153</v>
      </c>
      <c r="AU243" s="253" t="s">
        <v>81</v>
      </c>
      <c r="AV243" s="14" t="s">
        <v>81</v>
      </c>
      <c r="AW243" s="14" t="s">
        <v>33</v>
      </c>
      <c r="AX243" s="14" t="s">
        <v>72</v>
      </c>
      <c r="AY243" s="253" t="s">
        <v>142</v>
      </c>
    </row>
    <row r="244" s="13" customFormat="1">
      <c r="A244" s="13"/>
      <c r="B244" s="232"/>
      <c r="C244" s="233"/>
      <c r="D244" s="234" t="s">
        <v>153</v>
      </c>
      <c r="E244" s="235" t="s">
        <v>19</v>
      </c>
      <c r="F244" s="236" t="s">
        <v>430</v>
      </c>
      <c r="G244" s="233"/>
      <c r="H244" s="235" t="s">
        <v>19</v>
      </c>
      <c r="I244" s="237"/>
      <c r="J244" s="233"/>
      <c r="K244" s="233"/>
      <c r="L244" s="238"/>
      <c r="M244" s="239"/>
      <c r="N244" s="240"/>
      <c r="O244" s="240"/>
      <c r="P244" s="240"/>
      <c r="Q244" s="240"/>
      <c r="R244" s="240"/>
      <c r="S244" s="240"/>
      <c r="T244" s="241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2" t="s">
        <v>153</v>
      </c>
      <c r="AU244" s="242" t="s">
        <v>81</v>
      </c>
      <c r="AV244" s="13" t="s">
        <v>79</v>
      </c>
      <c r="AW244" s="13" t="s">
        <v>33</v>
      </c>
      <c r="AX244" s="13" t="s">
        <v>72</v>
      </c>
      <c r="AY244" s="242" t="s">
        <v>142</v>
      </c>
    </row>
    <row r="245" s="13" customFormat="1">
      <c r="A245" s="13"/>
      <c r="B245" s="232"/>
      <c r="C245" s="233"/>
      <c r="D245" s="234" t="s">
        <v>153</v>
      </c>
      <c r="E245" s="235" t="s">
        <v>19</v>
      </c>
      <c r="F245" s="236" t="s">
        <v>431</v>
      </c>
      <c r="G245" s="233"/>
      <c r="H245" s="235" t="s">
        <v>19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2" t="s">
        <v>153</v>
      </c>
      <c r="AU245" s="242" t="s">
        <v>81</v>
      </c>
      <c r="AV245" s="13" t="s">
        <v>79</v>
      </c>
      <c r="AW245" s="13" t="s">
        <v>33</v>
      </c>
      <c r="AX245" s="13" t="s">
        <v>72</v>
      </c>
      <c r="AY245" s="242" t="s">
        <v>142</v>
      </c>
    </row>
    <row r="246" s="14" customFormat="1">
      <c r="A246" s="14"/>
      <c r="B246" s="243"/>
      <c r="C246" s="244"/>
      <c r="D246" s="234" t="s">
        <v>153</v>
      </c>
      <c r="E246" s="245" t="s">
        <v>19</v>
      </c>
      <c r="F246" s="246" t="s">
        <v>432</v>
      </c>
      <c r="G246" s="244"/>
      <c r="H246" s="247">
        <v>146</v>
      </c>
      <c r="I246" s="248"/>
      <c r="J246" s="244"/>
      <c r="K246" s="244"/>
      <c r="L246" s="249"/>
      <c r="M246" s="250"/>
      <c r="N246" s="251"/>
      <c r="O246" s="251"/>
      <c r="P246" s="251"/>
      <c r="Q246" s="251"/>
      <c r="R246" s="251"/>
      <c r="S246" s="251"/>
      <c r="T246" s="25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3" t="s">
        <v>153</v>
      </c>
      <c r="AU246" s="253" t="s">
        <v>81</v>
      </c>
      <c r="AV246" s="14" t="s">
        <v>81</v>
      </c>
      <c r="AW246" s="14" t="s">
        <v>33</v>
      </c>
      <c r="AX246" s="14" t="s">
        <v>72</v>
      </c>
      <c r="AY246" s="253" t="s">
        <v>142</v>
      </c>
    </row>
    <row r="247" s="13" customFormat="1">
      <c r="A247" s="13"/>
      <c r="B247" s="232"/>
      <c r="C247" s="233"/>
      <c r="D247" s="234" t="s">
        <v>153</v>
      </c>
      <c r="E247" s="235" t="s">
        <v>19</v>
      </c>
      <c r="F247" s="236" t="s">
        <v>433</v>
      </c>
      <c r="G247" s="233"/>
      <c r="H247" s="235" t="s">
        <v>19</v>
      </c>
      <c r="I247" s="237"/>
      <c r="J247" s="233"/>
      <c r="K247" s="233"/>
      <c r="L247" s="238"/>
      <c r="M247" s="239"/>
      <c r="N247" s="240"/>
      <c r="O247" s="240"/>
      <c r="P247" s="240"/>
      <c r="Q247" s="240"/>
      <c r="R247" s="240"/>
      <c r="S247" s="240"/>
      <c r="T247" s="24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2" t="s">
        <v>153</v>
      </c>
      <c r="AU247" s="242" t="s">
        <v>81</v>
      </c>
      <c r="AV247" s="13" t="s">
        <v>79</v>
      </c>
      <c r="AW247" s="13" t="s">
        <v>33</v>
      </c>
      <c r="AX247" s="13" t="s">
        <v>72</v>
      </c>
      <c r="AY247" s="242" t="s">
        <v>142</v>
      </c>
    </row>
    <row r="248" s="13" customFormat="1">
      <c r="A248" s="13"/>
      <c r="B248" s="232"/>
      <c r="C248" s="233"/>
      <c r="D248" s="234" t="s">
        <v>153</v>
      </c>
      <c r="E248" s="235" t="s">
        <v>19</v>
      </c>
      <c r="F248" s="236" t="s">
        <v>434</v>
      </c>
      <c r="G248" s="233"/>
      <c r="H248" s="235" t="s">
        <v>19</v>
      </c>
      <c r="I248" s="237"/>
      <c r="J248" s="233"/>
      <c r="K248" s="233"/>
      <c r="L248" s="238"/>
      <c r="M248" s="239"/>
      <c r="N248" s="240"/>
      <c r="O248" s="240"/>
      <c r="P248" s="240"/>
      <c r="Q248" s="240"/>
      <c r="R248" s="240"/>
      <c r="S248" s="240"/>
      <c r="T248" s="241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2" t="s">
        <v>153</v>
      </c>
      <c r="AU248" s="242" t="s">
        <v>81</v>
      </c>
      <c r="AV248" s="13" t="s">
        <v>79</v>
      </c>
      <c r="AW248" s="13" t="s">
        <v>33</v>
      </c>
      <c r="AX248" s="13" t="s">
        <v>72</v>
      </c>
      <c r="AY248" s="242" t="s">
        <v>142</v>
      </c>
    </row>
    <row r="249" s="14" customFormat="1">
      <c r="A249" s="14"/>
      <c r="B249" s="243"/>
      <c r="C249" s="244"/>
      <c r="D249" s="234" t="s">
        <v>153</v>
      </c>
      <c r="E249" s="245" t="s">
        <v>19</v>
      </c>
      <c r="F249" s="246" t="s">
        <v>435</v>
      </c>
      <c r="G249" s="244"/>
      <c r="H249" s="247">
        <v>91.099999999999994</v>
      </c>
      <c r="I249" s="248"/>
      <c r="J249" s="244"/>
      <c r="K249" s="244"/>
      <c r="L249" s="249"/>
      <c r="M249" s="250"/>
      <c r="N249" s="251"/>
      <c r="O249" s="251"/>
      <c r="P249" s="251"/>
      <c r="Q249" s="251"/>
      <c r="R249" s="251"/>
      <c r="S249" s="251"/>
      <c r="T249" s="252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3" t="s">
        <v>153</v>
      </c>
      <c r="AU249" s="253" t="s">
        <v>81</v>
      </c>
      <c r="AV249" s="14" t="s">
        <v>81</v>
      </c>
      <c r="AW249" s="14" t="s">
        <v>33</v>
      </c>
      <c r="AX249" s="14" t="s">
        <v>72</v>
      </c>
      <c r="AY249" s="253" t="s">
        <v>142</v>
      </c>
    </row>
    <row r="250" s="15" customFormat="1">
      <c r="A250" s="15"/>
      <c r="B250" s="254"/>
      <c r="C250" s="255"/>
      <c r="D250" s="234" t="s">
        <v>153</v>
      </c>
      <c r="E250" s="256" t="s">
        <v>19</v>
      </c>
      <c r="F250" s="257" t="s">
        <v>192</v>
      </c>
      <c r="G250" s="255"/>
      <c r="H250" s="258">
        <v>435.10000000000002</v>
      </c>
      <c r="I250" s="259"/>
      <c r="J250" s="255"/>
      <c r="K250" s="255"/>
      <c r="L250" s="260"/>
      <c r="M250" s="261"/>
      <c r="N250" s="262"/>
      <c r="O250" s="262"/>
      <c r="P250" s="262"/>
      <c r="Q250" s="262"/>
      <c r="R250" s="262"/>
      <c r="S250" s="262"/>
      <c r="T250" s="263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64" t="s">
        <v>153</v>
      </c>
      <c r="AU250" s="264" t="s">
        <v>81</v>
      </c>
      <c r="AV250" s="15" t="s">
        <v>149</v>
      </c>
      <c r="AW250" s="15" t="s">
        <v>33</v>
      </c>
      <c r="AX250" s="15" t="s">
        <v>79</v>
      </c>
      <c r="AY250" s="264" t="s">
        <v>142</v>
      </c>
    </row>
    <row r="251" s="2" customFormat="1" ht="21.75" customHeight="1">
      <c r="A251" s="40"/>
      <c r="B251" s="41"/>
      <c r="C251" s="214" t="s">
        <v>436</v>
      </c>
      <c r="D251" s="214" t="s">
        <v>144</v>
      </c>
      <c r="E251" s="215" t="s">
        <v>437</v>
      </c>
      <c r="F251" s="216" t="s">
        <v>438</v>
      </c>
      <c r="G251" s="217" t="s">
        <v>162</v>
      </c>
      <c r="H251" s="218">
        <v>312.5</v>
      </c>
      <c r="I251" s="219"/>
      <c r="J251" s="220">
        <f>ROUND(I251*H251,2)</f>
        <v>0</v>
      </c>
      <c r="K251" s="216" t="s">
        <v>148</v>
      </c>
      <c r="L251" s="46"/>
      <c r="M251" s="221" t="s">
        <v>19</v>
      </c>
      <c r="N251" s="222" t="s">
        <v>43</v>
      </c>
      <c r="O251" s="86"/>
      <c r="P251" s="223">
        <f>O251*H251</f>
        <v>0</v>
      </c>
      <c r="Q251" s="223">
        <v>0</v>
      </c>
      <c r="R251" s="223">
        <f>Q251*H251</f>
        <v>0</v>
      </c>
      <c r="S251" s="223">
        <v>0</v>
      </c>
      <c r="T251" s="224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25" t="s">
        <v>149</v>
      </c>
      <c r="AT251" s="225" t="s">
        <v>144</v>
      </c>
      <c r="AU251" s="225" t="s">
        <v>81</v>
      </c>
      <c r="AY251" s="19" t="s">
        <v>142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9" t="s">
        <v>79</v>
      </c>
      <c r="BK251" s="226">
        <f>ROUND(I251*H251,2)</f>
        <v>0</v>
      </c>
      <c r="BL251" s="19" t="s">
        <v>149</v>
      </c>
      <c r="BM251" s="225" t="s">
        <v>439</v>
      </c>
    </row>
    <row r="252" s="2" customFormat="1">
      <c r="A252" s="40"/>
      <c r="B252" s="41"/>
      <c r="C252" s="42"/>
      <c r="D252" s="227" t="s">
        <v>151</v>
      </c>
      <c r="E252" s="42"/>
      <c r="F252" s="228" t="s">
        <v>440</v>
      </c>
      <c r="G252" s="42"/>
      <c r="H252" s="42"/>
      <c r="I252" s="229"/>
      <c r="J252" s="42"/>
      <c r="K252" s="42"/>
      <c r="L252" s="46"/>
      <c r="M252" s="230"/>
      <c r="N252" s="231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151</v>
      </c>
      <c r="AU252" s="19" t="s">
        <v>81</v>
      </c>
    </row>
    <row r="253" s="13" customFormat="1">
      <c r="A253" s="13"/>
      <c r="B253" s="232"/>
      <c r="C253" s="233"/>
      <c r="D253" s="234" t="s">
        <v>153</v>
      </c>
      <c r="E253" s="235" t="s">
        <v>19</v>
      </c>
      <c r="F253" s="236" t="s">
        <v>441</v>
      </c>
      <c r="G253" s="233"/>
      <c r="H253" s="235" t="s">
        <v>19</v>
      </c>
      <c r="I253" s="237"/>
      <c r="J253" s="233"/>
      <c r="K253" s="233"/>
      <c r="L253" s="238"/>
      <c r="M253" s="239"/>
      <c r="N253" s="240"/>
      <c r="O253" s="240"/>
      <c r="P253" s="240"/>
      <c r="Q253" s="240"/>
      <c r="R253" s="240"/>
      <c r="S253" s="240"/>
      <c r="T253" s="241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2" t="s">
        <v>153</v>
      </c>
      <c r="AU253" s="242" t="s">
        <v>81</v>
      </c>
      <c r="AV253" s="13" t="s">
        <v>79</v>
      </c>
      <c r="AW253" s="13" t="s">
        <v>33</v>
      </c>
      <c r="AX253" s="13" t="s">
        <v>72</v>
      </c>
      <c r="AY253" s="242" t="s">
        <v>142</v>
      </c>
    </row>
    <row r="254" s="13" customFormat="1">
      <c r="A254" s="13"/>
      <c r="B254" s="232"/>
      <c r="C254" s="233"/>
      <c r="D254" s="234" t="s">
        <v>153</v>
      </c>
      <c r="E254" s="235" t="s">
        <v>19</v>
      </c>
      <c r="F254" s="236" t="s">
        <v>431</v>
      </c>
      <c r="G254" s="233"/>
      <c r="H254" s="235" t="s">
        <v>19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2" t="s">
        <v>153</v>
      </c>
      <c r="AU254" s="242" t="s">
        <v>81</v>
      </c>
      <c r="AV254" s="13" t="s">
        <v>79</v>
      </c>
      <c r="AW254" s="13" t="s">
        <v>33</v>
      </c>
      <c r="AX254" s="13" t="s">
        <v>72</v>
      </c>
      <c r="AY254" s="242" t="s">
        <v>142</v>
      </c>
    </row>
    <row r="255" s="14" customFormat="1">
      <c r="A255" s="14"/>
      <c r="B255" s="243"/>
      <c r="C255" s="244"/>
      <c r="D255" s="234" t="s">
        <v>153</v>
      </c>
      <c r="E255" s="245" t="s">
        <v>19</v>
      </c>
      <c r="F255" s="246" t="s">
        <v>442</v>
      </c>
      <c r="G255" s="244"/>
      <c r="H255" s="247">
        <v>166.5</v>
      </c>
      <c r="I255" s="248"/>
      <c r="J255" s="244"/>
      <c r="K255" s="244"/>
      <c r="L255" s="249"/>
      <c r="M255" s="250"/>
      <c r="N255" s="251"/>
      <c r="O255" s="251"/>
      <c r="P255" s="251"/>
      <c r="Q255" s="251"/>
      <c r="R255" s="251"/>
      <c r="S255" s="251"/>
      <c r="T255" s="252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3" t="s">
        <v>153</v>
      </c>
      <c r="AU255" s="253" t="s">
        <v>81</v>
      </c>
      <c r="AV255" s="14" t="s">
        <v>81</v>
      </c>
      <c r="AW255" s="14" t="s">
        <v>33</v>
      </c>
      <c r="AX255" s="14" t="s">
        <v>72</v>
      </c>
      <c r="AY255" s="253" t="s">
        <v>142</v>
      </c>
    </row>
    <row r="256" s="13" customFormat="1">
      <c r="A256" s="13"/>
      <c r="B256" s="232"/>
      <c r="C256" s="233"/>
      <c r="D256" s="234" t="s">
        <v>153</v>
      </c>
      <c r="E256" s="235" t="s">
        <v>19</v>
      </c>
      <c r="F256" s="236" t="s">
        <v>430</v>
      </c>
      <c r="G256" s="233"/>
      <c r="H256" s="235" t="s">
        <v>19</v>
      </c>
      <c r="I256" s="237"/>
      <c r="J256" s="233"/>
      <c r="K256" s="233"/>
      <c r="L256" s="238"/>
      <c r="M256" s="239"/>
      <c r="N256" s="240"/>
      <c r="O256" s="240"/>
      <c r="P256" s="240"/>
      <c r="Q256" s="240"/>
      <c r="R256" s="240"/>
      <c r="S256" s="240"/>
      <c r="T256" s="241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2" t="s">
        <v>153</v>
      </c>
      <c r="AU256" s="242" t="s">
        <v>81</v>
      </c>
      <c r="AV256" s="13" t="s">
        <v>79</v>
      </c>
      <c r="AW256" s="13" t="s">
        <v>33</v>
      </c>
      <c r="AX256" s="13" t="s">
        <v>72</v>
      </c>
      <c r="AY256" s="242" t="s">
        <v>142</v>
      </c>
    </row>
    <row r="257" s="13" customFormat="1">
      <c r="A257" s="13"/>
      <c r="B257" s="232"/>
      <c r="C257" s="233"/>
      <c r="D257" s="234" t="s">
        <v>153</v>
      </c>
      <c r="E257" s="235" t="s">
        <v>19</v>
      </c>
      <c r="F257" s="236" t="s">
        <v>434</v>
      </c>
      <c r="G257" s="233"/>
      <c r="H257" s="235" t="s">
        <v>19</v>
      </c>
      <c r="I257" s="237"/>
      <c r="J257" s="233"/>
      <c r="K257" s="233"/>
      <c r="L257" s="238"/>
      <c r="M257" s="239"/>
      <c r="N257" s="240"/>
      <c r="O257" s="240"/>
      <c r="P257" s="240"/>
      <c r="Q257" s="240"/>
      <c r="R257" s="240"/>
      <c r="S257" s="240"/>
      <c r="T257" s="24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2" t="s">
        <v>153</v>
      </c>
      <c r="AU257" s="242" t="s">
        <v>81</v>
      </c>
      <c r="AV257" s="13" t="s">
        <v>79</v>
      </c>
      <c r="AW257" s="13" t="s">
        <v>33</v>
      </c>
      <c r="AX257" s="13" t="s">
        <v>72</v>
      </c>
      <c r="AY257" s="242" t="s">
        <v>142</v>
      </c>
    </row>
    <row r="258" s="14" customFormat="1">
      <c r="A258" s="14"/>
      <c r="B258" s="243"/>
      <c r="C258" s="244"/>
      <c r="D258" s="234" t="s">
        <v>153</v>
      </c>
      <c r="E258" s="245" t="s">
        <v>19</v>
      </c>
      <c r="F258" s="246" t="s">
        <v>432</v>
      </c>
      <c r="G258" s="244"/>
      <c r="H258" s="247">
        <v>146</v>
      </c>
      <c r="I258" s="248"/>
      <c r="J258" s="244"/>
      <c r="K258" s="244"/>
      <c r="L258" s="249"/>
      <c r="M258" s="250"/>
      <c r="N258" s="251"/>
      <c r="O258" s="251"/>
      <c r="P258" s="251"/>
      <c r="Q258" s="251"/>
      <c r="R258" s="251"/>
      <c r="S258" s="251"/>
      <c r="T258" s="252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3" t="s">
        <v>153</v>
      </c>
      <c r="AU258" s="253" t="s">
        <v>81</v>
      </c>
      <c r="AV258" s="14" t="s">
        <v>81</v>
      </c>
      <c r="AW258" s="14" t="s">
        <v>33</v>
      </c>
      <c r="AX258" s="14" t="s">
        <v>72</v>
      </c>
      <c r="AY258" s="253" t="s">
        <v>142</v>
      </c>
    </row>
    <row r="259" s="15" customFormat="1">
      <c r="A259" s="15"/>
      <c r="B259" s="254"/>
      <c r="C259" s="255"/>
      <c r="D259" s="234" t="s">
        <v>153</v>
      </c>
      <c r="E259" s="256" t="s">
        <v>19</v>
      </c>
      <c r="F259" s="257" t="s">
        <v>192</v>
      </c>
      <c r="G259" s="255"/>
      <c r="H259" s="258">
        <v>312.5</v>
      </c>
      <c r="I259" s="259"/>
      <c r="J259" s="255"/>
      <c r="K259" s="255"/>
      <c r="L259" s="260"/>
      <c r="M259" s="261"/>
      <c r="N259" s="262"/>
      <c r="O259" s="262"/>
      <c r="P259" s="262"/>
      <c r="Q259" s="262"/>
      <c r="R259" s="262"/>
      <c r="S259" s="262"/>
      <c r="T259" s="263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4" t="s">
        <v>153</v>
      </c>
      <c r="AU259" s="264" t="s">
        <v>81</v>
      </c>
      <c r="AV259" s="15" t="s">
        <v>149</v>
      </c>
      <c r="AW259" s="15" t="s">
        <v>33</v>
      </c>
      <c r="AX259" s="15" t="s">
        <v>79</v>
      </c>
      <c r="AY259" s="264" t="s">
        <v>142</v>
      </c>
    </row>
    <row r="260" s="2" customFormat="1" ht="24.15" customHeight="1">
      <c r="A260" s="40"/>
      <c r="B260" s="41"/>
      <c r="C260" s="214" t="s">
        <v>443</v>
      </c>
      <c r="D260" s="214" t="s">
        <v>144</v>
      </c>
      <c r="E260" s="215" t="s">
        <v>444</v>
      </c>
      <c r="F260" s="216" t="s">
        <v>445</v>
      </c>
      <c r="G260" s="217" t="s">
        <v>162</v>
      </c>
      <c r="H260" s="218">
        <v>7</v>
      </c>
      <c r="I260" s="219"/>
      <c r="J260" s="220">
        <f>ROUND(I260*H260,2)</f>
        <v>0</v>
      </c>
      <c r="K260" s="216" t="s">
        <v>148</v>
      </c>
      <c r="L260" s="46"/>
      <c r="M260" s="221" t="s">
        <v>19</v>
      </c>
      <c r="N260" s="222" t="s">
        <v>43</v>
      </c>
      <c r="O260" s="86"/>
      <c r="P260" s="223">
        <f>O260*H260</f>
        <v>0</v>
      </c>
      <c r="Q260" s="223">
        <v>0</v>
      </c>
      <c r="R260" s="223">
        <f>Q260*H260</f>
        <v>0</v>
      </c>
      <c r="S260" s="223">
        <v>0</v>
      </c>
      <c r="T260" s="224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25" t="s">
        <v>149</v>
      </c>
      <c r="AT260" s="225" t="s">
        <v>144</v>
      </c>
      <c r="AU260" s="225" t="s">
        <v>81</v>
      </c>
      <c r="AY260" s="19" t="s">
        <v>142</v>
      </c>
      <c r="BE260" s="226">
        <f>IF(N260="základní",J260,0)</f>
        <v>0</v>
      </c>
      <c r="BF260" s="226">
        <f>IF(N260="snížená",J260,0)</f>
        <v>0</v>
      </c>
      <c r="BG260" s="226">
        <f>IF(N260="zákl. přenesená",J260,0)</f>
        <v>0</v>
      </c>
      <c r="BH260" s="226">
        <f>IF(N260="sníž. přenesená",J260,0)</f>
        <v>0</v>
      </c>
      <c r="BI260" s="226">
        <f>IF(N260="nulová",J260,0)</f>
        <v>0</v>
      </c>
      <c r="BJ260" s="19" t="s">
        <v>79</v>
      </c>
      <c r="BK260" s="226">
        <f>ROUND(I260*H260,2)</f>
        <v>0</v>
      </c>
      <c r="BL260" s="19" t="s">
        <v>149</v>
      </c>
      <c r="BM260" s="225" t="s">
        <v>446</v>
      </c>
    </row>
    <row r="261" s="2" customFormat="1">
      <c r="A261" s="40"/>
      <c r="B261" s="41"/>
      <c r="C261" s="42"/>
      <c r="D261" s="227" t="s">
        <v>151</v>
      </c>
      <c r="E261" s="42"/>
      <c r="F261" s="228" t="s">
        <v>447</v>
      </c>
      <c r="G261" s="42"/>
      <c r="H261" s="42"/>
      <c r="I261" s="229"/>
      <c r="J261" s="42"/>
      <c r="K261" s="42"/>
      <c r="L261" s="46"/>
      <c r="M261" s="230"/>
      <c r="N261" s="231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151</v>
      </c>
      <c r="AU261" s="19" t="s">
        <v>81</v>
      </c>
    </row>
    <row r="262" s="13" customFormat="1">
      <c r="A262" s="13"/>
      <c r="B262" s="232"/>
      <c r="C262" s="233"/>
      <c r="D262" s="234" t="s">
        <v>153</v>
      </c>
      <c r="E262" s="235" t="s">
        <v>19</v>
      </c>
      <c r="F262" s="236" t="s">
        <v>448</v>
      </c>
      <c r="G262" s="233"/>
      <c r="H262" s="235" t="s">
        <v>19</v>
      </c>
      <c r="I262" s="237"/>
      <c r="J262" s="233"/>
      <c r="K262" s="233"/>
      <c r="L262" s="238"/>
      <c r="M262" s="239"/>
      <c r="N262" s="240"/>
      <c r="O262" s="240"/>
      <c r="P262" s="240"/>
      <c r="Q262" s="240"/>
      <c r="R262" s="240"/>
      <c r="S262" s="240"/>
      <c r="T262" s="241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2" t="s">
        <v>153</v>
      </c>
      <c r="AU262" s="242" t="s">
        <v>81</v>
      </c>
      <c r="AV262" s="13" t="s">
        <v>79</v>
      </c>
      <c r="AW262" s="13" t="s">
        <v>33</v>
      </c>
      <c r="AX262" s="13" t="s">
        <v>72</v>
      </c>
      <c r="AY262" s="242" t="s">
        <v>142</v>
      </c>
    </row>
    <row r="263" s="14" customFormat="1">
      <c r="A263" s="14"/>
      <c r="B263" s="243"/>
      <c r="C263" s="244"/>
      <c r="D263" s="234" t="s">
        <v>153</v>
      </c>
      <c r="E263" s="245" t="s">
        <v>19</v>
      </c>
      <c r="F263" s="246" t="s">
        <v>183</v>
      </c>
      <c r="G263" s="244"/>
      <c r="H263" s="247">
        <v>7</v>
      </c>
      <c r="I263" s="248"/>
      <c r="J263" s="244"/>
      <c r="K263" s="244"/>
      <c r="L263" s="249"/>
      <c r="M263" s="250"/>
      <c r="N263" s="251"/>
      <c r="O263" s="251"/>
      <c r="P263" s="251"/>
      <c r="Q263" s="251"/>
      <c r="R263" s="251"/>
      <c r="S263" s="251"/>
      <c r="T263" s="25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3" t="s">
        <v>153</v>
      </c>
      <c r="AU263" s="253" t="s">
        <v>81</v>
      </c>
      <c r="AV263" s="14" t="s">
        <v>81</v>
      </c>
      <c r="AW263" s="14" t="s">
        <v>33</v>
      </c>
      <c r="AX263" s="14" t="s">
        <v>79</v>
      </c>
      <c r="AY263" s="253" t="s">
        <v>142</v>
      </c>
    </row>
    <row r="264" s="2" customFormat="1" ht="16.5" customHeight="1">
      <c r="A264" s="40"/>
      <c r="B264" s="41"/>
      <c r="C264" s="214" t="s">
        <v>449</v>
      </c>
      <c r="D264" s="214" t="s">
        <v>144</v>
      </c>
      <c r="E264" s="215" t="s">
        <v>450</v>
      </c>
      <c r="F264" s="216" t="s">
        <v>451</v>
      </c>
      <c r="G264" s="217" t="s">
        <v>162</v>
      </c>
      <c r="H264" s="218">
        <v>14</v>
      </c>
      <c r="I264" s="219"/>
      <c r="J264" s="220">
        <f>ROUND(I264*H264,2)</f>
        <v>0</v>
      </c>
      <c r="K264" s="216" t="s">
        <v>148</v>
      </c>
      <c r="L264" s="46"/>
      <c r="M264" s="221" t="s">
        <v>19</v>
      </c>
      <c r="N264" s="222" t="s">
        <v>43</v>
      </c>
      <c r="O264" s="86"/>
      <c r="P264" s="223">
        <f>O264*H264</f>
        <v>0</v>
      </c>
      <c r="Q264" s="223">
        <v>0</v>
      </c>
      <c r="R264" s="223">
        <f>Q264*H264</f>
        <v>0</v>
      </c>
      <c r="S264" s="223">
        <v>0</v>
      </c>
      <c r="T264" s="224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25" t="s">
        <v>149</v>
      </c>
      <c r="AT264" s="225" t="s">
        <v>144</v>
      </c>
      <c r="AU264" s="225" t="s">
        <v>81</v>
      </c>
      <c r="AY264" s="19" t="s">
        <v>142</v>
      </c>
      <c r="BE264" s="226">
        <f>IF(N264="základní",J264,0)</f>
        <v>0</v>
      </c>
      <c r="BF264" s="226">
        <f>IF(N264="snížená",J264,0)</f>
        <v>0</v>
      </c>
      <c r="BG264" s="226">
        <f>IF(N264="zákl. přenesená",J264,0)</f>
        <v>0</v>
      </c>
      <c r="BH264" s="226">
        <f>IF(N264="sníž. přenesená",J264,0)</f>
        <v>0</v>
      </c>
      <c r="BI264" s="226">
        <f>IF(N264="nulová",J264,0)</f>
        <v>0</v>
      </c>
      <c r="BJ264" s="19" t="s">
        <v>79</v>
      </c>
      <c r="BK264" s="226">
        <f>ROUND(I264*H264,2)</f>
        <v>0</v>
      </c>
      <c r="BL264" s="19" t="s">
        <v>149</v>
      </c>
      <c r="BM264" s="225" t="s">
        <v>452</v>
      </c>
    </row>
    <row r="265" s="2" customFormat="1">
      <c r="A265" s="40"/>
      <c r="B265" s="41"/>
      <c r="C265" s="42"/>
      <c r="D265" s="227" t="s">
        <v>151</v>
      </c>
      <c r="E265" s="42"/>
      <c r="F265" s="228" t="s">
        <v>453</v>
      </c>
      <c r="G265" s="42"/>
      <c r="H265" s="42"/>
      <c r="I265" s="229"/>
      <c r="J265" s="42"/>
      <c r="K265" s="42"/>
      <c r="L265" s="46"/>
      <c r="M265" s="230"/>
      <c r="N265" s="231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151</v>
      </c>
      <c r="AU265" s="19" t="s">
        <v>81</v>
      </c>
    </row>
    <row r="266" s="13" customFormat="1">
      <c r="A266" s="13"/>
      <c r="B266" s="232"/>
      <c r="C266" s="233"/>
      <c r="D266" s="234" t="s">
        <v>153</v>
      </c>
      <c r="E266" s="235" t="s">
        <v>19</v>
      </c>
      <c r="F266" s="236" t="s">
        <v>448</v>
      </c>
      <c r="G266" s="233"/>
      <c r="H266" s="235" t="s">
        <v>19</v>
      </c>
      <c r="I266" s="237"/>
      <c r="J266" s="233"/>
      <c r="K266" s="233"/>
      <c r="L266" s="238"/>
      <c r="M266" s="239"/>
      <c r="N266" s="240"/>
      <c r="O266" s="240"/>
      <c r="P266" s="240"/>
      <c r="Q266" s="240"/>
      <c r="R266" s="240"/>
      <c r="S266" s="240"/>
      <c r="T266" s="241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2" t="s">
        <v>153</v>
      </c>
      <c r="AU266" s="242" t="s">
        <v>81</v>
      </c>
      <c r="AV266" s="13" t="s">
        <v>79</v>
      </c>
      <c r="AW266" s="13" t="s">
        <v>33</v>
      </c>
      <c r="AX266" s="13" t="s">
        <v>72</v>
      </c>
      <c r="AY266" s="242" t="s">
        <v>142</v>
      </c>
    </row>
    <row r="267" s="14" customFormat="1">
      <c r="A267" s="14"/>
      <c r="B267" s="243"/>
      <c r="C267" s="244"/>
      <c r="D267" s="234" t="s">
        <v>153</v>
      </c>
      <c r="E267" s="245" t="s">
        <v>19</v>
      </c>
      <c r="F267" s="246" t="s">
        <v>454</v>
      </c>
      <c r="G267" s="244"/>
      <c r="H267" s="247">
        <v>14</v>
      </c>
      <c r="I267" s="248"/>
      <c r="J267" s="244"/>
      <c r="K267" s="244"/>
      <c r="L267" s="249"/>
      <c r="M267" s="250"/>
      <c r="N267" s="251"/>
      <c r="O267" s="251"/>
      <c r="P267" s="251"/>
      <c r="Q267" s="251"/>
      <c r="R267" s="251"/>
      <c r="S267" s="251"/>
      <c r="T267" s="25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3" t="s">
        <v>153</v>
      </c>
      <c r="AU267" s="253" t="s">
        <v>81</v>
      </c>
      <c r="AV267" s="14" t="s">
        <v>81</v>
      </c>
      <c r="AW267" s="14" t="s">
        <v>33</v>
      </c>
      <c r="AX267" s="14" t="s">
        <v>79</v>
      </c>
      <c r="AY267" s="253" t="s">
        <v>142</v>
      </c>
    </row>
    <row r="268" s="2" customFormat="1" ht="16.5" customHeight="1">
      <c r="A268" s="40"/>
      <c r="B268" s="41"/>
      <c r="C268" s="214" t="s">
        <v>455</v>
      </c>
      <c r="D268" s="214" t="s">
        <v>144</v>
      </c>
      <c r="E268" s="215" t="s">
        <v>456</v>
      </c>
      <c r="F268" s="216" t="s">
        <v>457</v>
      </c>
      <c r="G268" s="217" t="s">
        <v>162</v>
      </c>
      <c r="H268" s="218">
        <v>454</v>
      </c>
      <c r="I268" s="219"/>
      <c r="J268" s="220">
        <f>ROUND(I268*H268,2)</f>
        <v>0</v>
      </c>
      <c r="K268" s="216" t="s">
        <v>148</v>
      </c>
      <c r="L268" s="46"/>
      <c r="M268" s="221" t="s">
        <v>19</v>
      </c>
      <c r="N268" s="222" t="s">
        <v>43</v>
      </c>
      <c r="O268" s="86"/>
      <c r="P268" s="223">
        <f>O268*H268</f>
        <v>0</v>
      </c>
      <c r="Q268" s="223">
        <v>0</v>
      </c>
      <c r="R268" s="223">
        <f>Q268*H268</f>
        <v>0</v>
      </c>
      <c r="S268" s="223">
        <v>0</v>
      </c>
      <c r="T268" s="224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25" t="s">
        <v>149</v>
      </c>
      <c r="AT268" s="225" t="s">
        <v>144</v>
      </c>
      <c r="AU268" s="225" t="s">
        <v>81</v>
      </c>
      <c r="AY268" s="19" t="s">
        <v>142</v>
      </c>
      <c r="BE268" s="226">
        <f>IF(N268="základní",J268,0)</f>
        <v>0</v>
      </c>
      <c r="BF268" s="226">
        <f>IF(N268="snížená",J268,0)</f>
        <v>0</v>
      </c>
      <c r="BG268" s="226">
        <f>IF(N268="zákl. přenesená",J268,0)</f>
        <v>0</v>
      </c>
      <c r="BH268" s="226">
        <f>IF(N268="sníž. přenesená",J268,0)</f>
        <v>0</v>
      </c>
      <c r="BI268" s="226">
        <f>IF(N268="nulová",J268,0)</f>
        <v>0</v>
      </c>
      <c r="BJ268" s="19" t="s">
        <v>79</v>
      </c>
      <c r="BK268" s="226">
        <f>ROUND(I268*H268,2)</f>
        <v>0</v>
      </c>
      <c r="BL268" s="19" t="s">
        <v>149</v>
      </c>
      <c r="BM268" s="225" t="s">
        <v>458</v>
      </c>
    </row>
    <row r="269" s="2" customFormat="1">
      <c r="A269" s="40"/>
      <c r="B269" s="41"/>
      <c r="C269" s="42"/>
      <c r="D269" s="227" t="s">
        <v>151</v>
      </c>
      <c r="E269" s="42"/>
      <c r="F269" s="228" t="s">
        <v>459</v>
      </c>
      <c r="G269" s="42"/>
      <c r="H269" s="42"/>
      <c r="I269" s="229"/>
      <c r="J269" s="42"/>
      <c r="K269" s="42"/>
      <c r="L269" s="46"/>
      <c r="M269" s="230"/>
      <c r="N269" s="231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151</v>
      </c>
      <c r="AU269" s="19" t="s">
        <v>81</v>
      </c>
    </row>
    <row r="270" s="13" customFormat="1">
      <c r="A270" s="13"/>
      <c r="B270" s="232"/>
      <c r="C270" s="233"/>
      <c r="D270" s="234" t="s">
        <v>153</v>
      </c>
      <c r="E270" s="235" t="s">
        <v>19</v>
      </c>
      <c r="F270" s="236" t="s">
        <v>408</v>
      </c>
      <c r="G270" s="233"/>
      <c r="H270" s="235" t="s">
        <v>19</v>
      </c>
      <c r="I270" s="237"/>
      <c r="J270" s="233"/>
      <c r="K270" s="233"/>
      <c r="L270" s="238"/>
      <c r="M270" s="239"/>
      <c r="N270" s="240"/>
      <c r="O270" s="240"/>
      <c r="P270" s="240"/>
      <c r="Q270" s="240"/>
      <c r="R270" s="240"/>
      <c r="S270" s="240"/>
      <c r="T270" s="241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2" t="s">
        <v>153</v>
      </c>
      <c r="AU270" s="242" t="s">
        <v>81</v>
      </c>
      <c r="AV270" s="13" t="s">
        <v>79</v>
      </c>
      <c r="AW270" s="13" t="s">
        <v>33</v>
      </c>
      <c r="AX270" s="13" t="s">
        <v>72</v>
      </c>
      <c r="AY270" s="242" t="s">
        <v>142</v>
      </c>
    </row>
    <row r="271" s="14" customFormat="1">
      <c r="A271" s="14"/>
      <c r="B271" s="243"/>
      <c r="C271" s="244"/>
      <c r="D271" s="234" t="s">
        <v>153</v>
      </c>
      <c r="E271" s="245" t="s">
        <v>19</v>
      </c>
      <c r="F271" s="246" t="s">
        <v>409</v>
      </c>
      <c r="G271" s="244"/>
      <c r="H271" s="247">
        <v>454</v>
      </c>
      <c r="I271" s="248"/>
      <c r="J271" s="244"/>
      <c r="K271" s="244"/>
      <c r="L271" s="249"/>
      <c r="M271" s="250"/>
      <c r="N271" s="251"/>
      <c r="O271" s="251"/>
      <c r="P271" s="251"/>
      <c r="Q271" s="251"/>
      <c r="R271" s="251"/>
      <c r="S271" s="251"/>
      <c r="T271" s="252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3" t="s">
        <v>153</v>
      </c>
      <c r="AU271" s="253" t="s">
        <v>81</v>
      </c>
      <c r="AV271" s="14" t="s">
        <v>81</v>
      </c>
      <c r="AW271" s="14" t="s">
        <v>33</v>
      </c>
      <c r="AX271" s="14" t="s">
        <v>79</v>
      </c>
      <c r="AY271" s="253" t="s">
        <v>142</v>
      </c>
    </row>
    <row r="272" s="2" customFormat="1" ht="24.15" customHeight="1">
      <c r="A272" s="40"/>
      <c r="B272" s="41"/>
      <c r="C272" s="214" t="s">
        <v>460</v>
      </c>
      <c r="D272" s="214" t="s">
        <v>144</v>
      </c>
      <c r="E272" s="215" t="s">
        <v>461</v>
      </c>
      <c r="F272" s="216" t="s">
        <v>462</v>
      </c>
      <c r="G272" s="217" t="s">
        <v>162</v>
      </c>
      <c r="H272" s="218">
        <v>7</v>
      </c>
      <c r="I272" s="219"/>
      <c r="J272" s="220">
        <f>ROUND(I272*H272,2)</f>
        <v>0</v>
      </c>
      <c r="K272" s="216" t="s">
        <v>148</v>
      </c>
      <c r="L272" s="46"/>
      <c r="M272" s="221" t="s">
        <v>19</v>
      </c>
      <c r="N272" s="222" t="s">
        <v>43</v>
      </c>
      <c r="O272" s="86"/>
      <c r="P272" s="223">
        <f>O272*H272</f>
        <v>0</v>
      </c>
      <c r="Q272" s="223">
        <v>0</v>
      </c>
      <c r="R272" s="223">
        <f>Q272*H272</f>
        <v>0</v>
      </c>
      <c r="S272" s="223">
        <v>0</v>
      </c>
      <c r="T272" s="224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25" t="s">
        <v>149</v>
      </c>
      <c r="AT272" s="225" t="s">
        <v>144</v>
      </c>
      <c r="AU272" s="225" t="s">
        <v>81</v>
      </c>
      <c r="AY272" s="19" t="s">
        <v>142</v>
      </c>
      <c r="BE272" s="226">
        <f>IF(N272="základní",J272,0)</f>
        <v>0</v>
      </c>
      <c r="BF272" s="226">
        <f>IF(N272="snížená",J272,0)</f>
        <v>0</v>
      </c>
      <c r="BG272" s="226">
        <f>IF(N272="zákl. přenesená",J272,0)</f>
        <v>0</v>
      </c>
      <c r="BH272" s="226">
        <f>IF(N272="sníž. přenesená",J272,0)</f>
        <v>0</v>
      </c>
      <c r="BI272" s="226">
        <f>IF(N272="nulová",J272,0)</f>
        <v>0</v>
      </c>
      <c r="BJ272" s="19" t="s">
        <v>79</v>
      </c>
      <c r="BK272" s="226">
        <f>ROUND(I272*H272,2)</f>
        <v>0</v>
      </c>
      <c r="BL272" s="19" t="s">
        <v>149</v>
      </c>
      <c r="BM272" s="225" t="s">
        <v>463</v>
      </c>
    </row>
    <row r="273" s="2" customFormat="1">
      <c r="A273" s="40"/>
      <c r="B273" s="41"/>
      <c r="C273" s="42"/>
      <c r="D273" s="227" t="s">
        <v>151</v>
      </c>
      <c r="E273" s="42"/>
      <c r="F273" s="228" t="s">
        <v>464</v>
      </c>
      <c r="G273" s="42"/>
      <c r="H273" s="42"/>
      <c r="I273" s="229"/>
      <c r="J273" s="42"/>
      <c r="K273" s="42"/>
      <c r="L273" s="46"/>
      <c r="M273" s="230"/>
      <c r="N273" s="231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151</v>
      </c>
      <c r="AU273" s="19" t="s">
        <v>81</v>
      </c>
    </row>
    <row r="274" s="13" customFormat="1">
      <c r="A274" s="13"/>
      <c r="B274" s="232"/>
      <c r="C274" s="233"/>
      <c r="D274" s="234" t="s">
        <v>153</v>
      </c>
      <c r="E274" s="235" t="s">
        <v>19</v>
      </c>
      <c r="F274" s="236" t="s">
        <v>448</v>
      </c>
      <c r="G274" s="233"/>
      <c r="H274" s="235" t="s">
        <v>19</v>
      </c>
      <c r="I274" s="237"/>
      <c r="J274" s="233"/>
      <c r="K274" s="233"/>
      <c r="L274" s="238"/>
      <c r="M274" s="239"/>
      <c r="N274" s="240"/>
      <c r="O274" s="240"/>
      <c r="P274" s="240"/>
      <c r="Q274" s="240"/>
      <c r="R274" s="240"/>
      <c r="S274" s="240"/>
      <c r="T274" s="241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2" t="s">
        <v>153</v>
      </c>
      <c r="AU274" s="242" t="s">
        <v>81</v>
      </c>
      <c r="AV274" s="13" t="s">
        <v>79</v>
      </c>
      <c r="AW274" s="13" t="s">
        <v>33</v>
      </c>
      <c r="AX274" s="13" t="s">
        <v>72</v>
      </c>
      <c r="AY274" s="242" t="s">
        <v>142</v>
      </c>
    </row>
    <row r="275" s="14" customFormat="1">
      <c r="A275" s="14"/>
      <c r="B275" s="243"/>
      <c r="C275" s="244"/>
      <c r="D275" s="234" t="s">
        <v>153</v>
      </c>
      <c r="E275" s="245" t="s">
        <v>19</v>
      </c>
      <c r="F275" s="246" t="s">
        <v>183</v>
      </c>
      <c r="G275" s="244"/>
      <c r="H275" s="247">
        <v>7</v>
      </c>
      <c r="I275" s="248"/>
      <c r="J275" s="244"/>
      <c r="K275" s="244"/>
      <c r="L275" s="249"/>
      <c r="M275" s="250"/>
      <c r="N275" s="251"/>
      <c r="O275" s="251"/>
      <c r="P275" s="251"/>
      <c r="Q275" s="251"/>
      <c r="R275" s="251"/>
      <c r="S275" s="251"/>
      <c r="T275" s="252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3" t="s">
        <v>153</v>
      </c>
      <c r="AU275" s="253" t="s">
        <v>81</v>
      </c>
      <c r="AV275" s="14" t="s">
        <v>81</v>
      </c>
      <c r="AW275" s="14" t="s">
        <v>33</v>
      </c>
      <c r="AX275" s="14" t="s">
        <v>79</v>
      </c>
      <c r="AY275" s="253" t="s">
        <v>142</v>
      </c>
    </row>
    <row r="276" s="2" customFormat="1" ht="24.15" customHeight="1">
      <c r="A276" s="40"/>
      <c r="B276" s="41"/>
      <c r="C276" s="214" t="s">
        <v>465</v>
      </c>
      <c r="D276" s="214" t="s">
        <v>144</v>
      </c>
      <c r="E276" s="215" t="s">
        <v>466</v>
      </c>
      <c r="F276" s="216" t="s">
        <v>467</v>
      </c>
      <c r="G276" s="217" t="s">
        <v>162</v>
      </c>
      <c r="H276" s="218">
        <v>454</v>
      </c>
      <c r="I276" s="219"/>
      <c r="J276" s="220">
        <f>ROUND(I276*H276,2)</f>
        <v>0</v>
      </c>
      <c r="K276" s="216" t="s">
        <v>148</v>
      </c>
      <c r="L276" s="46"/>
      <c r="M276" s="221" t="s">
        <v>19</v>
      </c>
      <c r="N276" s="222" t="s">
        <v>43</v>
      </c>
      <c r="O276" s="86"/>
      <c r="P276" s="223">
        <f>O276*H276</f>
        <v>0</v>
      </c>
      <c r="Q276" s="223">
        <v>0</v>
      </c>
      <c r="R276" s="223">
        <f>Q276*H276</f>
        <v>0</v>
      </c>
      <c r="S276" s="223">
        <v>0</v>
      </c>
      <c r="T276" s="224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25" t="s">
        <v>149</v>
      </c>
      <c r="AT276" s="225" t="s">
        <v>144</v>
      </c>
      <c r="AU276" s="225" t="s">
        <v>81</v>
      </c>
      <c r="AY276" s="19" t="s">
        <v>142</v>
      </c>
      <c r="BE276" s="226">
        <f>IF(N276="základní",J276,0)</f>
        <v>0</v>
      </c>
      <c r="BF276" s="226">
        <f>IF(N276="snížená",J276,0)</f>
        <v>0</v>
      </c>
      <c r="BG276" s="226">
        <f>IF(N276="zákl. přenesená",J276,0)</f>
        <v>0</v>
      </c>
      <c r="BH276" s="226">
        <f>IF(N276="sníž. přenesená",J276,0)</f>
        <v>0</v>
      </c>
      <c r="BI276" s="226">
        <f>IF(N276="nulová",J276,0)</f>
        <v>0</v>
      </c>
      <c r="BJ276" s="19" t="s">
        <v>79</v>
      </c>
      <c r="BK276" s="226">
        <f>ROUND(I276*H276,2)</f>
        <v>0</v>
      </c>
      <c r="BL276" s="19" t="s">
        <v>149</v>
      </c>
      <c r="BM276" s="225" t="s">
        <v>468</v>
      </c>
    </row>
    <row r="277" s="2" customFormat="1">
      <c r="A277" s="40"/>
      <c r="B277" s="41"/>
      <c r="C277" s="42"/>
      <c r="D277" s="227" t="s">
        <v>151</v>
      </c>
      <c r="E277" s="42"/>
      <c r="F277" s="228" t="s">
        <v>469</v>
      </c>
      <c r="G277" s="42"/>
      <c r="H277" s="42"/>
      <c r="I277" s="229"/>
      <c r="J277" s="42"/>
      <c r="K277" s="42"/>
      <c r="L277" s="46"/>
      <c r="M277" s="230"/>
      <c r="N277" s="231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151</v>
      </c>
      <c r="AU277" s="19" t="s">
        <v>81</v>
      </c>
    </row>
    <row r="278" s="13" customFormat="1">
      <c r="A278" s="13"/>
      <c r="B278" s="232"/>
      <c r="C278" s="233"/>
      <c r="D278" s="234" t="s">
        <v>153</v>
      </c>
      <c r="E278" s="235" t="s">
        <v>19</v>
      </c>
      <c r="F278" s="236" t="s">
        <v>408</v>
      </c>
      <c r="G278" s="233"/>
      <c r="H278" s="235" t="s">
        <v>19</v>
      </c>
      <c r="I278" s="237"/>
      <c r="J278" s="233"/>
      <c r="K278" s="233"/>
      <c r="L278" s="238"/>
      <c r="M278" s="239"/>
      <c r="N278" s="240"/>
      <c r="O278" s="240"/>
      <c r="P278" s="240"/>
      <c r="Q278" s="240"/>
      <c r="R278" s="240"/>
      <c r="S278" s="240"/>
      <c r="T278" s="241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2" t="s">
        <v>153</v>
      </c>
      <c r="AU278" s="242" t="s">
        <v>81</v>
      </c>
      <c r="AV278" s="13" t="s">
        <v>79</v>
      </c>
      <c r="AW278" s="13" t="s">
        <v>33</v>
      </c>
      <c r="AX278" s="13" t="s">
        <v>72</v>
      </c>
      <c r="AY278" s="242" t="s">
        <v>142</v>
      </c>
    </row>
    <row r="279" s="14" customFormat="1">
      <c r="A279" s="14"/>
      <c r="B279" s="243"/>
      <c r="C279" s="244"/>
      <c r="D279" s="234" t="s">
        <v>153</v>
      </c>
      <c r="E279" s="245" t="s">
        <v>19</v>
      </c>
      <c r="F279" s="246" t="s">
        <v>409</v>
      </c>
      <c r="G279" s="244"/>
      <c r="H279" s="247">
        <v>454</v>
      </c>
      <c r="I279" s="248"/>
      <c r="J279" s="244"/>
      <c r="K279" s="244"/>
      <c r="L279" s="249"/>
      <c r="M279" s="250"/>
      <c r="N279" s="251"/>
      <c r="O279" s="251"/>
      <c r="P279" s="251"/>
      <c r="Q279" s="251"/>
      <c r="R279" s="251"/>
      <c r="S279" s="251"/>
      <c r="T279" s="252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3" t="s">
        <v>153</v>
      </c>
      <c r="AU279" s="253" t="s">
        <v>81</v>
      </c>
      <c r="AV279" s="14" t="s">
        <v>81</v>
      </c>
      <c r="AW279" s="14" t="s">
        <v>33</v>
      </c>
      <c r="AX279" s="14" t="s">
        <v>79</v>
      </c>
      <c r="AY279" s="253" t="s">
        <v>142</v>
      </c>
    </row>
    <row r="280" s="2" customFormat="1" ht="44.25" customHeight="1">
      <c r="A280" s="40"/>
      <c r="B280" s="41"/>
      <c r="C280" s="214" t="s">
        <v>470</v>
      </c>
      <c r="D280" s="214" t="s">
        <v>144</v>
      </c>
      <c r="E280" s="215" t="s">
        <v>471</v>
      </c>
      <c r="F280" s="216" t="s">
        <v>472</v>
      </c>
      <c r="G280" s="217" t="s">
        <v>162</v>
      </c>
      <c r="H280" s="218">
        <v>166.5</v>
      </c>
      <c r="I280" s="219"/>
      <c r="J280" s="220">
        <f>ROUND(I280*H280,2)</f>
        <v>0</v>
      </c>
      <c r="K280" s="216" t="s">
        <v>148</v>
      </c>
      <c r="L280" s="46"/>
      <c r="M280" s="221" t="s">
        <v>19</v>
      </c>
      <c r="N280" s="222" t="s">
        <v>43</v>
      </c>
      <c r="O280" s="86"/>
      <c r="P280" s="223">
        <f>O280*H280</f>
        <v>0</v>
      </c>
      <c r="Q280" s="223">
        <v>0.089219999999999994</v>
      </c>
      <c r="R280" s="223">
        <f>Q280*H280</f>
        <v>14.855129999999999</v>
      </c>
      <c r="S280" s="223">
        <v>0</v>
      </c>
      <c r="T280" s="224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25" t="s">
        <v>149</v>
      </c>
      <c r="AT280" s="225" t="s">
        <v>144</v>
      </c>
      <c r="AU280" s="225" t="s">
        <v>81</v>
      </c>
      <c r="AY280" s="19" t="s">
        <v>142</v>
      </c>
      <c r="BE280" s="226">
        <f>IF(N280="základní",J280,0)</f>
        <v>0</v>
      </c>
      <c r="BF280" s="226">
        <f>IF(N280="snížená",J280,0)</f>
        <v>0</v>
      </c>
      <c r="BG280" s="226">
        <f>IF(N280="zákl. přenesená",J280,0)</f>
        <v>0</v>
      </c>
      <c r="BH280" s="226">
        <f>IF(N280="sníž. přenesená",J280,0)</f>
        <v>0</v>
      </c>
      <c r="BI280" s="226">
        <f>IF(N280="nulová",J280,0)</f>
        <v>0</v>
      </c>
      <c r="BJ280" s="19" t="s">
        <v>79</v>
      </c>
      <c r="BK280" s="226">
        <f>ROUND(I280*H280,2)</f>
        <v>0</v>
      </c>
      <c r="BL280" s="19" t="s">
        <v>149</v>
      </c>
      <c r="BM280" s="225" t="s">
        <v>473</v>
      </c>
    </row>
    <row r="281" s="2" customFormat="1">
      <c r="A281" s="40"/>
      <c r="B281" s="41"/>
      <c r="C281" s="42"/>
      <c r="D281" s="227" t="s">
        <v>151</v>
      </c>
      <c r="E281" s="42"/>
      <c r="F281" s="228" t="s">
        <v>474</v>
      </c>
      <c r="G281" s="42"/>
      <c r="H281" s="42"/>
      <c r="I281" s="229"/>
      <c r="J281" s="42"/>
      <c r="K281" s="42"/>
      <c r="L281" s="46"/>
      <c r="M281" s="230"/>
      <c r="N281" s="231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151</v>
      </c>
      <c r="AU281" s="19" t="s">
        <v>81</v>
      </c>
    </row>
    <row r="282" s="13" customFormat="1">
      <c r="A282" s="13"/>
      <c r="B282" s="232"/>
      <c r="C282" s="233"/>
      <c r="D282" s="234" t="s">
        <v>153</v>
      </c>
      <c r="E282" s="235" t="s">
        <v>19</v>
      </c>
      <c r="F282" s="236" t="s">
        <v>441</v>
      </c>
      <c r="G282" s="233"/>
      <c r="H282" s="235" t="s">
        <v>19</v>
      </c>
      <c r="I282" s="237"/>
      <c r="J282" s="233"/>
      <c r="K282" s="233"/>
      <c r="L282" s="238"/>
      <c r="M282" s="239"/>
      <c r="N282" s="240"/>
      <c r="O282" s="240"/>
      <c r="P282" s="240"/>
      <c r="Q282" s="240"/>
      <c r="R282" s="240"/>
      <c r="S282" s="240"/>
      <c r="T282" s="241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2" t="s">
        <v>153</v>
      </c>
      <c r="AU282" s="242" t="s">
        <v>81</v>
      </c>
      <c r="AV282" s="13" t="s">
        <v>79</v>
      </c>
      <c r="AW282" s="13" t="s">
        <v>33</v>
      </c>
      <c r="AX282" s="13" t="s">
        <v>72</v>
      </c>
      <c r="AY282" s="242" t="s">
        <v>142</v>
      </c>
    </row>
    <row r="283" s="14" customFormat="1">
      <c r="A283" s="14"/>
      <c r="B283" s="243"/>
      <c r="C283" s="244"/>
      <c r="D283" s="234" t="s">
        <v>153</v>
      </c>
      <c r="E283" s="245" t="s">
        <v>19</v>
      </c>
      <c r="F283" s="246" t="s">
        <v>442</v>
      </c>
      <c r="G283" s="244"/>
      <c r="H283" s="247">
        <v>166.5</v>
      </c>
      <c r="I283" s="248"/>
      <c r="J283" s="244"/>
      <c r="K283" s="244"/>
      <c r="L283" s="249"/>
      <c r="M283" s="250"/>
      <c r="N283" s="251"/>
      <c r="O283" s="251"/>
      <c r="P283" s="251"/>
      <c r="Q283" s="251"/>
      <c r="R283" s="251"/>
      <c r="S283" s="251"/>
      <c r="T283" s="252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3" t="s">
        <v>153</v>
      </c>
      <c r="AU283" s="253" t="s">
        <v>81</v>
      </c>
      <c r="AV283" s="14" t="s">
        <v>81</v>
      </c>
      <c r="AW283" s="14" t="s">
        <v>33</v>
      </c>
      <c r="AX283" s="14" t="s">
        <v>79</v>
      </c>
      <c r="AY283" s="253" t="s">
        <v>142</v>
      </c>
    </row>
    <row r="284" s="2" customFormat="1" ht="16.5" customHeight="1">
      <c r="A284" s="40"/>
      <c r="B284" s="41"/>
      <c r="C284" s="265" t="s">
        <v>475</v>
      </c>
      <c r="D284" s="265" t="s">
        <v>284</v>
      </c>
      <c r="E284" s="266" t="s">
        <v>476</v>
      </c>
      <c r="F284" s="267" t="s">
        <v>477</v>
      </c>
      <c r="G284" s="268" t="s">
        <v>162</v>
      </c>
      <c r="H284" s="269">
        <v>161.095</v>
      </c>
      <c r="I284" s="270"/>
      <c r="J284" s="271">
        <f>ROUND(I284*H284,2)</f>
        <v>0</v>
      </c>
      <c r="K284" s="267" t="s">
        <v>148</v>
      </c>
      <c r="L284" s="272"/>
      <c r="M284" s="273" t="s">
        <v>19</v>
      </c>
      <c r="N284" s="274" t="s">
        <v>43</v>
      </c>
      <c r="O284" s="86"/>
      <c r="P284" s="223">
        <f>O284*H284</f>
        <v>0</v>
      </c>
      <c r="Q284" s="223">
        <v>0.13100000000000001</v>
      </c>
      <c r="R284" s="223">
        <f>Q284*H284</f>
        <v>21.103445000000001</v>
      </c>
      <c r="S284" s="223">
        <v>0</v>
      </c>
      <c r="T284" s="224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25" t="s">
        <v>193</v>
      </c>
      <c r="AT284" s="225" t="s">
        <v>284</v>
      </c>
      <c r="AU284" s="225" t="s">
        <v>81</v>
      </c>
      <c r="AY284" s="19" t="s">
        <v>142</v>
      </c>
      <c r="BE284" s="226">
        <f>IF(N284="základní",J284,0)</f>
        <v>0</v>
      </c>
      <c r="BF284" s="226">
        <f>IF(N284="snížená",J284,0)</f>
        <v>0</v>
      </c>
      <c r="BG284" s="226">
        <f>IF(N284="zákl. přenesená",J284,0)</f>
        <v>0</v>
      </c>
      <c r="BH284" s="226">
        <f>IF(N284="sníž. přenesená",J284,0)</f>
        <v>0</v>
      </c>
      <c r="BI284" s="226">
        <f>IF(N284="nulová",J284,0)</f>
        <v>0</v>
      </c>
      <c r="BJ284" s="19" t="s">
        <v>79</v>
      </c>
      <c r="BK284" s="226">
        <f>ROUND(I284*H284,2)</f>
        <v>0</v>
      </c>
      <c r="BL284" s="19" t="s">
        <v>149</v>
      </c>
      <c r="BM284" s="225" t="s">
        <v>478</v>
      </c>
    </row>
    <row r="285" s="14" customFormat="1">
      <c r="A285" s="14"/>
      <c r="B285" s="243"/>
      <c r="C285" s="244"/>
      <c r="D285" s="234" t="s">
        <v>153</v>
      </c>
      <c r="E285" s="245" t="s">
        <v>19</v>
      </c>
      <c r="F285" s="246" t="s">
        <v>479</v>
      </c>
      <c r="G285" s="244"/>
      <c r="H285" s="247">
        <v>159.5</v>
      </c>
      <c r="I285" s="248"/>
      <c r="J285" s="244"/>
      <c r="K285" s="244"/>
      <c r="L285" s="249"/>
      <c r="M285" s="250"/>
      <c r="N285" s="251"/>
      <c r="O285" s="251"/>
      <c r="P285" s="251"/>
      <c r="Q285" s="251"/>
      <c r="R285" s="251"/>
      <c r="S285" s="251"/>
      <c r="T285" s="252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3" t="s">
        <v>153</v>
      </c>
      <c r="AU285" s="253" t="s">
        <v>81</v>
      </c>
      <c r="AV285" s="14" t="s">
        <v>81</v>
      </c>
      <c r="AW285" s="14" t="s">
        <v>33</v>
      </c>
      <c r="AX285" s="14" t="s">
        <v>79</v>
      </c>
      <c r="AY285" s="253" t="s">
        <v>142</v>
      </c>
    </row>
    <row r="286" s="14" customFormat="1">
      <c r="A286" s="14"/>
      <c r="B286" s="243"/>
      <c r="C286" s="244"/>
      <c r="D286" s="234" t="s">
        <v>153</v>
      </c>
      <c r="E286" s="244"/>
      <c r="F286" s="246" t="s">
        <v>480</v>
      </c>
      <c r="G286" s="244"/>
      <c r="H286" s="247">
        <v>161.095</v>
      </c>
      <c r="I286" s="248"/>
      <c r="J286" s="244"/>
      <c r="K286" s="244"/>
      <c r="L286" s="249"/>
      <c r="M286" s="250"/>
      <c r="N286" s="251"/>
      <c r="O286" s="251"/>
      <c r="P286" s="251"/>
      <c r="Q286" s="251"/>
      <c r="R286" s="251"/>
      <c r="S286" s="251"/>
      <c r="T286" s="252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3" t="s">
        <v>153</v>
      </c>
      <c r="AU286" s="253" t="s">
        <v>81</v>
      </c>
      <c r="AV286" s="14" t="s">
        <v>81</v>
      </c>
      <c r="AW286" s="14" t="s">
        <v>4</v>
      </c>
      <c r="AX286" s="14" t="s">
        <v>79</v>
      </c>
      <c r="AY286" s="253" t="s">
        <v>142</v>
      </c>
    </row>
    <row r="287" s="2" customFormat="1" ht="16.5" customHeight="1">
      <c r="A287" s="40"/>
      <c r="B287" s="41"/>
      <c r="C287" s="265" t="s">
        <v>481</v>
      </c>
      <c r="D287" s="265" t="s">
        <v>284</v>
      </c>
      <c r="E287" s="266" t="s">
        <v>482</v>
      </c>
      <c r="F287" s="267" t="s">
        <v>483</v>
      </c>
      <c r="G287" s="268" t="s">
        <v>162</v>
      </c>
      <c r="H287" s="269">
        <v>7.0700000000000003</v>
      </c>
      <c r="I287" s="270"/>
      <c r="J287" s="271">
        <f>ROUND(I287*H287,2)</f>
        <v>0</v>
      </c>
      <c r="K287" s="267" t="s">
        <v>148</v>
      </c>
      <c r="L287" s="272"/>
      <c r="M287" s="273" t="s">
        <v>19</v>
      </c>
      <c r="N287" s="274" t="s">
        <v>43</v>
      </c>
      <c r="O287" s="86"/>
      <c r="P287" s="223">
        <f>O287*H287</f>
        <v>0</v>
      </c>
      <c r="Q287" s="223">
        <v>0.13100000000000001</v>
      </c>
      <c r="R287" s="223">
        <f>Q287*H287</f>
        <v>0.92617000000000005</v>
      </c>
      <c r="S287" s="223">
        <v>0</v>
      </c>
      <c r="T287" s="224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25" t="s">
        <v>193</v>
      </c>
      <c r="AT287" s="225" t="s">
        <v>284</v>
      </c>
      <c r="AU287" s="225" t="s">
        <v>81</v>
      </c>
      <c r="AY287" s="19" t="s">
        <v>142</v>
      </c>
      <c r="BE287" s="226">
        <f>IF(N287="základní",J287,0)</f>
        <v>0</v>
      </c>
      <c r="BF287" s="226">
        <f>IF(N287="snížená",J287,0)</f>
        <v>0</v>
      </c>
      <c r="BG287" s="226">
        <f>IF(N287="zákl. přenesená",J287,0)</f>
        <v>0</v>
      </c>
      <c r="BH287" s="226">
        <f>IF(N287="sníž. přenesená",J287,0)</f>
        <v>0</v>
      </c>
      <c r="BI287" s="226">
        <f>IF(N287="nulová",J287,0)</f>
        <v>0</v>
      </c>
      <c r="BJ287" s="19" t="s">
        <v>79</v>
      </c>
      <c r="BK287" s="226">
        <f>ROUND(I287*H287,2)</f>
        <v>0</v>
      </c>
      <c r="BL287" s="19" t="s">
        <v>149</v>
      </c>
      <c r="BM287" s="225" t="s">
        <v>484</v>
      </c>
    </row>
    <row r="288" s="14" customFormat="1">
      <c r="A288" s="14"/>
      <c r="B288" s="243"/>
      <c r="C288" s="244"/>
      <c r="D288" s="234" t="s">
        <v>153</v>
      </c>
      <c r="E288" s="245" t="s">
        <v>19</v>
      </c>
      <c r="F288" s="246" t="s">
        <v>183</v>
      </c>
      <c r="G288" s="244"/>
      <c r="H288" s="247">
        <v>7</v>
      </c>
      <c r="I288" s="248"/>
      <c r="J288" s="244"/>
      <c r="K288" s="244"/>
      <c r="L288" s="249"/>
      <c r="M288" s="250"/>
      <c r="N288" s="251"/>
      <c r="O288" s="251"/>
      <c r="P288" s="251"/>
      <c r="Q288" s="251"/>
      <c r="R288" s="251"/>
      <c r="S288" s="251"/>
      <c r="T288" s="252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3" t="s">
        <v>153</v>
      </c>
      <c r="AU288" s="253" t="s">
        <v>81</v>
      </c>
      <c r="AV288" s="14" t="s">
        <v>81</v>
      </c>
      <c r="AW288" s="14" t="s">
        <v>33</v>
      </c>
      <c r="AX288" s="14" t="s">
        <v>79</v>
      </c>
      <c r="AY288" s="253" t="s">
        <v>142</v>
      </c>
    </row>
    <row r="289" s="14" customFormat="1">
      <c r="A289" s="14"/>
      <c r="B289" s="243"/>
      <c r="C289" s="244"/>
      <c r="D289" s="234" t="s">
        <v>153</v>
      </c>
      <c r="E289" s="244"/>
      <c r="F289" s="246" t="s">
        <v>485</v>
      </c>
      <c r="G289" s="244"/>
      <c r="H289" s="247">
        <v>7.0700000000000003</v>
      </c>
      <c r="I289" s="248"/>
      <c r="J289" s="244"/>
      <c r="K289" s="244"/>
      <c r="L289" s="249"/>
      <c r="M289" s="250"/>
      <c r="N289" s="251"/>
      <c r="O289" s="251"/>
      <c r="P289" s="251"/>
      <c r="Q289" s="251"/>
      <c r="R289" s="251"/>
      <c r="S289" s="251"/>
      <c r="T289" s="252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3" t="s">
        <v>153</v>
      </c>
      <c r="AU289" s="253" t="s">
        <v>81</v>
      </c>
      <c r="AV289" s="14" t="s">
        <v>81</v>
      </c>
      <c r="AW289" s="14" t="s">
        <v>4</v>
      </c>
      <c r="AX289" s="14" t="s">
        <v>79</v>
      </c>
      <c r="AY289" s="253" t="s">
        <v>142</v>
      </c>
    </row>
    <row r="290" s="2" customFormat="1" ht="44.25" customHeight="1">
      <c r="A290" s="40"/>
      <c r="B290" s="41"/>
      <c r="C290" s="214" t="s">
        <v>486</v>
      </c>
      <c r="D290" s="214" t="s">
        <v>144</v>
      </c>
      <c r="E290" s="215" t="s">
        <v>487</v>
      </c>
      <c r="F290" s="216" t="s">
        <v>488</v>
      </c>
      <c r="G290" s="217" t="s">
        <v>162</v>
      </c>
      <c r="H290" s="218">
        <v>146</v>
      </c>
      <c r="I290" s="219"/>
      <c r="J290" s="220">
        <f>ROUND(I290*H290,2)</f>
        <v>0</v>
      </c>
      <c r="K290" s="216" t="s">
        <v>148</v>
      </c>
      <c r="L290" s="46"/>
      <c r="M290" s="221" t="s">
        <v>19</v>
      </c>
      <c r="N290" s="222" t="s">
        <v>43</v>
      </c>
      <c r="O290" s="86"/>
      <c r="P290" s="223">
        <f>O290*H290</f>
        <v>0</v>
      </c>
      <c r="Q290" s="223">
        <v>0.11162</v>
      </c>
      <c r="R290" s="223">
        <f>Q290*H290</f>
        <v>16.296520000000001</v>
      </c>
      <c r="S290" s="223">
        <v>0</v>
      </c>
      <c r="T290" s="224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25" t="s">
        <v>149</v>
      </c>
      <c r="AT290" s="225" t="s">
        <v>144</v>
      </c>
      <c r="AU290" s="225" t="s">
        <v>81</v>
      </c>
      <c r="AY290" s="19" t="s">
        <v>142</v>
      </c>
      <c r="BE290" s="226">
        <f>IF(N290="základní",J290,0)</f>
        <v>0</v>
      </c>
      <c r="BF290" s="226">
        <f>IF(N290="snížená",J290,0)</f>
        <v>0</v>
      </c>
      <c r="BG290" s="226">
        <f>IF(N290="zákl. přenesená",J290,0)</f>
        <v>0</v>
      </c>
      <c r="BH290" s="226">
        <f>IF(N290="sníž. přenesená",J290,0)</f>
        <v>0</v>
      </c>
      <c r="BI290" s="226">
        <f>IF(N290="nulová",J290,0)</f>
        <v>0</v>
      </c>
      <c r="BJ290" s="19" t="s">
        <v>79</v>
      </c>
      <c r="BK290" s="226">
        <f>ROUND(I290*H290,2)</f>
        <v>0</v>
      </c>
      <c r="BL290" s="19" t="s">
        <v>149</v>
      </c>
      <c r="BM290" s="225" t="s">
        <v>489</v>
      </c>
    </row>
    <row r="291" s="2" customFormat="1">
      <c r="A291" s="40"/>
      <c r="B291" s="41"/>
      <c r="C291" s="42"/>
      <c r="D291" s="227" t="s">
        <v>151</v>
      </c>
      <c r="E291" s="42"/>
      <c r="F291" s="228" t="s">
        <v>490</v>
      </c>
      <c r="G291" s="42"/>
      <c r="H291" s="42"/>
      <c r="I291" s="229"/>
      <c r="J291" s="42"/>
      <c r="K291" s="42"/>
      <c r="L291" s="46"/>
      <c r="M291" s="230"/>
      <c r="N291" s="231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151</v>
      </c>
      <c r="AU291" s="19" t="s">
        <v>81</v>
      </c>
    </row>
    <row r="292" s="13" customFormat="1">
      <c r="A292" s="13"/>
      <c r="B292" s="232"/>
      <c r="C292" s="233"/>
      <c r="D292" s="234" t="s">
        <v>153</v>
      </c>
      <c r="E292" s="235" t="s">
        <v>19</v>
      </c>
      <c r="F292" s="236" t="s">
        <v>430</v>
      </c>
      <c r="G292" s="233"/>
      <c r="H292" s="235" t="s">
        <v>19</v>
      </c>
      <c r="I292" s="237"/>
      <c r="J292" s="233"/>
      <c r="K292" s="233"/>
      <c r="L292" s="238"/>
      <c r="M292" s="239"/>
      <c r="N292" s="240"/>
      <c r="O292" s="240"/>
      <c r="P292" s="240"/>
      <c r="Q292" s="240"/>
      <c r="R292" s="240"/>
      <c r="S292" s="240"/>
      <c r="T292" s="241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2" t="s">
        <v>153</v>
      </c>
      <c r="AU292" s="242" t="s">
        <v>81</v>
      </c>
      <c r="AV292" s="13" t="s">
        <v>79</v>
      </c>
      <c r="AW292" s="13" t="s">
        <v>33</v>
      </c>
      <c r="AX292" s="13" t="s">
        <v>72</v>
      </c>
      <c r="AY292" s="242" t="s">
        <v>142</v>
      </c>
    </row>
    <row r="293" s="14" customFormat="1">
      <c r="A293" s="14"/>
      <c r="B293" s="243"/>
      <c r="C293" s="244"/>
      <c r="D293" s="234" t="s">
        <v>153</v>
      </c>
      <c r="E293" s="245" t="s">
        <v>19</v>
      </c>
      <c r="F293" s="246" t="s">
        <v>432</v>
      </c>
      <c r="G293" s="244"/>
      <c r="H293" s="247">
        <v>146</v>
      </c>
      <c r="I293" s="248"/>
      <c r="J293" s="244"/>
      <c r="K293" s="244"/>
      <c r="L293" s="249"/>
      <c r="M293" s="250"/>
      <c r="N293" s="251"/>
      <c r="O293" s="251"/>
      <c r="P293" s="251"/>
      <c r="Q293" s="251"/>
      <c r="R293" s="251"/>
      <c r="S293" s="251"/>
      <c r="T293" s="252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3" t="s">
        <v>153</v>
      </c>
      <c r="AU293" s="253" t="s">
        <v>81</v>
      </c>
      <c r="AV293" s="14" t="s">
        <v>81</v>
      </c>
      <c r="AW293" s="14" t="s">
        <v>33</v>
      </c>
      <c r="AX293" s="14" t="s">
        <v>79</v>
      </c>
      <c r="AY293" s="253" t="s">
        <v>142</v>
      </c>
    </row>
    <row r="294" s="2" customFormat="1" ht="16.5" customHeight="1">
      <c r="A294" s="40"/>
      <c r="B294" s="41"/>
      <c r="C294" s="265" t="s">
        <v>491</v>
      </c>
      <c r="D294" s="265" t="s">
        <v>284</v>
      </c>
      <c r="E294" s="266" t="s">
        <v>492</v>
      </c>
      <c r="F294" s="267" t="s">
        <v>493</v>
      </c>
      <c r="G294" s="268" t="s">
        <v>162</v>
      </c>
      <c r="H294" s="269">
        <v>132.59999999999999</v>
      </c>
      <c r="I294" s="270"/>
      <c r="J294" s="271">
        <f>ROUND(I294*H294,2)</f>
        <v>0</v>
      </c>
      <c r="K294" s="267" t="s">
        <v>148</v>
      </c>
      <c r="L294" s="272"/>
      <c r="M294" s="273" t="s">
        <v>19</v>
      </c>
      <c r="N294" s="274" t="s">
        <v>43</v>
      </c>
      <c r="O294" s="86"/>
      <c r="P294" s="223">
        <f>O294*H294</f>
        <v>0</v>
      </c>
      <c r="Q294" s="223">
        <v>0.17599999999999999</v>
      </c>
      <c r="R294" s="223">
        <f>Q294*H294</f>
        <v>23.337599999999998</v>
      </c>
      <c r="S294" s="223">
        <v>0</v>
      </c>
      <c r="T294" s="224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25" t="s">
        <v>193</v>
      </c>
      <c r="AT294" s="225" t="s">
        <v>284</v>
      </c>
      <c r="AU294" s="225" t="s">
        <v>81</v>
      </c>
      <c r="AY294" s="19" t="s">
        <v>142</v>
      </c>
      <c r="BE294" s="226">
        <f>IF(N294="základní",J294,0)</f>
        <v>0</v>
      </c>
      <c r="BF294" s="226">
        <f>IF(N294="snížená",J294,0)</f>
        <v>0</v>
      </c>
      <c r="BG294" s="226">
        <f>IF(N294="zákl. přenesená",J294,0)</f>
        <v>0</v>
      </c>
      <c r="BH294" s="226">
        <f>IF(N294="sníž. přenesená",J294,0)</f>
        <v>0</v>
      </c>
      <c r="BI294" s="226">
        <f>IF(N294="nulová",J294,0)</f>
        <v>0</v>
      </c>
      <c r="BJ294" s="19" t="s">
        <v>79</v>
      </c>
      <c r="BK294" s="226">
        <f>ROUND(I294*H294,2)</f>
        <v>0</v>
      </c>
      <c r="BL294" s="19" t="s">
        <v>149</v>
      </c>
      <c r="BM294" s="225" t="s">
        <v>494</v>
      </c>
    </row>
    <row r="295" s="14" customFormat="1">
      <c r="A295" s="14"/>
      <c r="B295" s="243"/>
      <c r="C295" s="244"/>
      <c r="D295" s="234" t="s">
        <v>153</v>
      </c>
      <c r="E295" s="245" t="s">
        <v>19</v>
      </c>
      <c r="F295" s="246" t="s">
        <v>495</v>
      </c>
      <c r="G295" s="244"/>
      <c r="H295" s="247">
        <v>130</v>
      </c>
      <c r="I295" s="248"/>
      <c r="J295" s="244"/>
      <c r="K295" s="244"/>
      <c r="L295" s="249"/>
      <c r="M295" s="250"/>
      <c r="N295" s="251"/>
      <c r="O295" s="251"/>
      <c r="P295" s="251"/>
      <c r="Q295" s="251"/>
      <c r="R295" s="251"/>
      <c r="S295" s="251"/>
      <c r="T295" s="252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3" t="s">
        <v>153</v>
      </c>
      <c r="AU295" s="253" t="s">
        <v>81</v>
      </c>
      <c r="AV295" s="14" t="s">
        <v>81</v>
      </c>
      <c r="AW295" s="14" t="s">
        <v>33</v>
      </c>
      <c r="AX295" s="14" t="s">
        <v>79</v>
      </c>
      <c r="AY295" s="253" t="s">
        <v>142</v>
      </c>
    </row>
    <row r="296" s="14" customFormat="1">
      <c r="A296" s="14"/>
      <c r="B296" s="243"/>
      <c r="C296" s="244"/>
      <c r="D296" s="234" t="s">
        <v>153</v>
      </c>
      <c r="E296" s="244"/>
      <c r="F296" s="246" t="s">
        <v>496</v>
      </c>
      <c r="G296" s="244"/>
      <c r="H296" s="247">
        <v>132.59999999999999</v>
      </c>
      <c r="I296" s="248"/>
      <c r="J296" s="244"/>
      <c r="K296" s="244"/>
      <c r="L296" s="249"/>
      <c r="M296" s="250"/>
      <c r="N296" s="251"/>
      <c r="O296" s="251"/>
      <c r="P296" s="251"/>
      <c r="Q296" s="251"/>
      <c r="R296" s="251"/>
      <c r="S296" s="251"/>
      <c r="T296" s="252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3" t="s">
        <v>153</v>
      </c>
      <c r="AU296" s="253" t="s">
        <v>81</v>
      </c>
      <c r="AV296" s="14" t="s">
        <v>81</v>
      </c>
      <c r="AW296" s="14" t="s">
        <v>4</v>
      </c>
      <c r="AX296" s="14" t="s">
        <v>79</v>
      </c>
      <c r="AY296" s="253" t="s">
        <v>142</v>
      </c>
    </row>
    <row r="297" s="2" customFormat="1" ht="16.5" customHeight="1">
      <c r="A297" s="40"/>
      <c r="B297" s="41"/>
      <c r="C297" s="265" t="s">
        <v>497</v>
      </c>
      <c r="D297" s="265" t="s">
        <v>284</v>
      </c>
      <c r="E297" s="266" t="s">
        <v>498</v>
      </c>
      <c r="F297" s="267" t="s">
        <v>499</v>
      </c>
      <c r="G297" s="268" t="s">
        <v>162</v>
      </c>
      <c r="H297" s="269">
        <v>16.32</v>
      </c>
      <c r="I297" s="270"/>
      <c r="J297" s="271">
        <f>ROUND(I297*H297,2)</f>
        <v>0</v>
      </c>
      <c r="K297" s="267" t="s">
        <v>148</v>
      </c>
      <c r="L297" s="272"/>
      <c r="M297" s="273" t="s">
        <v>19</v>
      </c>
      <c r="N297" s="274" t="s">
        <v>43</v>
      </c>
      <c r="O297" s="86"/>
      <c r="P297" s="223">
        <f>O297*H297</f>
        <v>0</v>
      </c>
      <c r="Q297" s="223">
        <v>0.17499999999999999</v>
      </c>
      <c r="R297" s="223">
        <f>Q297*H297</f>
        <v>2.8559999999999999</v>
      </c>
      <c r="S297" s="223">
        <v>0</v>
      </c>
      <c r="T297" s="224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25" t="s">
        <v>193</v>
      </c>
      <c r="AT297" s="225" t="s">
        <v>284</v>
      </c>
      <c r="AU297" s="225" t="s">
        <v>81</v>
      </c>
      <c r="AY297" s="19" t="s">
        <v>142</v>
      </c>
      <c r="BE297" s="226">
        <f>IF(N297="základní",J297,0)</f>
        <v>0</v>
      </c>
      <c r="BF297" s="226">
        <f>IF(N297="snížená",J297,0)</f>
        <v>0</v>
      </c>
      <c r="BG297" s="226">
        <f>IF(N297="zákl. přenesená",J297,0)</f>
        <v>0</v>
      </c>
      <c r="BH297" s="226">
        <f>IF(N297="sníž. přenesená",J297,0)</f>
        <v>0</v>
      </c>
      <c r="BI297" s="226">
        <f>IF(N297="nulová",J297,0)</f>
        <v>0</v>
      </c>
      <c r="BJ297" s="19" t="s">
        <v>79</v>
      </c>
      <c r="BK297" s="226">
        <f>ROUND(I297*H297,2)</f>
        <v>0</v>
      </c>
      <c r="BL297" s="19" t="s">
        <v>149</v>
      </c>
      <c r="BM297" s="225" t="s">
        <v>500</v>
      </c>
    </row>
    <row r="298" s="14" customFormat="1">
      <c r="A298" s="14"/>
      <c r="B298" s="243"/>
      <c r="C298" s="244"/>
      <c r="D298" s="234" t="s">
        <v>153</v>
      </c>
      <c r="E298" s="245" t="s">
        <v>19</v>
      </c>
      <c r="F298" s="246" t="s">
        <v>246</v>
      </c>
      <c r="G298" s="244"/>
      <c r="H298" s="247">
        <v>16</v>
      </c>
      <c r="I298" s="248"/>
      <c r="J298" s="244"/>
      <c r="K298" s="244"/>
      <c r="L298" s="249"/>
      <c r="M298" s="250"/>
      <c r="N298" s="251"/>
      <c r="O298" s="251"/>
      <c r="P298" s="251"/>
      <c r="Q298" s="251"/>
      <c r="R298" s="251"/>
      <c r="S298" s="251"/>
      <c r="T298" s="252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3" t="s">
        <v>153</v>
      </c>
      <c r="AU298" s="253" t="s">
        <v>81</v>
      </c>
      <c r="AV298" s="14" t="s">
        <v>81</v>
      </c>
      <c r="AW298" s="14" t="s">
        <v>33</v>
      </c>
      <c r="AX298" s="14" t="s">
        <v>79</v>
      </c>
      <c r="AY298" s="253" t="s">
        <v>142</v>
      </c>
    </row>
    <row r="299" s="14" customFormat="1">
      <c r="A299" s="14"/>
      <c r="B299" s="243"/>
      <c r="C299" s="244"/>
      <c r="D299" s="234" t="s">
        <v>153</v>
      </c>
      <c r="E299" s="244"/>
      <c r="F299" s="246" t="s">
        <v>501</v>
      </c>
      <c r="G299" s="244"/>
      <c r="H299" s="247">
        <v>16.32</v>
      </c>
      <c r="I299" s="248"/>
      <c r="J299" s="244"/>
      <c r="K299" s="244"/>
      <c r="L299" s="249"/>
      <c r="M299" s="250"/>
      <c r="N299" s="251"/>
      <c r="O299" s="251"/>
      <c r="P299" s="251"/>
      <c r="Q299" s="251"/>
      <c r="R299" s="251"/>
      <c r="S299" s="251"/>
      <c r="T299" s="252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3" t="s">
        <v>153</v>
      </c>
      <c r="AU299" s="253" t="s">
        <v>81</v>
      </c>
      <c r="AV299" s="14" t="s">
        <v>81</v>
      </c>
      <c r="AW299" s="14" t="s">
        <v>4</v>
      </c>
      <c r="AX299" s="14" t="s">
        <v>79</v>
      </c>
      <c r="AY299" s="253" t="s">
        <v>142</v>
      </c>
    </row>
    <row r="300" s="2" customFormat="1" ht="37.8" customHeight="1">
      <c r="A300" s="40"/>
      <c r="B300" s="41"/>
      <c r="C300" s="214" t="s">
        <v>502</v>
      </c>
      <c r="D300" s="214" t="s">
        <v>144</v>
      </c>
      <c r="E300" s="215" t="s">
        <v>503</v>
      </c>
      <c r="F300" s="216" t="s">
        <v>504</v>
      </c>
      <c r="G300" s="217" t="s">
        <v>162</v>
      </c>
      <c r="H300" s="218">
        <v>99</v>
      </c>
      <c r="I300" s="219"/>
      <c r="J300" s="220">
        <f>ROUND(I300*H300,2)</f>
        <v>0</v>
      </c>
      <c r="K300" s="216" t="s">
        <v>148</v>
      </c>
      <c r="L300" s="46"/>
      <c r="M300" s="221" t="s">
        <v>19</v>
      </c>
      <c r="N300" s="222" t="s">
        <v>43</v>
      </c>
      <c r="O300" s="86"/>
      <c r="P300" s="223">
        <f>O300*H300</f>
        <v>0</v>
      </c>
      <c r="Q300" s="223">
        <v>0.098000000000000004</v>
      </c>
      <c r="R300" s="223">
        <f>Q300*H300</f>
        <v>9.702</v>
      </c>
      <c r="S300" s="223">
        <v>0</v>
      </c>
      <c r="T300" s="224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25" t="s">
        <v>149</v>
      </c>
      <c r="AT300" s="225" t="s">
        <v>144</v>
      </c>
      <c r="AU300" s="225" t="s">
        <v>81</v>
      </c>
      <c r="AY300" s="19" t="s">
        <v>142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9" t="s">
        <v>79</v>
      </c>
      <c r="BK300" s="226">
        <f>ROUND(I300*H300,2)</f>
        <v>0</v>
      </c>
      <c r="BL300" s="19" t="s">
        <v>149</v>
      </c>
      <c r="BM300" s="225" t="s">
        <v>505</v>
      </c>
    </row>
    <row r="301" s="2" customFormat="1">
      <c r="A301" s="40"/>
      <c r="B301" s="41"/>
      <c r="C301" s="42"/>
      <c r="D301" s="227" t="s">
        <v>151</v>
      </c>
      <c r="E301" s="42"/>
      <c r="F301" s="228" t="s">
        <v>506</v>
      </c>
      <c r="G301" s="42"/>
      <c r="H301" s="42"/>
      <c r="I301" s="229"/>
      <c r="J301" s="42"/>
      <c r="K301" s="42"/>
      <c r="L301" s="46"/>
      <c r="M301" s="230"/>
      <c r="N301" s="231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151</v>
      </c>
      <c r="AU301" s="19" t="s">
        <v>81</v>
      </c>
    </row>
    <row r="302" s="13" customFormat="1">
      <c r="A302" s="13"/>
      <c r="B302" s="232"/>
      <c r="C302" s="233"/>
      <c r="D302" s="234" t="s">
        <v>153</v>
      </c>
      <c r="E302" s="235" t="s">
        <v>19</v>
      </c>
      <c r="F302" s="236" t="s">
        <v>427</v>
      </c>
      <c r="G302" s="233"/>
      <c r="H302" s="235" t="s">
        <v>19</v>
      </c>
      <c r="I302" s="237"/>
      <c r="J302" s="233"/>
      <c r="K302" s="233"/>
      <c r="L302" s="238"/>
      <c r="M302" s="239"/>
      <c r="N302" s="240"/>
      <c r="O302" s="240"/>
      <c r="P302" s="240"/>
      <c r="Q302" s="240"/>
      <c r="R302" s="240"/>
      <c r="S302" s="240"/>
      <c r="T302" s="241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2" t="s">
        <v>153</v>
      </c>
      <c r="AU302" s="242" t="s">
        <v>81</v>
      </c>
      <c r="AV302" s="13" t="s">
        <v>79</v>
      </c>
      <c r="AW302" s="13" t="s">
        <v>33</v>
      </c>
      <c r="AX302" s="13" t="s">
        <v>72</v>
      </c>
      <c r="AY302" s="242" t="s">
        <v>142</v>
      </c>
    </row>
    <row r="303" s="14" customFormat="1">
      <c r="A303" s="14"/>
      <c r="B303" s="243"/>
      <c r="C303" s="244"/>
      <c r="D303" s="234" t="s">
        <v>153</v>
      </c>
      <c r="E303" s="245" t="s">
        <v>19</v>
      </c>
      <c r="F303" s="246" t="s">
        <v>282</v>
      </c>
      <c r="G303" s="244"/>
      <c r="H303" s="247">
        <v>99</v>
      </c>
      <c r="I303" s="248"/>
      <c r="J303" s="244"/>
      <c r="K303" s="244"/>
      <c r="L303" s="249"/>
      <c r="M303" s="250"/>
      <c r="N303" s="251"/>
      <c r="O303" s="251"/>
      <c r="P303" s="251"/>
      <c r="Q303" s="251"/>
      <c r="R303" s="251"/>
      <c r="S303" s="251"/>
      <c r="T303" s="252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3" t="s">
        <v>153</v>
      </c>
      <c r="AU303" s="253" t="s">
        <v>81</v>
      </c>
      <c r="AV303" s="14" t="s">
        <v>81</v>
      </c>
      <c r="AW303" s="14" t="s">
        <v>33</v>
      </c>
      <c r="AX303" s="14" t="s">
        <v>79</v>
      </c>
      <c r="AY303" s="253" t="s">
        <v>142</v>
      </c>
    </row>
    <row r="304" s="2" customFormat="1" ht="16.5" customHeight="1">
      <c r="A304" s="40"/>
      <c r="B304" s="41"/>
      <c r="C304" s="265" t="s">
        <v>507</v>
      </c>
      <c r="D304" s="265" t="s">
        <v>284</v>
      </c>
      <c r="E304" s="266" t="s">
        <v>508</v>
      </c>
      <c r="F304" s="267" t="s">
        <v>509</v>
      </c>
      <c r="G304" s="268" t="s">
        <v>162</v>
      </c>
      <c r="H304" s="269">
        <v>100.98</v>
      </c>
      <c r="I304" s="270"/>
      <c r="J304" s="271">
        <f>ROUND(I304*H304,2)</f>
        <v>0</v>
      </c>
      <c r="K304" s="267" t="s">
        <v>19</v>
      </c>
      <c r="L304" s="272"/>
      <c r="M304" s="273" t="s">
        <v>19</v>
      </c>
      <c r="N304" s="274" t="s">
        <v>43</v>
      </c>
      <c r="O304" s="86"/>
      <c r="P304" s="223">
        <f>O304*H304</f>
        <v>0</v>
      </c>
      <c r="Q304" s="223">
        <v>0.14499999999999999</v>
      </c>
      <c r="R304" s="223">
        <f>Q304*H304</f>
        <v>14.642099999999999</v>
      </c>
      <c r="S304" s="223">
        <v>0</v>
      </c>
      <c r="T304" s="224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25" t="s">
        <v>193</v>
      </c>
      <c r="AT304" s="225" t="s">
        <v>284</v>
      </c>
      <c r="AU304" s="225" t="s">
        <v>81</v>
      </c>
      <c r="AY304" s="19" t="s">
        <v>142</v>
      </c>
      <c r="BE304" s="226">
        <f>IF(N304="základní",J304,0)</f>
        <v>0</v>
      </c>
      <c r="BF304" s="226">
        <f>IF(N304="snížená",J304,0)</f>
        <v>0</v>
      </c>
      <c r="BG304" s="226">
        <f>IF(N304="zákl. přenesená",J304,0)</f>
        <v>0</v>
      </c>
      <c r="BH304" s="226">
        <f>IF(N304="sníž. přenesená",J304,0)</f>
        <v>0</v>
      </c>
      <c r="BI304" s="226">
        <f>IF(N304="nulová",J304,0)</f>
        <v>0</v>
      </c>
      <c r="BJ304" s="19" t="s">
        <v>79</v>
      </c>
      <c r="BK304" s="226">
        <f>ROUND(I304*H304,2)</f>
        <v>0</v>
      </c>
      <c r="BL304" s="19" t="s">
        <v>149</v>
      </c>
      <c r="BM304" s="225" t="s">
        <v>510</v>
      </c>
    </row>
    <row r="305" s="14" customFormat="1">
      <c r="A305" s="14"/>
      <c r="B305" s="243"/>
      <c r="C305" s="244"/>
      <c r="D305" s="234" t="s">
        <v>153</v>
      </c>
      <c r="E305" s="244"/>
      <c r="F305" s="246" t="s">
        <v>511</v>
      </c>
      <c r="G305" s="244"/>
      <c r="H305" s="247">
        <v>100.98</v>
      </c>
      <c r="I305" s="248"/>
      <c r="J305" s="244"/>
      <c r="K305" s="244"/>
      <c r="L305" s="249"/>
      <c r="M305" s="250"/>
      <c r="N305" s="251"/>
      <c r="O305" s="251"/>
      <c r="P305" s="251"/>
      <c r="Q305" s="251"/>
      <c r="R305" s="251"/>
      <c r="S305" s="251"/>
      <c r="T305" s="252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3" t="s">
        <v>153</v>
      </c>
      <c r="AU305" s="253" t="s">
        <v>81</v>
      </c>
      <c r="AV305" s="14" t="s">
        <v>81</v>
      </c>
      <c r="AW305" s="14" t="s">
        <v>4</v>
      </c>
      <c r="AX305" s="14" t="s">
        <v>79</v>
      </c>
      <c r="AY305" s="253" t="s">
        <v>142</v>
      </c>
    </row>
    <row r="306" s="12" customFormat="1" ht="22.8" customHeight="1">
      <c r="A306" s="12"/>
      <c r="B306" s="198"/>
      <c r="C306" s="199"/>
      <c r="D306" s="200" t="s">
        <v>71</v>
      </c>
      <c r="E306" s="212" t="s">
        <v>199</v>
      </c>
      <c r="F306" s="212" t="s">
        <v>512</v>
      </c>
      <c r="G306" s="199"/>
      <c r="H306" s="199"/>
      <c r="I306" s="202"/>
      <c r="J306" s="213">
        <f>BK306</f>
        <v>0</v>
      </c>
      <c r="K306" s="199"/>
      <c r="L306" s="204"/>
      <c r="M306" s="205"/>
      <c r="N306" s="206"/>
      <c r="O306" s="206"/>
      <c r="P306" s="207">
        <f>SUM(P307:P365)</f>
        <v>0</v>
      </c>
      <c r="Q306" s="206"/>
      <c r="R306" s="207">
        <f>SUM(R307:R365)</f>
        <v>88.472644000000003</v>
      </c>
      <c r="S306" s="206"/>
      <c r="T306" s="208">
        <f>SUM(T307:T365)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09" t="s">
        <v>79</v>
      </c>
      <c r="AT306" s="210" t="s">
        <v>71</v>
      </c>
      <c r="AU306" s="210" t="s">
        <v>79</v>
      </c>
      <c r="AY306" s="209" t="s">
        <v>142</v>
      </c>
      <c r="BK306" s="211">
        <f>SUM(BK307:BK365)</f>
        <v>0</v>
      </c>
    </row>
    <row r="307" s="2" customFormat="1" ht="16.5" customHeight="1">
      <c r="A307" s="40"/>
      <c r="B307" s="41"/>
      <c r="C307" s="214" t="s">
        <v>513</v>
      </c>
      <c r="D307" s="214" t="s">
        <v>144</v>
      </c>
      <c r="E307" s="215" t="s">
        <v>514</v>
      </c>
      <c r="F307" s="216" t="s">
        <v>515</v>
      </c>
      <c r="G307" s="217" t="s">
        <v>147</v>
      </c>
      <c r="H307" s="218">
        <v>4</v>
      </c>
      <c r="I307" s="219"/>
      <c r="J307" s="220">
        <f>ROUND(I307*H307,2)</f>
        <v>0</v>
      </c>
      <c r="K307" s="216" t="s">
        <v>148</v>
      </c>
      <c r="L307" s="46"/>
      <c r="M307" s="221" t="s">
        <v>19</v>
      </c>
      <c r="N307" s="222" t="s">
        <v>43</v>
      </c>
      <c r="O307" s="86"/>
      <c r="P307" s="223">
        <f>O307*H307</f>
        <v>0</v>
      </c>
      <c r="Q307" s="223">
        <v>0.00069999999999999999</v>
      </c>
      <c r="R307" s="223">
        <f>Q307*H307</f>
        <v>0.0028</v>
      </c>
      <c r="S307" s="223">
        <v>0</v>
      </c>
      <c r="T307" s="224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25" t="s">
        <v>149</v>
      </c>
      <c r="AT307" s="225" t="s">
        <v>144</v>
      </c>
      <c r="AU307" s="225" t="s">
        <v>81</v>
      </c>
      <c r="AY307" s="19" t="s">
        <v>142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9" t="s">
        <v>79</v>
      </c>
      <c r="BK307" s="226">
        <f>ROUND(I307*H307,2)</f>
        <v>0</v>
      </c>
      <c r="BL307" s="19" t="s">
        <v>149</v>
      </c>
      <c r="BM307" s="225" t="s">
        <v>516</v>
      </c>
    </row>
    <row r="308" s="2" customFormat="1">
      <c r="A308" s="40"/>
      <c r="B308" s="41"/>
      <c r="C308" s="42"/>
      <c r="D308" s="227" t="s">
        <v>151</v>
      </c>
      <c r="E308" s="42"/>
      <c r="F308" s="228" t="s">
        <v>517</v>
      </c>
      <c r="G308" s="42"/>
      <c r="H308" s="42"/>
      <c r="I308" s="229"/>
      <c r="J308" s="42"/>
      <c r="K308" s="42"/>
      <c r="L308" s="46"/>
      <c r="M308" s="230"/>
      <c r="N308" s="231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151</v>
      </c>
      <c r="AU308" s="19" t="s">
        <v>81</v>
      </c>
    </row>
    <row r="309" s="13" customFormat="1">
      <c r="A309" s="13"/>
      <c r="B309" s="232"/>
      <c r="C309" s="233"/>
      <c r="D309" s="234" t="s">
        <v>153</v>
      </c>
      <c r="E309" s="235" t="s">
        <v>19</v>
      </c>
      <c r="F309" s="236" t="s">
        <v>518</v>
      </c>
      <c r="G309" s="233"/>
      <c r="H309" s="235" t="s">
        <v>19</v>
      </c>
      <c r="I309" s="237"/>
      <c r="J309" s="233"/>
      <c r="K309" s="233"/>
      <c r="L309" s="238"/>
      <c r="M309" s="239"/>
      <c r="N309" s="240"/>
      <c r="O309" s="240"/>
      <c r="P309" s="240"/>
      <c r="Q309" s="240"/>
      <c r="R309" s="240"/>
      <c r="S309" s="240"/>
      <c r="T309" s="241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2" t="s">
        <v>153</v>
      </c>
      <c r="AU309" s="242" t="s">
        <v>81</v>
      </c>
      <c r="AV309" s="13" t="s">
        <v>79</v>
      </c>
      <c r="AW309" s="13" t="s">
        <v>33</v>
      </c>
      <c r="AX309" s="13" t="s">
        <v>72</v>
      </c>
      <c r="AY309" s="242" t="s">
        <v>142</v>
      </c>
    </row>
    <row r="310" s="14" customFormat="1">
      <c r="A310" s="14"/>
      <c r="B310" s="243"/>
      <c r="C310" s="244"/>
      <c r="D310" s="234" t="s">
        <v>153</v>
      </c>
      <c r="E310" s="245" t="s">
        <v>19</v>
      </c>
      <c r="F310" s="246" t="s">
        <v>79</v>
      </c>
      <c r="G310" s="244"/>
      <c r="H310" s="247">
        <v>1</v>
      </c>
      <c r="I310" s="248"/>
      <c r="J310" s="244"/>
      <c r="K310" s="244"/>
      <c r="L310" s="249"/>
      <c r="M310" s="250"/>
      <c r="N310" s="251"/>
      <c r="O310" s="251"/>
      <c r="P310" s="251"/>
      <c r="Q310" s="251"/>
      <c r="R310" s="251"/>
      <c r="S310" s="251"/>
      <c r="T310" s="252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3" t="s">
        <v>153</v>
      </c>
      <c r="AU310" s="253" t="s">
        <v>81</v>
      </c>
      <c r="AV310" s="14" t="s">
        <v>81</v>
      </c>
      <c r="AW310" s="14" t="s">
        <v>33</v>
      </c>
      <c r="AX310" s="14" t="s">
        <v>72</v>
      </c>
      <c r="AY310" s="253" t="s">
        <v>142</v>
      </c>
    </row>
    <row r="311" s="13" customFormat="1">
      <c r="A311" s="13"/>
      <c r="B311" s="232"/>
      <c r="C311" s="233"/>
      <c r="D311" s="234" t="s">
        <v>153</v>
      </c>
      <c r="E311" s="235" t="s">
        <v>19</v>
      </c>
      <c r="F311" s="236" t="s">
        <v>519</v>
      </c>
      <c r="G311" s="233"/>
      <c r="H311" s="235" t="s">
        <v>19</v>
      </c>
      <c r="I311" s="237"/>
      <c r="J311" s="233"/>
      <c r="K311" s="233"/>
      <c r="L311" s="238"/>
      <c r="M311" s="239"/>
      <c r="N311" s="240"/>
      <c r="O311" s="240"/>
      <c r="P311" s="240"/>
      <c r="Q311" s="240"/>
      <c r="R311" s="240"/>
      <c r="S311" s="240"/>
      <c r="T311" s="241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2" t="s">
        <v>153</v>
      </c>
      <c r="AU311" s="242" t="s">
        <v>81</v>
      </c>
      <c r="AV311" s="13" t="s">
        <v>79</v>
      </c>
      <c r="AW311" s="13" t="s">
        <v>33</v>
      </c>
      <c r="AX311" s="13" t="s">
        <v>72</v>
      </c>
      <c r="AY311" s="242" t="s">
        <v>142</v>
      </c>
    </row>
    <row r="312" s="14" customFormat="1">
      <c r="A312" s="14"/>
      <c r="B312" s="243"/>
      <c r="C312" s="244"/>
      <c r="D312" s="234" t="s">
        <v>153</v>
      </c>
      <c r="E312" s="245" t="s">
        <v>19</v>
      </c>
      <c r="F312" s="246" t="s">
        <v>79</v>
      </c>
      <c r="G312" s="244"/>
      <c r="H312" s="247">
        <v>1</v>
      </c>
      <c r="I312" s="248"/>
      <c r="J312" s="244"/>
      <c r="K312" s="244"/>
      <c r="L312" s="249"/>
      <c r="M312" s="250"/>
      <c r="N312" s="251"/>
      <c r="O312" s="251"/>
      <c r="P312" s="251"/>
      <c r="Q312" s="251"/>
      <c r="R312" s="251"/>
      <c r="S312" s="251"/>
      <c r="T312" s="252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3" t="s">
        <v>153</v>
      </c>
      <c r="AU312" s="253" t="s">
        <v>81</v>
      </c>
      <c r="AV312" s="14" t="s">
        <v>81</v>
      </c>
      <c r="AW312" s="14" t="s">
        <v>33</v>
      </c>
      <c r="AX312" s="14" t="s">
        <v>72</v>
      </c>
      <c r="AY312" s="253" t="s">
        <v>142</v>
      </c>
    </row>
    <row r="313" s="13" customFormat="1">
      <c r="A313" s="13"/>
      <c r="B313" s="232"/>
      <c r="C313" s="233"/>
      <c r="D313" s="234" t="s">
        <v>153</v>
      </c>
      <c r="E313" s="235" t="s">
        <v>19</v>
      </c>
      <c r="F313" s="236" t="s">
        <v>520</v>
      </c>
      <c r="G313" s="233"/>
      <c r="H313" s="235" t="s">
        <v>19</v>
      </c>
      <c r="I313" s="237"/>
      <c r="J313" s="233"/>
      <c r="K313" s="233"/>
      <c r="L313" s="238"/>
      <c r="M313" s="239"/>
      <c r="N313" s="240"/>
      <c r="O313" s="240"/>
      <c r="P313" s="240"/>
      <c r="Q313" s="240"/>
      <c r="R313" s="240"/>
      <c r="S313" s="240"/>
      <c r="T313" s="241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2" t="s">
        <v>153</v>
      </c>
      <c r="AU313" s="242" t="s">
        <v>81</v>
      </c>
      <c r="AV313" s="13" t="s">
        <v>79</v>
      </c>
      <c r="AW313" s="13" t="s">
        <v>33</v>
      </c>
      <c r="AX313" s="13" t="s">
        <v>72</v>
      </c>
      <c r="AY313" s="242" t="s">
        <v>142</v>
      </c>
    </row>
    <row r="314" s="14" customFormat="1">
      <c r="A314" s="14"/>
      <c r="B314" s="243"/>
      <c r="C314" s="244"/>
      <c r="D314" s="234" t="s">
        <v>153</v>
      </c>
      <c r="E314" s="245" t="s">
        <v>19</v>
      </c>
      <c r="F314" s="246" t="s">
        <v>79</v>
      </c>
      <c r="G314" s="244"/>
      <c r="H314" s="247">
        <v>1</v>
      </c>
      <c r="I314" s="248"/>
      <c r="J314" s="244"/>
      <c r="K314" s="244"/>
      <c r="L314" s="249"/>
      <c r="M314" s="250"/>
      <c r="N314" s="251"/>
      <c r="O314" s="251"/>
      <c r="P314" s="251"/>
      <c r="Q314" s="251"/>
      <c r="R314" s="251"/>
      <c r="S314" s="251"/>
      <c r="T314" s="25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3" t="s">
        <v>153</v>
      </c>
      <c r="AU314" s="253" t="s">
        <v>81</v>
      </c>
      <c r="AV314" s="14" t="s">
        <v>81</v>
      </c>
      <c r="AW314" s="14" t="s">
        <v>33</v>
      </c>
      <c r="AX314" s="14" t="s">
        <v>72</v>
      </c>
      <c r="AY314" s="253" t="s">
        <v>142</v>
      </c>
    </row>
    <row r="315" s="13" customFormat="1">
      <c r="A315" s="13"/>
      <c r="B315" s="232"/>
      <c r="C315" s="233"/>
      <c r="D315" s="234" t="s">
        <v>153</v>
      </c>
      <c r="E315" s="235" t="s">
        <v>19</v>
      </c>
      <c r="F315" s="236" t="s">
        <v>521</v>
      </c>
      <c r="G315" s="233"/>
      <c r="H315" s="235" t="s">
        <v>19</v>
      </c>
      <c r="I315" s="237"/>
      <c r="J315" s="233"/>
      <c r="K315" s="233"/>
      <c r="L315" s="238"/>
      <c r="M315" s="239"/>
      <c r="N315" s="240"/>
      <c r="O315" s="240"/>
      <c r="P315" s="240"/>
      <c r="Q315" s="240"/>
      <c r="R315" s="240"/>
      <c r="S315" s="240"/>
      <c r="T315" s="241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2" t="s">
        <v>153</v>
      </c>
      <c r="AU315" s="242" t="s">
        <v>81</v>
      </c>
      <c r="AV315" s="13" t="s">
        <v>79</v>
      </c>
      <c r="AW315" s="13" t="s">
        <v>33</v>
      </c>
      <c r="AX315" s="13" t="s">
        <v>72</v>
      </c>
      <c r="AY315" s="242" t="s">
        <v>142</v>
      </c>
    </row>
    <row r="316" s="14" customFormat="1">
      <c r="A316" s="14"/>
      <c r="B316" s="243"/>
      <c r="C316" s="244"/>
      <c r="D316" s="234" t="s">
        <v>153</v>
      </c>
      <c r="E316" s="245" t="s">
        <v>19</v>
      </c>
      <c r="F316" s="246" t="s">
        <v>79</v>
      </c>
      <c r="G316" s="244"/>
      <c r="H316" s="247">
        <v>1</v>
      </c>
      <c r="I316" s="248"/>
      <c r="J316" s="244"/>
      <c r="K316" s="244"/>
      <c r="L316" s="249"/>
      <c r="M316" s="250"/>
      <c r="N316" s="251"/>
      <c r="O316" s="251"/>
      <c r="P316" s="251"/>
      <c r="Q316" s="251"/>
      <c r="R316" s="251"/>
      <c r="S316" s="251"/>
      <c r="T316" s="252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3" t="s">
        <v>153</v>
      </c>
      <c r="AU316" s="253" t="s">
        <v>81</v>
      </c>
      <c r="AV316" s="14" t="s">
        <v>81</v>
      </c>
      <c r="AW316" s="14" t="s">
        <v>33</v>
      </c>
      <c r="AX316" s="14" t="s">
        <v>72</v>
      </c>
      <c r="AY316" s="253" t="s">
        <v>142</v>
      </c>
    </row>
    <row r="317" s="15" customFormat="1">
      <c r="A317" s="15"/>
      <c r="B317" s="254"/>
      <c r="C317" s="255"/>
      <c r="D317" s="234" t="s">
        <v>153</v>
      </c>
      <c r="E317" s="256" t="s">
        <v>19</v>
      </c>
      <c r="F317" s="257" t="s">
        <v>192</v>
      </c>
      <c r="G317" s="255"/>
      <c r="H317" s="258">
        <v>4</v>
      </c>
      <c r="I317" s="259"/>
      <c r="J317" s="255"/>
      <c r="K317" s="255"/>
      <c r="L317" s="260"/>
      <c r="M317" s="261"/>
      <c r="N317" s="262"/>
      <c r="O317" s="262"/>
      <c r="P317" s="262"/>
      <c r="Q317" s="262"/>
      <c r="R317" s="262"/>
      <c r="S317" s="262"/>
      <c r="T317" s="263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64" t="s">
        <v>153</v>
      </c>
      <c r="AU317" s="264" t="s">
        <v>81</v>
      </c>
      <c r="AV317" s="15" t="s">
        <v>149</v>
      </c>
      <c r="AW317" s="15" t="s">
        <v>33</v>
      </c>
      <c r="AX317" s="15" t="s">
        <v>79</v>
      </c>
      <c r="AY317" s="264" t="s">
        <v>142</v>
      </c>
    </row>
    <row r="318" s="2" customFormat="1" ht="16.5" customHeight="1">
      <c r="A318" s="40"/>
      <c r="B318" s="41"/>
      <c r="C318" s="265" t="s">
        <v>522</v>
      </c>
      <c r="D318" s="265" t="s">
        <v>284</v>
      </c>
      <c r="E318" s="266" t="s">
        <v>523</v>
      </c>
      <c r="F318" s="267" t="s">
        <v>524</v>
      </c>
      <c r="G318" s="268" t="s">
        <v>147</v>
      </c>
      <c r="H318" s="269">
        <v>3</v>
      </c>
      <c r="I318" s="270"/>
      <c r="J318" s="271">
        <f>ROUND(I318*H318,2)</f>
        <v>0</v>
      </c>
      <c r="K318" s="267" t="s">
        <v>148</v>
      </c>
      <c r="L318" s="272"/>
      <c r="M318" s="273" t="s">
        <v>19</v>
      </c>
      <c r="N318" s="274" t="s">
        <v>43</v>
      </c>
      <c r="O318" s="86"/>
      <c r="P318" s="223">
        <f>O318*H318</f>
        <v>0</v>
      </c>
      <c r="Q318" s="223">
        <v>0.0025000000000000001</v>
      </c>
      <c r="R318" s="223">
        <f>Q318*H318</f>
        <v>0.0074999999999999997</v>
      </c>
      <c r="S318" s="223">
        <v>0</v>
      </c>
      <c r="T318" s="224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25" t="s">
        <v>193</v>
      </c>
      <c r="AT318" s="225" t="s">
        <v>284</v>
      </c>
      <c r="AU318" s="225" t="s">
        <v>81</v>
      </c>
      <c r="AY318" s="19" t="s">
        <v>142</v>
      </c>
      <c r="BE318" s="226">
        <f>IF(N318="základní",J318,0)</f>
        <v>0</v>
      </c>
      <c r="BF318" s="226">
        <f>IF(N318="snížená",J318,0)</f>
        <v>0</v>
      </c>
      <c r="BG318" s="226">
        <f>IF(N318="zákl. přenesená",J318,0)</f>
        <v>0</v>
      </c>
      <c r="BH318" s="226">
        <f>IF(N318="sníž. přenesená",J318,0)</f>
        <v>0</v>
      </c>
      <c r="BI318" s="226">
        <f>IF(N318="nulová",J318,0)</f>
        <v>0</v>
      </c>
      <c r="BJ318" s="19" t="s">
        <v>79</v>
      </c>
      <c r="BK318" s="226">
        <f>ROUND(I318*H318,2)</f>
        <v>0</v>
      </c>
      <c r="BL318" s="19" t="s">
        <v>149</v>
      </c>
      <c r="BM318" s="225" t="s">
        <v>525</v>
      </c>
    </row>
    <row r="319" s="2" customFormat="1" ht="16.5" customHeight="1">
      <c r="A319" s="40"/>
      <c r="B319" s="41"/>
      <c r="C319" s="265" t="s">
        <v>526</v>
      </c>
      <c r="D319" s="265" t="s">
        <v>284</v>
      </c>
      <c r="E319" s="266" t="s">
        <v>527</v>
      </c>
      <c r="F319" s="267" t="s">
        <v>528</v>
      </c>
      <c r="G319" s="268" t="s">
        <v>147</v>
      </c>
      <c r="H319" s="269">
        <v>1</v>
      </c>
      <c r="I319" s="270"/>
      <c r="J319" s="271">
        <f>ROUND(I319*H319,2)</f>
        <v>0</v>
      </c>
      <c r="K319" s="267" t="s">
        <v>148</v>
      </c>
      <c r="L319" s="272"/>
      <c r="M319" s="273" t="s">
        <v>19</v>
      </c>
      <c r="N319" s="274" t="s">
        <v>43</v>
      </c>
      <c r="O319" s="86"/>
      <c r="P319" s="223">
        <f>O319*H319</f>
        <v>0</v>
      </c>
      <c r="Q319" s="223">
        <v>0.0040000000000000001</v>
      </c>
      <c r="R319" s="223">
        <f>Q319*H319</f>
        <v>0.0040000000000000001</v>
      </c>
      <c r="S319" s="223">
        <v>0</v>
      </c>
      <c r="T319" s="224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25" t="s">
        <v>193</v>
      </c>
      <c r="AT319" s="225" t="s">
        <v>284</v>
      </c>
      <c r="AU319" s="225" t="s">
        <v>81</v>
      </c>
      <c r="AY319" s="19" t="s">
        <v>142</v>
      </c>
      <c r="BE319" s="226">
        <f>IF(N319="základní",J319,0)</f>
        <v>0</v>
      </c>
      <c r="BF319" s="226">
        <f>IF(N319="snížená",J319,0)</f>
        <v>0</v>
      </c>
      <c r="BG319" s="226">
        <f>IF(N319="zákl. přenesená",J319,0)</f>
        <v>0</v>
      </c>
      <c r="BH319" s="226">
        <f>IF(N319="sníž. přenesená",J319,0)</f>
        <v>0</v>
      </c>
      <c r="BI319" s="226">
        <f>IF(N319="nulová",J319,0)</f>
        <v>0</v>
      </c>
      <c r="BJ319" s="19" t="s">
        <v>79</v>
      </c>
      <c r="BK319" s="226">
        <f>ROUND(I319*H319,2)</f>
        <v>0</v>
      </c>
      <c r="BL319" s="19" t="s">
        <v>149</v>
      </c>
      <c r="BM319" s="225" t="s">
        <v>529</v>
      </c>
    </row>
    <row r="320" s="2" customFormat="1" ht="16.5" customHeight="1">
      <c r="A320" s="40"/>
      <c r="B320" s="41"/>
      <c r="C320" s="214" t="s">
        <v>530</v>
      </c>
      <c r="D320" s="214" t="s">
        <v>144</v>
      </c>
      <c r="E320" s="215" t="s">
        <v>531</v>
      </c>
      <c r="F320" s="216" t="s">
        <v>532</v>
      </c>
      <c r="G320" s="217" t="s">
        <v>147</v>
      </c>
      <c r="H320" s="218">
        <v>4</v>
      </c>
      <c r="I320" s="219"/>
      <c r="J320" s="220">
        <f>ROUND(I320*H320,2)</f>
        <v>0</v>
      </c>
      <c r="K320" s="216" t="s">
        <v>148</v>
      </c>
      <c r="L320" s="46"/>
      <c r="M320" s="221" t="s">
        <v>19</v>
      </c>
      <c r="N320" s="222" t="s">
        <v>43</v>
      </c>
      <c r="O320" s="86"/>
      <c r="P320" s="223">
        <f>O320*H320</f>
        <v>0</v>
      </c>
      <c r="Q320" s="223">
        <v>0.10940999999999999</v>
      </c>
      <c r="R320" s="223">
        <f>Q320*H320</f>
        <v>0.43763999999999997</v>
      </c>
      <c r="S320" s="223">
        <v>0</v>
      </c>
      <c r="T320" s="224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25" t="s">
        <v>149</v>
      </c>
      <c r="AT320" s="225" t="s">
        <v>144</v>
      </c>
      <c r="AU320" s="225" t="s">
        <v>81</v>
      </c>
      <c r="AY320" s="19" t="s">
        <v>142</v>
      </c>
      <c r="BE320" s="226">
        <f>IF(N320="základní",J320,0)</f>
        <v>0</v>
      </c>
      <c r="BF320" s="226">
        <f>IF(N320="snížená",J320,0)</f>
        <v>0</v>
      </c>
      <c r="BG320" s="226">
        <f>IF(N320="zákl. přenesená",J320,0)</f>
        <v>0</v>
      </c>
      <c r="BH320" s="226">
        <f>IF(N320="sníž. přenesená",J320,0)</f>
        <v>0</v>
      </c>
      <c r="BI320" s="226">
        <f>IF(N320="nulová",J320,0)</f>
        <v>0</v>
      </c>
      <c r="BJ320" s="19" t="s">
        <v>79</v>
      </c>
      <c r="BK320" s="226">
        <f>ROUND(I320*H320,2)</f>
        <v>0</v>
      </c>
      <c r="BL320" s="19" t="s">
        <v>149</v>
      </c>
      <c r="BM320" s="225" t="s">
        <v>533</v>
      </c>
    </row>
    <row r="321" s="2" customFormat="1">
      <c r="A321" s="40"/>
      <c r="B321" s="41"/>
      <c r="C321" s="42"/>
      <c r="D321" s="227" t="s">
        <v>151</v>
      </c>
      <c r="E321" s="42"/>
      <c r="F321" s="228" t="s">
        <v>534</v>
      </c>
      <c r="G321" s="42"/>
      <c r="H321" s="42"/>
      <c r="I321" s="229"/>
      <c r="J321" s="42"/>
      <c r="K321" s="42"/>
      <c r="L321" s="46"/>
      <c r="M321" s="230"/>
      <c r="N321" s="231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151</v>
      </c>
      <c r="AU321" s="19" t="s">
        <v>81</v>
      </c>
    </row>
    <row r="322" s="14" customFormat="1">
      <c r="A322" s="14"/>
      <c r="B322" s="243"/>
      <c r="C322" s="244"/>
      <c r="D322" s="234" t="s">
        <v>153</v>
      </c>
      <c r="E322" s="245" t="s">
        <v>19</v>
      </c>
      <c r="F322" s="246" t="s">
        <v>149</v>
      </c>
      <c r="G322" s="244"/>
      <c r="H322" s="247">
        <v>4</v>
      </c>
      <c r="I322" s="248"/>
      <c r="J322" s="244"/>
      <c r="K322" s="244"/>
      <c r="L322" s="249"/>
      <c r="M322" s="250"/>
      <c r="N322" s="251"/>
      <c r="O322" s="251"/>
      <c r="P322" s="251"/>
      <c r="Q322" s="251"/>
      <c r="R322" s="251"/>
      <c r="S322" s="251"/>
      <c r="T322" s="252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3" t="s">
        <v>153</v>
      </c>
      <c r="AU322" s="253" t="s">
        <v>81</v>
      </c>
      <c r="AV322" s="14" t="s">
        <v>81</v>
      </c>
      <c r="AW322" s="14" t="s">
        <v>33</v>
      </c>
      <c r="AX322" s="14" t="s">
        <v>79</v>
      </c>
      <c r="AY322" s="253" t="s">
        <v>142</v>
      </c>
    </row>
    <row r="323" s="2" customFormat="1" ht="16.5" customHeight="1">
      <c r="A323" s="40"/>
      <c r="B323" s="41"/>
      <c r="C323" s="265" t="s">
        <v>535</v>
      </c>
      <c r="D323" s="265" t="s">
        <v>284</v>
      </c>
      <c r="E323" s="266" t="s">
        <v>536</v>
      </c>
      <c r="F323" s="267" t="s">
        <v>537</v>
      </c>
      <c r="G323" s="268" t="s">
        <v>147</v>
      </c>
      <c r="H323" s="269">
        <v>4</v>
      </c>
      <c r="I323" s="270"/>
      <c r="J323" s="271">
        <f>ROUND(I323*H323,2)</f>
        <v>0</v>
      </c>
      <c r="K323" s="267" t="s">
        <v>148</v>
      </c>
      <c r="L323" s="272"/>
      <c r="M323" s="273" t="s">
        <v>19</v>
      </c>
      <c r="N323" s="274" t="s">
        <v>43</v>
      </c>
      <c r="O323" s="86"/>
      <c r="P323" s="223">
        <f>O323*H323</f>
        <v>0</v>
      </c>
      <c r="Q323" s="223">
        <v>0.0061000000000000004</v>
      </c>
      <c r="R323" s="223">
        <f>Q323*H323</f>
        <v>0.024400000000000002</v>
      </c>
      <c r="S323" s="223">
        <v>0</v>
      </c>
      <c r="T323" s="224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25" t="s">
        <v>193</v>
      </c>
      <c r="AT323" s="225" t="s">
        <v>284</v>
      </c>
      <c r="AU323" s="225" t="s">
        <v>81</v>
      </c>
      <c r="AY323" s="19" t="s">
        <v>142</v>
      </c>
      <c r="BE323" s="226">
        <f>IF(N323="základní",J323,0)</f>
        <v>0</v>
      </c>
      <c r="BF323" s="226">
        <f>IF(N323="snížená",J323,0)</f>
        <v>0</v>
      </c>
      <c r="BG323" s="226">
        <f>IF(N323="zákl. přenesená",J323,0)</f>
        <v>0</v>
      </c>
      <c r="BH323" s="226">
        <f>IF(N323="sníž. přenesená",J323,0)</f>
        <v>0</v>
      </c>
      <c r="BI323" s="226">
        <f>IF(N323="nulová",J323,0)</f>
        <v>0</v>
      </c>
      <c r="BJ323" s="19" t="s">
        <v>79</v>
      </c>
      <c r="BK323" s="226">
        <f>ROUND(I323*H323,2)</f>
        <v>0</v>
      </c>
      <c r="BL323" s="19" t="s">
        <v>149</v>
      </c>
      <c r="BM323" s="225" t="s">
        <v>538</v>
      </c>
    </row>
    <row r="324" s="2" customFormat="1" ht="21.75" customHeight="1">
      <c r="A324" s="40"/>
      <c r="B324" s="41"/>
      <c r="C324" s="214" t="s">
        <v>539</v>
      </c>
      <c r="D324" s="214" t="s">
        <v>144</v>
      </c>
      <c r="E324" s="215" t="s">
        <v>540</v>
      </c>
      <c r="F324" s="216" t="s">
        <v>541</v>
      </c>
      <c r="G324" s="217" t="s">
        <v>162</v>
      </c>
      <c r="H324" s="218">
        <v>20</v>
      </c>
      <c r="I324" s="219"/>
      <c r="J324" s="220">
        <f>ROUND(I324*H324,2)</f>
        <v>0</v>
      </c>
      <c r="K324" s="216" t="s">
        <v>148</v>
      </c>
      <c r="L324" s="46"/>
      <c r="M324" s="221" t="s">
        <v>19</v>
      </c>
      <c r="N324" s="222" t="s">
        <v>43</v>
      </c>
      <c r="O324" s="86"/>
      <c r="P324" s="223">
        <f>O324*H324</f>
        <v>0</v>
      </c>
      <c r="Q324" s="223">
        <v>0.0025999999999999999</v>
      </c>
      <c r="R324" s="223">
        <f>Q324*H324</f>
        <v>0.051999999999999998</v>
      </c>
      <c r="S324" s="223">
        <v>0</v>
      </c>
      <c r="T324" s="224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25" t="s">
        <v>149</v>
      </c>
      <c r="AT324" s="225" t="s">
        <v>144</v>
      </c>
      <c r="AU324" s="225" t="s">
        <v>81</v>
      </c>
      <c r="AY324" s="19" t="s">
        <v>142</v>
      </c>
      <c r="BE324" s="226">
        <f>IF(N324="základní",J324,0)</f>
        <v>0</v>
      </c>
      <c r="BF324" s="226">
        <f>IF(N324="snížená",J324,0)</f>
        <v>0</v>
      </c>
      <c r="BG324" s="226">
        <f>IF(N324="zákl. přenesená",J324,0)</f>
        <v>0</v>
      </c>
      <c r="BH324" s="226">
        <f>IF(N324="sníž. přenesená",J324,0)</f>
        <v>0</v>
      </c>
      <c r="BI324" s="226">
        <f>IF(N324="nulová",J324,0)</f>
        <v>0</v>
      </c>
      <c r="BJ324" s="19" t="s">
        <v>79</v>
      </c>
      <c r="BK324" s="226">
        <f>ROUND(I324*H324,2)</f>
        <v>0</v>
      </c>
      <c r="BL324" s="19" t="s">
        <v>149</v>
      </c>
      <c r="BM324" s="225" t="s">
        <v>542</v>
      </c>
    </row>
    <row r="325" s="2" customFormat="1">
      <c r="A325" s="40"/>
      <c r="B325" s="41"/>
      <c r="C325" s="42"/>
      <c r="D325" s="227" t="s">
        <v>151</v>
      </c>
      <c r="E325" s="42"/>
      <c r="F325" s="228" t="s">
        <v>543</v>
      </c>
      <c r="G325" s="42"/>
      <c r="H325" s="42"/>
      <c r="I325" s="229"/>
      <c r="J325" s="42"/>
      <c r="K325" s="42"/>
      <c r="L325" s="46"/>
      <c r="M325" s="230"/>
      <c r="N325" s="231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151</v>
      </c>
      <c r="AU325" s="19" t="s">
        <v>81</v>
      </c>
    </row>
    <row r="326" s="13" customFormat="1">
      <c r="A326" s="13"/>
      <c r="B326" s="232"/>
      <c r="C326" s="233"/>
      <c r="D326" s="234" t="s">
        <v>153</v>
      </c>
      <c r="E326" s="235" t="s">
        <v>19</v>
      </c>
      <c r="F326" s="236" t="s">
        <v>544</v>
      </c>
      <c r="G326" s="233"/>
      <c r="H326" s="235" t="s">
        <v>19</v>
      </c>
      <c r="I326" s="237"/>
      <c r="J326" s="233"/>
      <c r="K326" s="233"/>
      <c r="L326" s="238"/>
      <c r="M326" s="239"/>
      <c r="N326" s="240"/>
      <c r="O326" s="240"/>
      <c r="P326" s="240"/>
      <c r="Q326" s="240"/>
      <c r="R326" s="240"/>
      <c r="S326" s="240"/>
      <c r="T326" s="241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2" t="s">
        <v>153</v>
      </c>
      <c r="AU326" s="242" t="s">
        <v>81</v>
      </c>
      <c r="AV326" s="13" t="s">
        <v>79</v>
      </c>
      <c r="AW326" s="13" t="s">
        <v>33</v>
      </c>
      <c r="AX326" s="13" t="s">
        <v>72</v>
      </c>
      <c r="AY326" s="242" t="s">
        <v>142</v>
      </c>
    </row>
    <row r="327" s="14" customFormat="1">
      <c r="A327" s="14"/>
      <c r="B327" s="243"/>
      <c r="C327" s="244"/>
      <c r="D327" s="234" t="s">
        <v>153</v>
      </c>
      <c r="E327" s="245" t="s">
        <v>19</v>
      </c>
      <c r="F327" s="246" t="s">
        <v>545</v>
      </c>
      <c r="G327" s="244"/>
      <c r="H327" s="247">
        <v>20</v>
      </c>
      <c r="I327" s="248"/>
      <c r="J327" s="244"/>
      <c r="K327" s="244"/>
      <c r="L327" s="249"/>
      <c r="M327" s="250"/>
      <c r="N327" s="251"/>
      <c r="O327" s="251"/>
      <c r="P327" s="251"/>
      <c r="Q327" s="251"/>
      <c r="R327" s="251"/>
      <c r="S327" s="251"/>
      <c r="T327" s="252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3" t="s">
        <v>153</v>
      </c>
      <c r="AU327" s="253" t="s">
        <v>81</v>
      </c>
      <c r="AV327" s="14" t="s">
        <v>81</v>
      </c>
      <c r="AW327" s="14" t="s">
        <v>33</v>
      </c>
      <c r="AX327" s="14" t="s">
        <v>79</v>
      </c>
      <c r="AY327" s="253" t="s">
        <v>142</v>
      </c>
    </row>
    <row r="328" s="2" customFormat="1" ht="33" customHeight="1">
      <c r="A328" s="40"/>
      <c r="B328" s="41"/>
      <c r="C328" s="214" t="s">
        <v>546</v>
      </c>
      <c r="D328" s="214" t="s">
        <v>144</v>
      </c>
      <c r="E328" s="215" t="s">
        <v>547</v>
      </c>
      <c r="F328" s="216" t="s">
        <v>548</v>
      </c>
      <c r="G328" s="217" t="s">
        <v>206</v>
      </c>
      <c r="H328" s="218">
        <v>379.80000000000001</v>
      </c>
      <c r="I328" s="219"/>
      <c r="J328" s="220">
        <f>ROUND(I328*H328,2)</f>
        <v>0</v>
      </c>
      <c r="K328" s="216" t="s">
        <v>19</v>
      </c>
      <c r="L328" s="46"/>
      <c r="M328" s="221" t="s">
        <v>19</v>
      </c>
      <c r="N328" s="222" t="s">
        <v>43</v>
      </c>
      <c r="O328" s="86"/>
      <c r="P328" s="223">
        <f>O328*H328</f>
        <v>0</v>
      </c>
      <c r="Q328" s="223">
        <v>0.15540000000000001</v>
      </c>
      <c r="R328" s="223">
        <f>Q328*H328</f>
        <v>59.020920000000004</v>
      </c>
      <c r="S328" s="223">
        <v>0</v>
      </c>
      <c r="T328" s="224">
        <f>S328*H328</f>
        <v>0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25" t="s">
        <v>149</v>
      </c>
      <c r="AT328" s="225" t="s">
        <v>144</v>
      </c>
      <c r="AU328" s="225" t="s">
        <v>81</v>
      </c>
      <c r="AY328" s="19" t="s">
        <v>142</v>
      </c>
      <c r="BE328" s="226">
        <f>IF(N328="základní",J328,0)</f>
        <v>0</v>
      </c>
      <c r="BF328" s="226">
        <f>IF(N328="snížená",J328,0)</f>
        <v>0</v>
      </c>
      <c r="BG328" s="226">
        <f>IF(N328="zákl. přenesená",J328,0)</f>
        <v>0</v>
      </c>
      <c r="BH328" s="226">
        <f>IF(N328="sníž. přenesená",J328,0)</f>
        <v>0</v>
      </c>
      <c r="BI328" s="226">
        <f>IF(N328="nulová",J328,0)</f>
        <v>0</v>
      </c>
      <c r="BJ328" s="19" t="s">
        <v>79</v>
      </c>
      <c r="BK328" s="226">
        <f>ROUND(I328*H328,2)</f>
        <v>0</v>
      </c>
      <c r="BL328" s="19" t="s">
        <v>149</v>
      </c>
      <c r="BM328" s="225" t="s">
        <v>549</v>
      </c>
    </row>
    <row r="329" s="13" customFormat="1">
      <c r="A329" s="13"/>
      <c r="B329" s="232"/>
      <c r="C329" s="233"/>
      <c r="D329" s="234" t="s">
        <v>153</v>
      </c>
      <c r="E329" s="235" t="s">
        <v>19</v>
      </c>
      <c r="F329" s="236" t="s">
        <v>550</v>
      </c>
      <c r="G329" s="233"/>
      <c r="H329" s="235" t="s">
        <v>19</v>
      </c>
      <c r="I329" s="237"/>
      <c r="J329" s="233"/>
      <c r="K329" s="233"/>
      <c r="L329" s="238"/>
      <c r="M329" s="239"/>
      <c r="N329" s="240"/>
      <c r="O329" s="240"/>
      <c r="P329" s="240"/>
      <c r="Q329" s="240"/>
      <c r="R329" s="240"/>
      <c r="S329" s="240"/>
      <c r="T329" s="241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2" t="s">
        <v>153</v>
      </c>
      <c r="AU329" s="242" t="s">
        <v>81</v>
      </c>
      <c r="AV329" s="13" t="s">
        <v>79</v>
      </c>
      <c r="AW329" s="13" t="s">
        <v>33</v>
      </c>
      <c r="AX329" s="13" t="s">
        <v>72</v>
      </c>
      <c r="AY329" s="242" t="s">
        <v>142</v>
      </c>
    </row>
    <row r="330" s="14" customFormat="1">
      <c r="A330" s="14"/>
      <c r="B330" s="243"/>
      <c r="C330" s="244"/>
      <c r="D330" s="234" t="s">
        <v>153</v>
      </c>
      <c r="E330" s="245" t="s">
        <v>19</v>
      </c>
      <c r="F330" s="246" t="s">
        <v>209</v>
      </c>
      <c r="G330" s="244"/>
      <c r="H330" s="247">
        <v>150</v>
      </c>
      <c r="I330" s="248"/>
      <c r="J330" s="244"/>
      <c r="K330" s="244"/>
      <c r="L330" s="249"/>
      <c r="M330" s="250"/>
      <c r="N330" s="251"/>
      <c r="O330" s="251"/>
      <c r="P330" s="251"/>
      <c r="Q330" s="251"/>
      <c r="R330" s="251"/>
      <c r="S330" s="251"/>
      <c r="T330" s="252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3" t="s">
        <v>153</v>
      </c>
      <c r="AU330" s="253" t="s">
        <v>81</v>
      </c>
      <c r="AV330" s="14" t="s">
        <v>81</v>
      </c>
      <c r="AW330" s="14" t="s">
        <v>33</v>
      </c>
      <c r="AX330" s="14" t="s">
        <v>72</v>
      </c>
      <c r="AY330" s="253" t="s">
        <v>142</v>
      </c>
    </row>
    <row r="331" s="13" customFormat="1">
      <c r="A331" s="13"/>
      <c r="B331" s="232"/>
      <c r="C331" s="233"/>
      <c r="D331" s="234" t="s">
        <v>153</v>
      </c>
      <c r="E331" s="235" t="s">
        <v>19</v>
      </c>
      <c r="F331" s="236" t="s">
        <v>551</v>
      </c>
      <c r="G331" s="233"/>
      <c r="H331" s="235" t="s">
        <v>19</v>
      </c>
      <c r="I331" s="237"/>
      <c r="J331" s="233"/>
      <c r="K331" s="233"/>
      <c r="L331" s="238"/>
      <c r="M331" s="239"/>
      <c r="N331" s="240"/>
      <c r="O331" s="240"/>
      <c r="P331" s="240"/>
      <c r="Q331" s="240"/>
      <c r="R331" s="240"/>
      <c r="S331" s="240"/>
      <c r="T331" s="241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2" t="s">
        <v>153</v>
      </c>
      <c r="AU331" s="242" t="s">
        <v>81</v>
      </c>
      <c r="AV331" s="13" t="s">
        <v>79</v>
      </c>
      <c r="AW331" s="13" t="s">
        <v>33</v>
      </c>
      <c r="AX331" s="13" t="s">
        <v>72</v>
      </c>
      <c r="AY331" s="242" t="s">
        <v>142</v>
      </c>
    </row>
    <row r="332" s="14" customFormat="1">
      <c r="A332" s="14"/>
      <c r="B332" s="243"/>
      <c r="C332" s="244"/>
      <c r="D332" s="234" t="s">
        <v>153</v>
      </c>
      <c r="E332" s="245" t="s">
        <v>19</v>
      </c>
      <c r="F332" s="246" t="s">
        <v>552</v>
      </c>
      <c r="G332" s="244"/>
      <c r="H332" s="247">
        <v>12.800000000000001</v>
      </c>
      <c r="I332" s="248"/>
      <c r="J332" s="244"/>
      <c r="K332" s="244"/>
      <c r="L332" s="249"/>
      <c r="M332" s="250"/>
      <c r="N332" s="251"/>
      <c r="O332" s="251"/>
      <c r="P332" s="251"/>
      <c r="Q332" s="251"/>
      <c r="R332" s="251"/>
      <c r="S332" s="251"/>
      <c r="T332" s="252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3" t="s">
        <v>153</v>
      </c>
      <c r="AU332" s="253" t="s">
        <v>81</v>
      </c>
      <c r="AV332" s="14" t="s">
        <v>81</v>
      </c>
      <c r="AW332" s="14" t="s">
        <v>33</v>
      </c>
      <c r="AX332" s="14" t="s">
        <v>72</v>
      </c>
      <c r="AY332" s="253" t="s">
        <v>142</v>
      </c>
    </row>
    <row r="333" s="13" customFormat="1">
      <c r="A333" s="13"/>
      <c r="B333" s="232"/>
      <c r="C333" s="233"/>
      <c r="D333" s="234" t="s">
        <v>153</v>
      </c>
      <c r="E333" s="235" t="s">
        <v>19</v>
      </c>
      <c r="F333" s="236" t="s">
        <v>553</v>
      </c>
      <c r="G333" s="233"/>
      <c r="H333" s="235" t="s">
        <v>19</v>
      </c>
      <c r="I333" s="237"/>
      <c r="J333" s="233"/>
      <c r="K333" s="233"/>
      <c r="L333" s="238"/>
      <c r="M333" s="239"/>
      <c r="N333" s="240"/>
      <c r="O333" s="240"/>
      <c r="P333" s="240"/>
      <c r="Q333" s="240"/>
      <c r="R333" s="240"/>
      <c r="S333" s="240"/>
      <c r="T333" s="241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2" t="s">
        <v>153</v>
      </c>
      <c r="AU333" s="242" t="s">
        <v>81</v>
      </c>
      <c r="AV333" s="13" t="s">
        <v>79</v>
      </c>
      <c r="AW333" s="13" t="s">
        <v>33</v>
      </c>
      <c r="AX333" s="13" t="s">
        <v>72</v>
      </c>
      <c r="AY333" s="242" t="s">
        <v>142</v>
      </c>
    </row>
    <row r="334" s="14" customFormat="1">
      <c r="A334" s="14"/>
      <c r="B334" s="243"/>
      <c r="C334" s="244"/>
      <c r="D334" s="234" t="s">
        <v>153</v>
      </c>
      <c r="E334" s="245" t="s">
        <v>19</v>
      </c>
      <c r="F334" s="246" t="s">
        <v>554</v>
      </c>
      <c r="G334" s="244"/>
      <c r="H334" s="247">
        <v>111</v>
      </c>
      <c r="I334" s="248"/>
      <c r="J334" s="244"/>
      <c r="K334" s="244"/>
      <c r="L334" s="249"/>
      <c r="M334" s="250"/>
      <c r="N334" s="251"/>
      <c r="O334" s="251"/>
      <c r="P334" s="251"/>
      <c r="Q334" s="251"/>
      <c r="R334" s="251"/>
      <c r="S334" s="251"/>
      <c r="T334" s="252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3" t="s">
        <v>153</v>
      </c>
      <c r="AU334" s="253" t="s">
        <v>81</v>
      </c>
      <c r="AV334" s="14" t="s">
        <v>81</v>
      </c>
      <c r="AW334" s="14" t="s">
        <v>33</v>
      </c>
      <c r="AX334" s="14" t="s">
        <v>72</v>
      </c>
      <c r="AY334" s="253" t="s">
        <v>142</v>
      </c>
    </row>
    <row r="335" s="13" customFormat="1">
      <c r="A335" s="13"/>
      <c r="B335" s="232"/>
      <c r="C335" s="233"/>
      <c r="D335" s="234" t="s">
        <v>153</v>
      </c>
      <c r="E335" s="235" t="s">
        <v>19</v>
      </c>
      <c r="F335" s="236" t="s">
        <v>555</v>
      </c>
      <c r="G335" s="233"/>
      <c r="H335" s="235" t="s">
        <v>19</v>
      </c>
      <c r="I335" s="237"/>
      <c r="J335" s="233"/>
      <c r="K335" s="233"/>
      <c r="L335" s="238"/>
      <c r="M335" s="239"/>
      <c r="N335" s="240"/>
      <c r="O335" s="240"/>
      <c r="P335" s="240"/>
      <c r="Q335" s="240"/>
      <c r="R335" s="240"/>
      <c r="S335" s="240"/>
      <c r="T335" s="241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2" t="s">
        <v>153</v>
      </c>
      <c r="AU335" s="242" t="s">
        <v>81</v>
      </c>
      <c r="AV335" s="13" t="s">
        <v>79</v>
      </c>
      <c r="AW335" s="13" t="s">
        <v>33</v>
      </c>
      <c r="AX335" s="13" t="s">
        <v>72</v>
      </c>
      <c r="AY335" s="242" t="s">
        <v>142</v>
      </c>
    </row>
    <row r="336" s="14" customFormat="1">
      <c r="A336" s="14"/>
      <c r="B336" s="243"/>
      <c r="C336" s="244"/>
      <c r="D336" s="234" t="s">
        <v>153</v>
      </c>
      <c r="E336" s="245" t="s">
        <v>19</v>
      </c>
      <c r="F336" s="246" t="s">
        <v>556</v>
      </c>
      <c r="G336" s="244"/>
      <c r="H336" s="247">
        <v>30</v>
      </c>
      <c r="I336" s="248"/>
      <c r="J336" s="244"/>
      <c r="K336" s="244"/>
      <c r="L336" s="249"/>
      <c r="M336" s="250"/>
      <c r="N336" s="251"/>
      <c r="O336" s="251"/>
      <c r="P336" s="251"/>
      <c r="Q336" s="251"/>
      <c r="R336" s="251"/>
      <c r="S336" s="251"/>
      <c r="T336" s="252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3" t="s">
        <v>153</v>
      </c>
      <c r="AU336" s="253" t="s">
        <v>81</v>
      </c>
      <c r="AV336" s="14" t="s">
        <v>81</v>
      </c>
      <c r="AW336" s="14" t="s">
        <v>33</v>
      </c>
      <c r="AX336" s="14" t="s">
        <v>72</v>
      </c>
      <c r="AY336" s="253" t="s">
        <v>142</v>
      </c>
    </row>
    <row r="337" s="13" customFormat="1">
      <c r="A337" s="13"/>
      <c r="B337" s="232"/>
      <c r="C337" s="233"/>
      <c r="D337" s="234" t="s">
        <v>153</v>
      </c>
      <c r="E337" s="235" t="s">
        <v>19</v>
      </c>
      <c r="F337" s="236" t="s">
        <v>557</v>
      </c>
      <c r="G337" s="233"/>
      <c r="H337" s="235" t="s">
        <v>19</v>
      </c>
      <c r="I337" s="237"/>
      <c r="J337" s="233"/>
      <c r="K337" s="233"/>
      <c r="L337" s="238"/>
      <c r="M337" s="239"/>
      <c r="N337" s="240"/>
      <c r="O337" s="240"/>
      <c r="P337" s="240"/>
      <c r="Q337" s="240"/>
      <c r="R337" s="240"/>
      <c r="S337" s="240"/>
      <c r="T337" s="241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2" t="s">
        <v>153</v>
      </c>
      <c r="AU337" s="242" t="s">
        <v>81</v>
      </c>
      <c r="AV337" s="13" t="s">
        <v>79</v>
      </c>
      <c r="AW337" s="13" t="s">
        <v>33</v>
      </c>
      <c r="AX337" s="13" t="s">
        <v>72</v>
      </c>
      <c r="AY337" s="242" t="s">
        <v>142</v>
      </c>
    </row>
    <row r="338" s="14" customFormat="1">
      <c r="A338" s="14"/>
      <c r="B338" s="243"/>
      <c r="C338" s="244"/>
      <c r="D338" s="234" t="s">
        <v>153</v>
      </c>
      <c r="E338" s="245" t="s">
        <v>19</v>
      </c>
      <c r="F338" s="246" t="s">
        <v>558</v>
      </c>
      <c r="G338" s="244"/>
      <c r="H338" s="247">
        <v>76</v>
      </c>
      <c r="I338" s="248"/>
      <c r="J338" s="244"/>
      <c r="K338" s="244"/>
      <c r="L338" s="249"/>
      <c r="M338" s="250"/>
      <c r="N338" s="251"/>
      <c r="O338" s="251"/>
      <c r="P338" s="251"/>
      <c r="Q338" s="251"/>
      <c r="R338" s="251"/>
      <c r="S338" s="251"/>
      <c r="T338" s="252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3" t="s">
        <v>153</v>
      </c>
      <c r="AU338" s="253" t="s">
        <v>81</v>
      </c>
      <c r="AV338" s="14" t="s">
        <v>81</v>
      </c>
      <c r="AW338" s="14" t="s">
        <v>33</v>
      </c>
      <c r="AX338" s="14" t="s">
        <v>72</v>
      </c>
      <c r="AY338" s="253" t="s">
        <v>142</v>
      </c>
    </row>
    <row r="339" s="15" customFormat="1">
      <c r="A339" s="15"/>
      <c r="B339" s="254"/>
      <c r="C339" s="255"/>
      <c r="D339" s="234" t="s">
        <v>153</v>
      </c>
      <c r="E339" s="256" t="s">
        <v>19</v>
      </c>
      <c r="F339" s="257" t="s">
        <v>192</v>
      </c>
      <c r="G339" s="255"/>
      <c r="H339" s="258">
        <v>379.80000000000001</v>
      </c>
      <c r="I339" s="259"/>
      <c r="J339" s="255"/>
      <c r="K339" s="255"/>
      <c r="L339" s="260"/>
      <c r="M339" s="261"/>
      <c r="N339" s="262"/>
      <c r="O339" s="262"/>
      <c r="P339" s="262"/>
      <c r="Q339" s="262"/>
      <c r="R339" s="262"/>
      <c r="S339" s="262"/>
      <c r="T339" s="263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64" t="s">
        <v>153</v>
      </c>
      <c r="AU339" s="264" t="s">
        <v>81</v>
      </c>
      <c r="AV339" s="15" t="s">
        <v>149</v>
      </c>
      <c r="AW339" s="15" t="s">
        <v>33</v>
      </c>
      <c r="AX339" s="15" t="s">
        <v>79</v>
      </c>
      <c r="AY339" s="264" t="s">
        <v>142</v>
      </c>
    </row>
    <row r="340" s="2" customFormat="1" ht="16.5" customHeight="1">
      <c r="A340" s="40"/>
      <c r="B340" s="41"/>
      <c r="C340" s="265" t="s">
        <v>559</v>
      </c>
      <c r="D340" s="265" t="s">
        <v>284</v>
      </c>
      <c r="E340" s="266" t="s">
        <v>560</v>
      </c>
      <c r="F340" s="267" t="s">
        <v>561</v>
      </c>
      <c r="G340" s="268" t="s">
        <v>206</v>
      </c>
      <c r="H340" s="269">
        <v>156</v>
      </c>
      <c r="I340" s="270"/>
      <c r="J340" s="271">
        <f>ROUND(I340*H340,2)</f>
        <v>0</v>
      </c>
      <c r="K340" s="267" t="s">
        <v>148</v>
      </c>
      <c r="L340" s="272"/>
      <c r="M340" s="273" t="s">
        <v>19</v>
      </c>
      <c r="N340" s="274" t="s">
        <v>43</v>
      </c>
      <c r="O340" s="86"/>
      <c r="P340" s="223">
        <f>O340*H340</f>
        <v>0</v>
      </c>
      <c r="Q340" s="223">
        <v>0.080000000000000002</v>
      </c>
      <c r="R340" s="223">
        <f>Q340*H340</f>
        <v>12.48</v>
      </c>
      <c r="S340" s="223">
        <v>0</v>
      </c>
      <c r="T340" s="224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25" t="s">
        <v>193</v>
      </c>
      <c r="AT340" s="225" t="s">
        <v>284</v>
      </c>
      <c r="AU340" s="225" t="s">
        <v>81</v>
      </c>
      <c r="AY340" s="19" t="s">
        <v>142</v>
      </c>
      <c r="BE340" s="226">
        <f>IF(N340="základní",J340,0)</f>
        <v>0</v>
      </c>
      <c r="BF340" s="226">
        <f>IF(N340="snížená",J340,0)</f>
        <v>0</v>
      </c>
      <c r="BG340" s="226">
        <f>IF(N340="zákl. přenesená",J340,0)</f>
        <v>0</v>
      </c>
      <c r="BH340" s="226">
        <f>IF(N340="sníž. přenesená",J340,0)</f>
        <v>0</v>
      </c>
      <c r="BI340" s="226">
        <f>IF(N340="nulová",J340,0)</f>
        <v>0</v>
      </c>
      <c r="BJ340" s="19" t="s">
        <v>79</v>
      </c>
      <c r="BK340" s="226">
        <f>ROUND(I340*H340,2)</f>
        <v>0</v>
      </c>
      <c r="BL340" s="19" t="s">
        <v>149</v>
      </c>
      <c r="BM340" s="225" t="s">
        <v>562</v>
      </c>
    </row>
    <row r="341" s="14" customFormat="1">
      <c r="A341" s="14"/>
      <c r="B341" s="243"/>
      <c r="C341" s="244"/>
      <c r="D341" s="234" t="s">
        <v>153</v>
      </c>
      <c r="E341" s="245" t="s">
        <v>19</v>
      </c>
      <c r="F341" s="246" t="s">
        <v>209</v>
      </c>
      <c r="G341" s="244"/>
      <c r="H341" s="247">
        <v>150</v>
      </c>
      <c r="I341" s="248"/>
      <c r="J341" s="244"/>
      <c r="K341" s="244"/>
      <c r="L341" s="249"/>
      <c r="M341" s="250"/>
      <c r="N341" s="251"/>
      <c r="O341" s="251"/>
      <c r="P341" s="251"/>
      <c r="Q341" s="251"/>
      <c r="R341" s="251"/>
      <c r="S341" s="251"/>
      <c r="T341" s="252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3" t="s">
        <v>153</v>
      </c>
      <c r="AU341" s="253" t="s">
        <v>81</v>
      </c>
      <c r="AV341" s="14" t="s">
        <v>81</v>
      </c>
      <c r="AW341" s="14" t="s">
        <v>33</v>
      </c>
      <c r="AX341" s="14" t="s">
        <v>79</v>
      </c>
      <c r="AY341" s="253" t="s">
        <v>142</v>
      </c>
    </row>
    <row r="342" s="14" customFormat="1">
      <c r="A342" s="14"/>
      <c r="B342" s="243"/>
      <c r="C342" s="244"/>
      <c r="D342" s="234" t="s">
        <v>153</v>
      </c>
      <c r="E342" s="244"/>
      <c r="F342" s="246" t="s">
        <v>563</v>
      </c>
      <c r="G342" s="244"/>
      <c r="H342" s="247">
        <v>156</v>
      </c>
      <c r="I342" s="248"/>
      <c r="J342" s="244"/>
      <c r="K342" s="244"/>
      <c r="L342" s="249"/>
      <c r="M342" s="250"/>
      <c r="N342" s="251"/>
      <c r="O342" s="251"/>
      <c r="P342" s="251"/>
      <c r="Q342" s="251"/>
      <c r="R342" s="251"/>
      <c r="S342" s="251"/>
      <c r="T342" s="252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3" t="s">
        <v>153</v>
      </c>
      <c r="AU342" s="253" t="s">
        <v>81</v>
      </c>
      <c r="AV342" s="14" t="s">
        <v>81</v>
      </c>
      <c r="AW342" s="14" t="s">
        <v>4</v>
      </c>
      <c r="AX342" s="14" t="s">
        <v>79</v>
      </c>
      <c r="AY342" s="253" t="s">
        <v>142</v>
      </c>
    </row>
    <row r="343" s="2" customFormat="1" ht="16.5" customHeight="1">
      <c r="A343" s="40"/>
      <c r="B343" s="41"/>
      <c r="C343" s="265" t="s">
        <v>564</v>
      </c>
      <c r="D343" s="265" t="s">
        <v>284</v>
      </c>
      <c r="E343" s="266" t="s">
        <v>565</v>
      </c>
      <c r="F343" s="267" t="s">
        <v>566</v>
      </c>
      <c r="G343" s="268" t="s">
        <v>206</v>
      </c>
      <c r="H343" s="269">
        <v>13.311999999999999</v>
      </c>
      <c r="I343" s="270"/>
      <c r="J343" s="271">
        <f>ROUND(I343*H343,2)</f>
        <v>0</v>
      </c>
      <c r="K343" s="267" t="s">
        <v>148</v>
      </c>
      <c r="L343" s="272"/>
      <c r="M343" s="273" t="s">
        <v>19</v>
      </c>
      <c r="N343" s="274" t="s">
        <v>43</v>
      </c>
      <c r="O343" s="86"/>
      <c r="P343" s="223">
        <f>O343*H343</f>
        <v>0</v>
      </c>
      <c r="Q343" s="223">
        <v>0.14000000000000001</v>
      </c>
      <c r="R343" s="223">
        <f>Q343*H343</f>
        <v>1.86368</v>
      </c>
      <c r="S343" s="223">
        <v>0</v>
      </c>
      <c r="T343" s="224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25" t="s">
        <v>193</v>
      </c>
      <c r="AT343" s="225" t="s">
        <v>284</v>
      </c>
      <c r="AU343" s="225" t="s">
        <v>81</v>
      </c>
      <c r="AY343" s="19" t="s">
        <v>142</v>
      </c>
      <c r="BE343" s="226">
        <f>IF(N343="základní",J343,0)</f>
        <v>0</v>
      </c>
      <c r="BF343" s="226">
        <f>IF(N343="snížená",J343,0)</f>
        <v>0</v>
      </c>
      <c r="BG343" s="226">
        <f>IF(N343="zákl. přenesená",J343,0)</f>
        <v>0</v>
      </c>
      <c r="BH343" s="226">
        <f>IF(N343="sníž. přenesená",J343,0)</f>
        <v>0</v>
      </c>
      <c r="BI343" s="226">
        <f>IF(N343="nulová",J343,0)</f>
        <v>0</v>
      </c>
      <c r="BJ343" s="19" t="s">
        <v>79</v>
      </c>
      <c r="BK343" s="226">
        <f>ROUND(I343*H343,2)</f>
        <v>0</v>
      </c>
      <c r="BL343" s="19" t="s">
        <v>149</v>
      </c>
      <c r="BM343" s="225" t="s">
        <v>567</v>
      </c>
    </row>
    <row r="344" s="14" customFormat="1">
      <c r="A344" s="14"/>
      <c r="B344" s="243"/>
      <c r="C344" s="244"/>
      <c r="D344" s="234" t="s">
        <v>153</v>
      </c>
      <c r="E344" s="245" t="s">
        <v>19</v>
      </c>
      <c r="F344" s="246" t="s">
        <v>552</v>
      </c>
      <c r="G344" s="244"/>
      <c r="H344" s="247">
        <v>12.800000000000001</v>
      </c>
      <c r="I344" s="248"/>
      <c r="J344" s="244"/>
      <c r="K344" s="244"/>
      <c r="L344" s="249"/>
      <c r="M344" s="250"/>
      <c r="N344" s="251"/>
      <c r="O344" s="251"/>
      <c r="P344" s="251"/>
      <c r="Q344" s="251"/>
      <c r="R344" s="251"/>
      <c r="S344" s="251"/>
      <c r="T344" s="252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3" t="s">
        <v>153</v>
      </c>
      <c r="AU344" s="253" t="s">
        <v>81</v>
      </c>
      <c r="AV344" s="14" t="s">
        <v>81</v>
      </c>
      <c r="AW344" s="14" t="s">
        <v>33</v>
      </c>
      <c r="AX344" s="14" t="s">
        <v>79</v>
      </c>
      <c r="AY344" s="253" t="s">
        <v>142</v>
      </c>
    </row>
    <row r="345" s="14" customFormat="1">
      <c r="A345" s="14"/>
      <c r="B345" s="243"/>
      <c r="C345" s="244"/>
      <c r="D345" s="234" t="s">
        <v>153</v>
      </c>
      <c r="E345" s="244"/>
      <c r="F345" s="246" t="s">
        <v>568</v>
      </c>
      <c r="G345" s="244"/>
      <c r="H345" s="247">
        <v>13.311999999999999</v>
      </c>
      <c r="I345" s="248"/>
      <c r="J345" s="244"/>
      <c r="K345" s="244"/>
      <c r="L345" s="249"/>
      <c r="M345" s="250"/>
      <c r="N345" s="251"/>
      <c r="O345" s="251"/>
      <c r="P345" s="251"/>
      <c r="Q345" s="251"/>
      <c r="R345" s="251"/>
      <c r="S345" s="251"/>
      <c r="T345" s="252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3" t="s">
        <v>153</v>
      </c>
      <c r="AU345" s="253" t="s">
        <v>81</v>
      </c>
      <c r="AV345" s="14" t="s">
        <v>81</v>
      </c>
      <c r="AW345" s="14" t="s">
        <v>4</v>
      </c>
      <c r="AX345" s="14" t="s">
        <v>79</v>
      </c>
      <c r="AY345" s="253" t="s">
        <v>142</v>
      </c>
    </row>
    <row r="346" s="2" customFormat="1" ht="16.5" customHeight="1">
      <c r="A346" s="40"/>
      <c r="B346" s="41"/>
      <c r="C346" s="265" t="s">
        <v>569</v>
      </c>
      <c r="D346" s="265" t="s">
        <v>284</v>
      </c>
      <c r="E346" s="266" t="s">
        <v>570</v>
      </c>
      <c r="F346" s="267" t="s">
        <v>571</v>
      </c>
      <c r="G346" s="268" t="s">
        <v>206</v>
      </c>
      <c r="H346" s="269">
        <v>115.44</v>
      </c>
      <c r="I346" s="270"/>
      <c r="J346" s="271">
        <f>ROUND(I346*H346,2)</f>
        <v>0</v>
      </c>
      <c r="K346" s="267" t="s">
        <v>148</v>
      </c>
      <c r="L346" s="272"/>
      <c r="M346" s="273" t="s">
        <v>19</v>
      </c>
      <c r="N346" s="274" t="s">
        <v>43</v>
      </c>
      <c r="O346" s="86"/>
      <c r="P346" s="223">
        <f>O346*H346</f>
        <v>0</v>
      </c>
      <c r="Q346" s="223">
        <v>0.055</v>
      </c>
      <c r="R346" s="223">
        <f>Q346*H346</f>
        <v>6.3491999999999997</v>
      </c>
      <c r="S346" s="223">
        <v>0</v>
      </c>
      <c r="T346" s="224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25" t="s">
        <v>193</v>
      </c>
      <c r="AT346" s="225" t="s">
        <v>284</v>
      </c>
      <c r="AU346" s="225" t="s">
        <v>81</v>
      </c>
      <c r="AY346" s="19" t="s">
        <v>142</v>
      </c>
      <c r="BE346" s="226">
        <f>IF(N346="základní",J346,0)</f>
        <v>0</v>
      </c>
      <c r="BF346" s="226">
        <f>IF(N346="snížená",J346,0)</f>
        <v>0</v>
      </c>
      <c r="BG346" s="226">
        <f>IF(N346="zákl. přenesená",J346,0)</f>
        <v>0</v>
      </c>
      <c r="BH346" s="226">
        <f>IF(N346="sníž. přenesená",J346,0)</f>
        <v>0</v>
      </c>
      <c r="BI346" s="226">
        <f>IF(N346="nulová",J346,0)</f>
        <v>0</v>
      </c>
      <c r="BJ346" s="19" t="s">
        <v>79</v>
      </c>
      <c r="BK346" s="226">
        <f>ROUND(I346*H346,2)</f>
        <v>0</v>
      </c>
      <c r="BL346" s="19" t="s">
        <v>149</v>
      </c>
      <c r="BM346" s="225" t="s">
        <v>572</v>
      </c>
    </row>
    <row r="347" s="14" customFormat="1">
      <c r="A347" s="14"/>
      <c r="B347" s="243"/>
      <c r="C347" s="244"/>
      <c r="D347" s="234" t="s">
        <v>153</v>
      </c>
      <c r="E347" s="245" t="s">
        <v>19</v>
      </c>
      <c r="F347" s="246" t="s">
        <v>554</v>
      </c>
      <c r="G347" s="244"/>
      <c r="H347" s="247">
        <v>111</v>
      </c>
      <c r="I347" s="248"/>
      <c r="J347" s="244"/>
      <c r="K347" s="244"/>
      <c r="L347" s="249"/>
      <c r="M347" s="250"/>
      <c r="N347" s="251"/>
      <c r="O347" s="251"/>
      <c r="P347" s="251"/>
      <c r="Q347" s="251"/>
      <c r="R347" s="251"/>
      <c r="S347" s="251"/>
      <c r="T347" s="252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3" t="s">
        <v>153</v>
      </c>
      <c r="AU347" s="253" t="s">
        <v>81</v>
      </c>
      <c r="AV347" s="14" t="s">
        <v>81</v>
      </c>
      <c r="AW347" s="14" t="s">
        <v>33</v>
      </c>
      <c r="AX347" s="14" t="s">
        <v>79</v>
      </c>
      <c r="AY347" s="253" t="s">
        <v>142</v>
      </c>
    </row>
    <row r="348" s="14" customFormat="1">
      <c r="A348" s="14"/>
      <c r="B348" s="243"/>
      <c r="C348" s="244"/>
      <c r="D348" s="234" t="s">
        <v>153</v>
      </c>
      <c r="E348" s="244"/>
      <c r="F348" s="246" t="s">
        <v>573</v>
      </c>
      <c r="G348" s="244"/>
      <c r="H348" s="247">
        <v>115.44</v>
      </c>
      <c r="I348" s="248"/>
      <c r="J348" s="244"/>
      <c r="K348" s="244"/>
      <c r="L348" s="249"/>
      <c r="M348" s="250"/>
      <c r="N348" s="251"/>
      <c r="O348" s="251"/>
      <c r="P348" s="251"/>
      <c r="Q348" s="251"/>
      <c r="R348" s="251"/>
      <c r="S348" s="251"/>
      <c r="T348" s="252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3" t="s">
        <v>153</v>
      </c>
      <c r="AU348" s="253" t="s">
        <v>81</v>
      </c>
      <c r="AV348" s="14" t="s">
        <v>81</v>
      </c>
      <c r="AW348" s="14" t="s">
        <v>4</v>
      </c>
      <c r="AX348" s="14" t="s">
        <v>79</v>
      </c>
      <c r="AY348" s="253" t="s">
        <v>142</v>
      </c>
    </row>
    <row r="349" s="2" customFormat="1" ht="16.5" customHeight="1">
      <c r="A349" s="40"/>
      <c r="B349" s="41"/>
      <c r="C349" s="265" t="s">
        <v>574</v>
      </c>
      <c r="D349" s="265" t="s">
        <v>284</v>
      </c>
      <c r="E349" s="266" t="s">
        <v>575</v>
      </c>
      <c r="F349" s="267" t="s">
        <v>576</v>
      </c>
      <c r="G349" s="268" t="s">
        <v>206</v>
      </c>
      <c r="H349" s="269">
        <v>31.199999999999999</v>
      </c>
      <c r="I349" s="270"/>
      <c r="J349" s="271">
        <f>ROUND(I349*H349,2)</f>
        <v>0</v>
      </c>
      <c r="K349" s="267" t="s">
        <v>148</v>
      </c>
      <c r="L349" s="272"/>
      <c r="M349" s="273" t="s">
        <v>19</v>
      </c>
      <c r="N349" s="274" t="s">
        <v>43</v>
      </c>
      <c r="O349" s="86"/>
      <c r="P349" s="223">
        <f>O349*H349</f>
        <v>0</v>
      </c>
      <c r="Q349" s="223">
        <v>0.065670000000000006</v>
      </c>
      <c r="R349" s="223">
        <f>Q349*H349</f>
        <v>2.0489040000000003</v>
      </c>
      <c r="S349" s="223">
        <v>0</v>
      </c>
      <c r="T349" s="224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25" t="s">
        <v>193</v>
      </c>
      <c r="AT349" s="225" t="s">
        <v>284</v>
      </c>
      <c r="AU349" s="225" t="s">
        <v>81</v>
      </c>
      <c r="AY349" s="19" t="s">
        <v>142</v>
      </c>
      <c r="BE349" s="226">
        <f>IF(N349="základní",J349,0)</f>
        <v>0</v>
      </c>
      <c r="BF349" s="226">
        <f>IF(N349="snížená",J349,0)</f>
        <v>0</v>
      </c>
      <c r="BG349" s="226">
        <f>IF(N349="zákl. přenesená",J349,0)</f>
        <v>0</v>
      </c>
      <c r="BH349" s="226">
        <f>IF(N349="sníž. přenesená",J349,0)</f>
        <v>0</v>
      </c>
      <c r="BI349" s="226">
        <f>IF(N349="nulová",J349,0)</f>
        <v>0</v>
      </c>
      <c r="BJ349" s="19" t="s">
        <v>79</v>
      </c>
      <c r="BK349" s="226">
        <f>ROUND(I349*H349,2)</f>
        <v>0</v>
      </c>
      <c r="BL349" s="19" t="s">
        <v>149</v>
      </c>
      <c r="BM349" s="225" t="s">
        <v>577</v>
      </c>
    </row>
    <row r="350" s="14" customFormat="1">
      <c r="A350" s="14"/>
      <c r="B350" s="243"/>
      <c r="C350" s="244"/>
      <c r="D350" s="234" t="s">
        <v>153</v>
      </c>
      <c r="E350" s="245" t="s">
        <v>19</v>
      </c>
      <c r="F350" s="246" t="s">
        <v>556</v>
      </c>
      <c r="G350" s="244"/>
      <c r="H350" s="247">
        <v>30</v>
      </c>
      <c r="I350" s="248"/>
      <c r="J350" s="244"/>
      <c r="K350" s="244"/>
      <c r="L350" s="249"/>
      <c r="M350" s="250"/>
      <c r="N350" s="251"/>
      <c r="O350" s="251"/>
      <c r="P350" s="251"/>
      <c r="Q350" s="251"/>
      <c r="R350" s="251"/>
      <c r="S350" s="251"/>
      <c r="T350" s="252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3" t="s">
        <v>153</v>
      </c>
      <c r="AU350" s="253" t="s">
        <v>81</v>
      </c>
      <c r="AV350" s="14" t="s">
        <v>81</v>
      </c>
      <c r="AW350" s="14" t="s">
        <v>33</v>
      </c>
      <c r="AX350" s="14" t="s">
        <v>79</v>
      </c>
      <c r="AY350" s="253" t="s">
        <v>142</v>
      </c>
    </row>
    <row r="351" s="14" customFormat="1">
      <c r="A351" s="14"/>
      <c r="B351" s="243"/>
      <c r="C351" s="244"/>
      <c r="D351" s="234" t="s">
        <v>153</v>
      </c>
      <c r="E351" s="244"/>
      <c r="F351" s="246" t="s">
        <v>578</v>
      </c>
      <c r="G351" s="244"/>
      <c r="H351" s="247">
        <v>31.199999999999999</v>
      </c>
      <c r="I351" s="248"/>
      <c r="J351" s="244"/>
      <c r="K351" s="244"/>
      <c r="L351" s="249"/>
      <c r="M351" s="250"/>
      <c r="N351" s="251"/>
      <c r="O351" s="251"/>
      <c r="P351" s="251"/>
      <c r="Q351" s="251"/>
      <c r="R351" s="251"/>
      <c r="S351" s="251"/>
      <c r="T351" s="252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3" t="s">
        <v>153</v>
      </c>
      <c r="AU351" s="253" t="s">
        <v>81</v>
      </c>
      <c r="AV351" s="14" t="s">
        <v>81</v>
      </c>
      <c r="AW351" s="14" t="s">
        <v>4</v>
      </c>
      <c r="AX351" s="14" t="s">
        <v>79</v>
      </c>
      <c r="AY351" s="253" t="s">
        <v>142</v>
      </c>
    </row>
    <row r="352" s="2" customFormat="1" ht="16.5" customHeight="1">
      <c r="A352" s="40"/>
      <c r="B352" s="41"/>
      <c r="C352" s="265" t="s">
        <v>558</v>
      </c>
      <c r="D352" s="265" t="s">
        <v>284</v>
      </c>
      <c r="E352" s="266" t="s">
        <v>579</v>
      </c>
      <c r="F352" s="267" t="s">
        <v>580</v>
      </c>
      <c r="G352" s="268" t="s">
        <v>206</v>
      </c>
      <c r="H352" s="269">
        <v>79.040000000000006</v>
      </c>
      <c r="I352" s="270"/>
      <c r="J352" s="271">
        <f>ROUND(I352*H352,2)</f>
        <v>0</v>
      </c>
      <c r="K352" s="267" t="s">
        <v>148</v>
      </c>
      <c r="L352" s="272"/>
      <c r="M352" s="273" t="s">
        <v>19</v>
      </c>
      <c r="N352" s="274" t="s">
        <v>43</v>
      </c>
      <c r="O352" s="86"/>
      <c r="P352" s="223">
        <f>O352*H352</f>
        <v>0</v>
      </c>
      <c r="Q352" s="223">
        <v>0.056000000000000001</v>
      </c>
      <c r="R352" s="223">
        <f>Q352*H352</f>
        <v>4.4262400000000008</v>
      </c>
      <c r="S352" s="223">
        <v>0</v>
      </c>
      <c r="T352" s="224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25" t="s">
        <v>193</v>
      </c>
      <c r="AT352" s="225" t="s">
        <v>284</v>
      </c>
      <c r="AU352" s="225" t="s">
        <v>81</v>
      </c>
      <c r="AY352" s="19" t="s">
        <v>142</v>
      </c>
      <c r="BE352" s="226">
        <f>IF(N352="základní",J352,0)</f>
        <v>0</v>
      </c>
      <c r="BF352" s="226">
        <f>IF(N352="snížená",J352,0)</f>
        <v>0</v>
      </c>
      <c r="BG352" s="226">
        <f>IF(N352="zákl. přenesená",J352,0)</f>
        <v>0</v>
      </c>
      <c r="BH352" s="226">
        <f>IF(N352="sníž. přenesená",J352,0)</f>
        <v>0</v>
      </c>
      <c r="BI352" s="226">
        <f>IF(N352="nulová",J352,0)</f>
        <v>0</v>
      </c>
      <c r="BJ352" s="19" t="s">
        <v>79</v>
      </c>
      <c r="BK352" s="226">
        <f>ROUND(I352*H352,2)</f>
        <v>0</v>
      </c>
      <c r="BL352" s="19" t="s">
        <v>149</v>
      </c>
      <c r="BM352" s="225" t="s">
        <v>581</v>
      </c>
    </row>
    <row r="353" s="14" customFormat="1">
      <c r="A353" s="14"/>
      <c r="B353" s="243"/>
      <c r="C353" s="244"/>
      <c r="D353" s="234" t="s">
        <v>153</v>
      </c>
      <c r="E353" s="245" t="s">
        <v>19</v>
      </c>
      <c r="F353" s="246" t="s">
        <v>558</v>
      </c>
      <c r="G353" s="244"/>
      <c r="H353" s="247">
        <v>76</v>
      </c>
      <c r="I353" s="248"/>
      <c r="J353" s="244"/>
      <c r="K353" s="244"/>
      <c r="L353" s="249"/>
      <c r="M353" s="250"/>
      <c r="N353" s="251"/>
      <c r="O353" s="251"/>
      <c r="P353" s="251"/>
      <c r="Q353" s="251"/>
      <c r="R353" s="251"/>
      <c r="S353" s="251"/>
      <c r="T353" s="252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3" t="s">
        <v>153</v>
      </c>
      <c r="AU353" s="253" t="s">
        <v>81</v>
      </c>
      <c r="AV353" s="14" t="s">
        <v>81</v>
      </c>
      <c r="AW353" s="14" t="s">
        <v>33</v>
      </c>
      <c r="AX353" s="14" t="s">
        <v>79</v>
      </c>
      <c r="AY353" s="253" t="s">
        <v>142</v>
      </c>
    </row>
    <row r="354" s="14" customFormat="1">
      <c r="A354" s="14"/>
      <c r="B354" s="243"/>
      <c r="C354" s="244"/>
      <c r="D354" s="234" t="s">
        <v>153</v>
      </c>
      <c r="E354" s="244"/>
      <c r="F354" s="246" t="s">
        <v>582</v>
      </c>
      <c r="G354" s="244"/>
      <c r="H354" s="247">
        <v>79.040000000000006</v>
      </c>
      <c r="I354" s="248"/>
      <c r="J354" s="244"/>
      <c r="K354" s="244"/>
      <c r="L354" s="249"/>
      <c r="M354" s="250"/>
      <c r="N354" s="251"/>
      <c r="O354" s="251"/>
      <c r="P354" s="251"/>
      <c r="Q354" s="251"/>
      <c r="R354" s="251"/>
      <c r="S354" s="251"/>
      <c r="T354" s="252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3" t="s">
        <v>153</v>
      </c>
      <c r="AU354" s="253" t="s">
        <v>81</v>
      </c>
      <c r="AV354" s="14" t="s">
        <v>81</v>
      </c>
      <c r="AW354" s="14" t="s">
        <v>4</v>
      </c>
      <c r="AX354" s="14" t="s">
        <v>79</v>
      </c>
      <c r="AY354" s="253" t="s">
        <v>142</v>
      </c>
    </row>
    <row r="355" s="2" customFormat="1" ht="24.15" customHeight="1">
      <c r="A355" s="40"/>
      <c r="B355" s="41"/>
      <c r="C355" s="214" t="s">
        <v>583</v>
      </c>
      <c r="D355" s="214" t="s">
        <v>144</v>
      </c>
      <c r="E355" s="215" t="s">
        <v>584</v>
      </c>
      <c r="F355" s="216" t="s">
        <v>585</v>
      </c>
      <c r="G355" s="217" t="s">
        <v>206</v>
      </c>
      <c r="H355" s="218">
        <v>10</v>
      </c>
      <c r="I355" s="219"/>
      <c r="J355" s="220">
        <f>ROUND(I355*H355,2)</f>
        <v>0</v>
      </c>
      <c r="K355" s="216" t="s">
        <v>148</v>
      </c>
      <c r="L355" s="46"/>
      <c r="M355" s="221" t="s">
        <v>19</v>
      </c>
      <c r="N355" s="222" t="s">
        <v>43</v>
      </c>
      <c r="O355" s="86"/>
      <c r="P355" s="223">
        <f>O355*H355</f>
        <v>0</v>
      </c>
      <c r="Q355" s="223">
        <v>0.1295</v>
      </c>
      <c r="R355" s="223">
        <f>Q355*H355</f>
        <v>1.2949999999999999</v>
      </c>
      <c r="S355" s="223">
        <v>0</v>
      </c>
      <c r="T355" s="224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25" t="s">
        <v>149</v>
      </c>
      <c r="AT355" s="225" t="s">
        <v>144</v>
      </c>
      <c r="AU355" s="225" t="s">
        <v>81</v>
      </c>
      <c r="AY355" s="19" t="s">
        <v>142</v>
      </c>
      <c r="BE355" s="226">
        <f>IF(N355="základní",J355,0)</f>
        <v>0</v>
      </c>
      <c r="BF355" s="226">
        <f>IF(N355="snížená",J355,0)</f>
        <v>0</v>
      </c>
      <c r="BG355" s="226">
        <f>IF(N355="zákl. přenesená",J355,0)</f>
        <v>0</v>
      </c>
      <c r="BH355" s="226">
        <f>IF(N355="sníž. přenesená",J355,0)</f>
        <v>0</v>
      </c>
      <c r="BI355" s="226">
        <f>IF(N355="nulová",J355,0)</f>
        <v>0</v>
      </c>
      <c r="BJ355" s="19" t="s">
        <v>79</v>
      </c>
      <c r="BK355" s="226">
        <f>ROUND(I355*H355,2)</f>
        <v>0</v>
      </c>
      <c r="BL355" s="19" t="s">
        <v>149</v>
      </c>
      <c r="BM355" s="225" t="s">
        <v>586</v>
      </c>
    </row>
    <row r="356" s="2" customFormat="1">
      <c r="A356" s="40"/>
      <c r="B356" s="41"/>
      <c r="C356" s="42"/>
      <c r="D356" s="227" t="s">
        <v>151</v>
      </c>
      <c r="E356" s="42"/>
      <c r="F356" s="228" t="s">
        <v>587</v>
      </c>
      <c r="G356" s="42"/>
      <c r="H356" s="42"/>
      <c r="I356" s="229"/>
      <c r="J356" s="42"/>
      <c r="K356" s="42"/>
      <c r="L356" s="46"/>
      <c r="M356" s="230"/>
      <c r="N356" s="231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151</v>
      </c>
      <c r="AU356" s="19" t="s">
        <v>81</v>
      </c>
    </row>
    <row r="357" s="13" customFormat="1">
      <c r="A357" s="13"/>
      <c r="B357" s="232"/>
      <c r="C357" s="233"/>
      <c r="D357" s="234" t="s">
        <v>153</v>
      </c>
      <c r="E357" s="235" t="s">
        <v>19</v>
      </c>
      <c r="F357" s="236" t="s">
        <v>588</v>
      </c>
      <c r="G357" s="233"/>
      <c r="H357" s="235" t="s">
        <v>19</v>
      </c>
      <c r="I357" s="237"/>
      <c r="J357" s="233"/>
      <c r="K357" s="233"/>
      <c r="L357" s="238"/>
      <c r="M357" s="239"/>
      <c r="N357" s="240"/>
      <c r="O357" s="240"/>
      <c r="P357" s="240"/>
      <c r="Q357" s="240"/>
      <c r="R357" s="240"/>
      <c r="S357" s="240"/>
      <c r="T357" s="241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2" t="s">
        <v>153</v>
      </c>
      <c r="AU357" s="242" t="s">
        <v>81</v>
      </c>
      <c r="AV357" s="13" t="s">
        <v>79</v>
      </c>
      <c r="AW357" s="13" t="s">
        <v>33</v>
      </c>
      <c r="AX357" s="13" t="s">
        <v>72</v>
      </c>
      <c r="AY357" s="242" t="s">
        <v>142</v>
      </c>
    </row>
    <row r="358" s="14" customFormat="1">
      <c r="A358" s="14"/>
      <c r="B358" s="243"/>
      <c r="C358" s="244"/>
      <c r="D358" s="234" t="s">
        <v>153</v>
      </c>
      <c r="E358" s="245" t="s">
        <v>19</v>
      </c>
      <c r="F358" s="246" t="s">
        <v>166</v>
      </c>
      <c r="G358" s="244"/>
      <c r="H358" s="247">
        <v>10</v>
      </c>
      <c r="I358" s="248"/>
      <c r="J358" s="244"/>
      <c r="K358" s="244"/>
      <c r="L358" s="249"/>
      <c r="M358" s="250"/>
      <c r="N358" s="251"/>
      <c r="O358" s="251"/>
      <c r="P358" s="251"/>
      <c r="Q358" s="251"/>
      <c r="R358" s="251"/>
      <c r="S358" s="251"/>
      <c r="T358" s="252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3" t="s">
        <v>153</v>
      </c>
      <c r="AU358" s="253" t="s">
        <v>81</v>
      </c>
      <c r="AV358" s="14" t="s">
        <v>81</v>
      </c>
      <c r="AW358" s="14" t="s">
        <v>33</v>
      </c>
      <c r="AX358" s="14" t="s">
        <v>79</v>
      </c>
      <c r="AY358" s="253" t="s">
        <v>142</v>
      </c>
    </row>
    <row r="359" s="2" customFormat="1" ht="16.5" customHeight="1">
      <c r="A359" s="40"/>
      <c r="B359" s="41"/>
      <c r="C359" s="265" t="s">
        <v>589</v>
      </c>
      <c r="D359" s="265" t="s">
        <v>284</v>
      </c>
      <c r="E359" s="266" t="s">
        <v>590</v>
      </c>
      <c r="F359" s="267" t="s">
        <v>591</v>
      </c>
      <c r="G359" s="268" t="s">
        <v>206</v>
      </c>
      <c r="H359" s="269">
        <v>10.199999999999999</v>
      </c>
      <c r="I359" s="270"/>
      <c r="J359" s="271">
        <f>ROUND(I359*H359,2)</f>
        <v>0</v>
      </c>
      <c r="K359" s="267" t="s">
        <v>148</v>
      </c>
      <c r="L359" s="272"/>
      <c r="M359" s="273" t="s">
        <v>19</v>
      </c>
      <c r="N359" s="274" t="s">
        <v>43</v>
      </c>
      <c r="O359" s="86"/>
      <c r="P359" s="223">
        <f>O359*H359</f>
        <v>0</v>
      </c>
      <c r="Q359" s="223">
        <v>0.044999999999999998</v>
      </c>
      <c r="R359" s="223">
        <f>Q359*H359</f>
        <v>0.45899999999999996</v>
      </c>
      <c r="S359" s="223">
        <v>0</v>
      </c>
      <c r="T359" s="224">
        <f>S359*H359</f>
        <v>0</v>
      </c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R359" s="225" t="s">
        <v>193</v>
      </c>
      <c r="AT359" s="225" t="s">
        <v>284</v>
      </c>
      <c r="AU359" s="225" t="s">
        <v>81</v>
      </c>
      <c r="AY359" s="19" t="s">
        <v>142</v>
      </c>
      <c r="BE359" s="226">
        <f>IF(N359="základní",J359,0)</f>
        <v>0</v>
      </c>
      <c r="BF359" s="226">
        <f>IF(N359="snížená",J359,0)</f>
        <v>0</v>
      </c>
      <c r="BG359" s="226">
        <f>IF(N359="zákl. přenesená",J359,0)</f>
        <v>0</v>
      </c>
      <c r="BH359" s="226">
        <f>IF(N359="sníž. přenesená",J359,0)</f>
        <v>0</v>
      </c>
      <c r="BI359" s="226">
        <f>IF(N359="nulová",J359,0)</f>
        <v>0</v>
      </c>
      <c r="BJ359" s="19" t="s">
        <v>79</v>
      </c>
      <c r="BK359" s="226">
        <f>ROUND(I359*H359,2)</f>
        <v>0</v>
      </c>
      <c r="BL359" s="19" t="s">
        <v>149</v>
      </c>
      <c r="BM359" s="225" t="s">
        <v>592</v>
      </c>
    </row>
    <row r="360" s="14" customFormat="1">
      <c r="A360" s="14"/>
      <c r="B360" s="243"/>
      <c r="C360" s="244"/>
      <c r="D360" s="234" t="s">
        <v>153</v>
      </c>
      <c r="E360" s="244"/>
      <c r="F360" s="246" t="s">
        <v>593</v>
      </c>
      <c r="G360" s="244"/>
      <c r="H360" s="247">
        <v>10.199999999999999</v>
      </c>
      <c r="I360" s="248"/>
      <c r="J360" s="244"/>
      <c r="K360" s="244"/>
      <c r="L360" s="249"/>
      <c r="M360" s="250"/>
      <c r="N360" s="251"/>
      <c r="O360" s="251"/>
      <c r="P360" s="251"/>
      <c r="Q360" s="251"/>
      <c r="R360" s="251"/>
      <c r="S360" s="251"/>
      <c r="T360" s="252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3" t="s">
        <v>153</v>
      </c>
      <c r="AU360" s="253" t="s">
        <v>81</v>
      </c>
      <c r="AV360" s="14" t="s">
        <v>81</v>
      </c>
      <c r="AW360" s="14" t="s">
        <v>4</v>
      </c>
      <c r="AX360" s="14" t="s">
        <v>79</v>
      </c>
      <c r="AY360" s="253" t="s">
        <v>142</v>
      </c>
    </row>
    <row r="361" s="2" customFormat="1" ht="24.15" customHeight="1">
      <c r="A361" s="40"/>
      <c r="B361" s="41"/>
      <c r="C361" s="214" t="s">
        <v>594</v>
      </c>
      <c r="D361" s="214" t="s">
        <v>144</v>
      </c>
      <c r="E361" s="215" t="s">
        <v>595</v>
      </c>
      <c r="F361" s="216" t="s">
        <v>596</v>
      </c>
      <c r="G361" s="217" t="s">
        <v>206</v>
      </c>
      <c r="H361" s="218">
        <v>4</v>
      </c>
      <c r="I361" s="219"/>
      <c r="J361" s="220">
        <f>ROUND(I361*H361,2)</f>
        <v>0</v>
      </c>
      <c r="K361" s="216" t="s">
        <v>148</v>
      </c>
      <c r="L361" s="46"/>
      <c r="M361" s="221" t="s">
        <v>19</v>
      </c>
      <c r="N361" s="222" t="s">
        <v>43</v>
      </c>
      <c r="O361" s="86"/>
      <c r="P361" s="223">
        <f>O361*H361</f>
        <v>0</v>
      </c>
      <c r="Q361" s="223">
        <v>0.00034000000000000002</v>
      </c>
      <c r="R361" s="223">
        <f>Q361*H361</f>
        <v>0.0013600000000000001</v>
      </c>
      <c r="S361" s="223">
        <v>0</v>
      </c>
      <c r="T361" s="224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25" t="s">
        <v>149</v>
      </c>
      <c r="AT361" s="225" t="s">
        <v>144</v>
      </c>
      <c r="AU361" s="225" t="s">
        <v>81</v>
      </c>
      <c r="AY361" s="19" t="s">
        <v>142</v>
      </c>
      <c r="BE361" s="226">
        <f>IF(N361="základní",J361,0)</f>
        <v>0</v>
      </c>
      <c r="BF361" s="226">
        <f>IF(N361="snížená",J361,0)</f>
        <v>0</v>
      </c>
      <c r="BG361" s="226">
        <f>IF(N361="zákl. přenesená",J361,0)</f>
        <v>0</v>
      </c>
      <c r="BH361" s="226">
        <f>IF(N361="sníž. přenesená",J361,0)</f>
        <v>0</v>
      </c>
      <c r="BI361" s="226">
        <f>IF(N361="nulová",J361,0)</f>
        <v>0</v>
      </c>
      <c r="BJ361" s="19" t="s">
        <v>79</v>
      </c>
      <c r="BK361" s="226">
        <f>ROUND(I361*H361,2)</f>
        <v>0</v>
      </c>
      <c r="BL361" s="19" t="s">
        <v>149</v>
      </c>
      <c r="BM361" s="225" t="s">
        <v>597</v>
      </c>
    </row>
    <row r="362" s="2" customFormat="1">
      <c r="A362" s="40"/>
      <c r="B362" s="41"/>
      <c r="C362" s="42"/>
      <c r="D362" s="227" t="s">
        <v>151</v>
      </c>
      <c r="E362" s="42"/>
      <c r="F362" s="228" t="s">
        <v>598</v>
      </c>
      <c r="G362" s="42"/>
      <c r="H362" s="42"/>
      <c r="I362" s="229"/>
      <c r="J362" s="42"/>
      <c r="K362" s="42"/>
      <c r="L362" s="46"/>
      <c r="M362" s="230"/>
      <c r="N362" s="231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151</v>
      </c>
      <c r="AU362" s="19" t="s">
        <v>81</v>
      </c>
    </row>
    <row r="363" s="2" customFormat="1" ht="16.5" customHeight="1">
      <c r="A363" s="40"/>
      <c r="B363" s="41"/>
      <c r="C363" s="214" t="s">
        <v>599</v>
      </c>
      <c r="D363" s="214" t="s">
        <v>144</v>
      </c>
      <c r="E363" s="215" t="s">
        <v>600</v>
      </c>
      <c r="F363" s="216" t="s">
        <v>601</v>
      </c>
      <c r="G363" s="217" t="s">
        <v>206</v>
      </c>
      <c r="H363" s="218">
        <v>4</v>
      </c>
      <c r="I363" s="219"/>
      <c r="J363" s="220">
        <f>ROUND(I363*H363,2)</f>
        <v>0</v>
      </c>
      <c r="K363" s="216" t="s">
        <v>148</v>
      </c>
      <c r="L363" s="46"/>
      <c r="M363" s="221" t="s">
        <v>19</v>
      </c>
      <c r="N363" s="222" t="s">
        <v>43</v>
      </c>
      <c r="O363" s="86"/>
      <c r="P363" s="223">
        <f>O363*H363</f>
        <v>0</v>
      </c>
      <c r="Q363" s="223">
        <v>0</v>
      </c>
      <c r="R363" s="223">
        <f>Q363*H363</f>
        <v>0</v>
      </c>
      <c r="S363" s="223">
        <v>0</v>
      </c>
      <c r="T363" s="224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25" t="s">
        <v>149</v>
      </c>
      <c r="AT363" s="225" t="s">
        <v>144</v>
      </c>
      <c r="AU363" s="225" t="s">
        <v>81</v>
      </c>
      <c r="AY363" s="19" t="s">
        <v>142</v>
      </c>
      <c r="BE363" s="226">
        <f>IF(N363="základní",J363,0)</f>
        <v>0</v>
      </c>
      <c r="BF363" s="226">
        <f>IF(N363="snížená",J363,0)</f>
        <v>0</v>
      </c>
      <c r="BG363" s="226">
        <f>IF(N363="zákl. přenesená",J363,0)</f>
        <v>0</v>
      </c>
      <c r="BH363" s="226">
        <f>IF(N363="sníž. přenesená",J363,0)</f>
        <v>0</v>
      </c>
      <c r="BI363" s="226">
        <f>IF(N363="nulová",J363,0)</f>
        <v>0</v>
      </c>
      <c r="BJ363" s="19" t="s">
        <v>79</v>
      </c>
      <c r="BK363" s="226">
        <f>ROUND(I363*H363,2)</f>
        <v>0</v>
      </c>
      <c r="BL363" s="19" t="s">
        <v>149</v>
      </c>
      <c r="BM363" s="225" t="s">
        <v>602</v>
      </c>
    </row>
    <row r="364" s="2" customFormat="1">
      <c r="A364" s="40"/>
      <c r="B364" s="41"/>
      <c r="C364" s="42"/>
      <c r="D364" s="227" t="s">
        <v>151</v>
      </c>
      <c r="E364" s="42"/>
      <c r="F364" s="228" t="s">
        <v>603</v>
      </c>
      <c r="G364" s="42"/>
      <c r="H364" s="42"/>
      <c r="I364" s="229"/>
      <c r="J364" s="42"/>
      <c r="K364" s="42"/>
      <c r="L364" s="46"/>
      <c r="M364" s="230"/>
      <c r="N364" s="231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151</v>
      </c>
      <c r="AU364" s="19" t="s">
        <v>81</v>
      </c>
    </row>
    <row r="365" s="14" customFormat="1">
      <c r="A365" s="14"/>
      <c r="B365" s="243"/>
      <c r="C365" s="244"/>
      <c r="D365" s="234" t="s">
        <v>153</v>
      </c>
      <c r="E365" s="245" t="s">
        <v>19</v>
      </c>
      <c r="F365" s="246" t="s">
        <v>149</v>
      </c>
      <c r="G365" s="244"/>
      <c r="H365" s="247">
        <v>4</v>
      </c>
      <c r="I365" s="248"/>
      <c r="J365" s="244"/>
      <c r="K365" s="244"/>
      <c r="L365" s="249"/>
      <c r="M365" s="250"/>
      <c r="N365" s="251"/>
      <c r="O365" s="251"/>
      <c r="P365" s="251"/>
      <c r="Q365" s="251"/>
      <c r="R365" s="251"/>
      <c r="S365" s="251"/>
      <c r="T365" s="252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3" t="s">
        <v>153</v>
      </c>
      <c r="AU365" s="253" t="s">
        <v>81</v>
      </c>
      <c r="AV365" s="14" t="s">
        <v>81</v>
      </c>
      <c r="AW365" s="14" t="s">
        <v>33</v>
      </c>
      <c r="AX365" s="14" t="s">
        <v>79</v>
      </c>
      <c r="AY365" s="253" t="s">
        <v>142</v>
      </c>
    </row>
    <row r="366" s="12" customFormat="1" ht="22.8" customHeight="1">
      <c r="A366" s="12"/>
      <c r="B366" s="198"/>
      <c r="C366" s="199"/>
      <c r="D366" s="200" t="s">
        <v>71</v>
      </c>
      <c r="E366" s="212" t="s">
        <v>604</v>
      </c>
      <c r="F366" s="212" t="s">
        <v>605</v>
      </c>
      <c r="G366" s="199"/>
      <c r="H366" s="199"/>
      <c r="I366" s="202"/>
      <c r="J366" s="213">
        <f>BK366</f>
        <v>0</v>
      </c>
      <c r="K366" s="199"/>
      <c r="L366" s="204"/>
      <c r="M366" s="205"/>
      <c r="N366" s="206"/>
      <c r="O366" s="206"/>
      <c r="P366" s="207">
        <f>SUM(P367:P388)</f>
        <v>0</v>
      </c>
      <c r="Q366" s="206"/>
      <c r="R366" s="207">
        <f>SUM(R367:R388)</f>
        <v>0</v>
      </c>
      <c r="S366" s="206"/>
      <c r="T366" s="208">
        <f>SUM(T367:T388)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209" t="s">
        <v>79</v>
      </c>
      <c r="AT366" s="210" t="s">
        <v>71</v>
      </c>
      <c r="AU366" s="210" t="s">
        <v>79</v>
      </c>
      <c r="AY366" s="209" t="s">
        <v>142</v>
      </c>
      <c r="BK366" s="211">
        <f>SUM(BK367:BK388)</f>
        <v>0</v>
      </c>
    </row>
    <row r="367" s="2" customFormat="1" ht="24.15" customHeight="1">
      <c r="A367" s="40"/>
      <c r="B367" s="41"/>
      <c r="C367" s="214" t="s">
        <v>606</v>
      </c>
      <c r="D367" s="214" t="s">
        <v>144</v>
      </c>
      <c r="E367" s="215" t="s">
        <v>607</v>
      </c>
      <c r="F367" s="216" t="s">
        <v>608</v>
      </c>
      <c r="G367" s="217" t="s">
        <v>268</v>
      </c>
      <c r="H367" s="218">
        <v>84.415000000000006</v>
      </c>
      <c r="I367" s="219"/>
      <c r="J367" s="220">
        <f>ROUND(I367*H367,2)</f>
        <v>0</v>
      </c>
      <c r="K367" s="216" t="s">
        <v>148</v>
      </c>
      <c r="L367" s="46"/>
      <c r="M367" s="221" t="s">
        <v>19</v>
      </c>
      <c r="N367" s="222" t="s">
        <v>43</v>
      </c>
      <c r="O367" s="86"/>
      <c r="P367" s="223">
        <f>O367*H367</f>
        <v>0</v>
      </c>
      <c r="Q367" s="223">
        <v>0</v>
      </c>
      <c r="R367" s="223">
        <f>Q367*H367</f>
        <v>0</v>
      </c>
      <c r="S367" s="223">
        <v>0</v>
      </c>
      <c r="T367" s="224">
        <f>S367*H367</f>
        <v>0</v>
      </c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R367" s="225" t="s">
        <v>149</v>
      </c>
      <c r="AT367" s="225" t="s">
        <v>144</v>
      </c>
      <c r="AU367" s="225" t="s">
        <v>81</v>
      </c>
      <c r="AY367" s="19" t="s">
        <v>142</v>
      </c>
      <c r="BE367" s="226">
        <f>IF(N367="základní",J367,0)</f>
        <v>0</v>
      </c>
      <c r="BF367" s="226">
        <f>IF(N367="snížená",J367,0)</f>
        <v>0</v>
      </c>
      <c r="BG367" s="226">
        <f>IF(N367="zákl. přenesená",J367,0)</f>
        <v>0</v>
      </c>
      <c r="BH367" s="226">
        <f>IF(N367="sníž. přenesená",J367,0)</f>
        <v>0</v>
      </c>
      <c r="BI367" s="226">
        <f>IF(N367="nulová",J367,0)</f>
        <v>0</v>
      </c>
      <c r="BJ367" s="19" t="s">
        <v>79</v>
      </c>
      <c r="BK367" s="226">
        <f>ROUND(I367*H367,2)</f>
        <v>0</v>
      </c>
      <c r="BL367" s="19" t="s">
        <v>149</v>
      </c>
      <c r="BM367" s="225" t="s">
        <v>609</v>
      </c>
    </row>
    <row r="368" s="2" customFormat="1">
      <c r="A368" s="40"/>
      <c r="B368" s="41"/>
      <c r="C368" s="42"/>
      <c r="D368" s="227" t="s">
        <v>151</v>
      </c>
      <c r="E368" s="42"/>
      <c r="F368" s="228" t="s">
        <v>610</v>
      </c>
      <c r="G368" s="42"/>
      <c r="H368" s="42"/>
      <c r="I368" s="229"/>
      <c r="J368" s="42"/>
      <c r="K368" s="42"/>
      <c r="L368" s="46"/>
      <c r="M368" s="230"/>
      <c r="N368" s="231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9" t="s">
        <v>151</v>
      </c>
      <c r="AU368" s="19" t="s">
        <v>81</v>
      </c>
    </row>
    <row r="369" s="14" customFormat="1">
      <c r="A369" s="14"/>
      <c r="B369" s="243"/>
      <c r="C369" s="244"/>
      <c r="D369" s="234" t="s">
        <v>153</v>
      </c>
      <c r="E369" s="245" t="s">
        <v>19</v>
      </c>
      <c r="F369" s="246" t="s">
        <v>611</v>
      </c>
      <c r="G369" s="244"/>
      <c r="H369" s="247">
        <v>634.02700000000004</v>
      </c>
      <c r="I369" s="248"/>
      <c r="J369" s="244"/>
      <c r="K369" s="244"/>
      <c r="L369" s="249"/>
      <c r="M369" s="250"/>
      <c r="N369" s="251"/>
      <c r="O369" s="251"/>
      <c r="P369" s="251"/>
      <c r="Q369" s="251"/>
      <c r="R369" s="251"/>
      <c r="S369" s="251"/>
      <c r="T369" s="252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3" t="s">
        <v>153</v>
      </c>
      <c r="AU369" s="253" t="s">
        <v>81</v>
      </c>
      <c r="AV369" s="14" t="s">
        <v>81</v>
      </c>
      <c r="AW369" s="14" t="s">
        <v>33</v>
      </c>
      <c r="AX369" s="14" t="s">
        <v>72</v>
      </c>
      <c r="AY369" s="253" t="s">
        <v>142</v>
      </c>
    </row>
    <row r="370" s="13" customFormat="1">
      <c r="A370" s="13"/>
      <c r="B370" s="232"/>
      <c r="C370" s="233"/>
      <c r="D370" s="234" t="s">
        <v>153</v>
      </c>
      <c r="E370" s="235" t="s">
        <v>19</v>
      </c>
      <c r="F370" s="236" t="s">
        <v>612</v>
      </c>
      <c r="G370" s="233"/>
      <c r="H370" s="235" t="s">
        <v>19</v>
      </c>
      <c r="I370" s="237"/>
      <c r="J370" s="233"/>
      <c r="K370" s="233"/>
      <c r="L370" s="238"/>
      <c r="M370" s="239"/>
      <c r="N370" s="240"/>
      <c r="O370" s="240"/>
      <c r="P370" s="240"/>
      <c r="Q370" s="240"/>
      <c r="R370" s="240"/>
      <c r="S370" s="240"/>
      <c r="T370" s="241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2" t="s">
        <v>153</v>
      </c>
      <c r="AU370" s="242" t="s">
        <v>81</v>
      </c>
      <c r="AV370" s="13" t="s">
        <v>79</v>
      </c>
      <c r="AW370" s="13" t="s">
        <v>33</v>
      </c>
      <c r="AX370" s="13" t="s">
        <v>72</v>
      </c>
      <c r="AY370" s="242" t="s">
        <v>142</v>
      </c>
    </row>
    <row r="371" s="14" customFormat="1">
      <c r="A371" s="14"/>
      <c r="B371" s="243"/>
      <c r="C371" s="244"/>
      <c r="D371" s="234" t="s">
        <v>153</v>
      </c>
      <c r="E371" s="245" t="s">
        <v>19</v>
      </c>
      <c r="F371" s="246" t="s">
        <v>613</v>
      </c>
      <c r="G371" s="244"/>
      <c r="H371" s="247">
        <v>-319.88</v>
      </c>
      <c r="I371" s="248"/>
      <c r="J371" s="244"/>
      <c r="K371" s="244"/>
      <c r="L371" s="249"/>
      <c r="M371" s="250"/>
      <c r="N371" s="251"/>
      <c r="O371" s="251"/>
      <c r="P371" s="251"/>
      <c r="Q371" s="251"/>
      <c r="R371" s="251"/>
      <c r="S371" s="251"/>
      <c r="T371" s="252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3" t="s">
        <v>153</v>
      </c>
      <c r="AU371" s="253" t="s">
        <v>81</v>
      </c>
      <c r="AV371" s="14" t="s">
        <v>81</v>
      </c>
      <c r="AW371" s="14" t="s">
        <v>33</v>
      </c>
      <c r="AX371" s="14" t="s">
        <v>72</v>
      </c>
      <c r="AY371" s="253" t="s">
        <v>142</v>
      </c>
    </row>
    <row r="372" s="14" customFormat="1">
      <c r="A372" s="14"/>
      <c r="B372" s="243"/>
      <c r="C372" s="244"/>
      <c r="D372" s="234" t="s">
        <v>153</v>
      </c>
      <c r="E372" s="245" t="s">
        <v>19</v>
      </c>
      <c r="F372" s="246" t="s">
        <v>614</v>
      </c>
      <c r="G372" s="244"/>
      <c r="H372" s="247">
        <v>-229.732</v>
      </c>
      <c r="I372" s="248"/>
      <c r="J372" s="244"/>
      <c r="K372" s="244"/>
      <c r="L372" s="249"/>
      <c r="M372" s="250"/>
      <c r="N372" s="251"/>
      <c r="O372" s="251"/>
      <c r="P372" s="251"/>
      <c r="Q372" s="251"/>
      <c r="R372" s="251"/>
      <c r="S372" s="251"/>
      <c r="T372" s="252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3" t="s">
        <v>153</v>
      </c>
      <c r="AU372" s="253" t="s">
        <v>81</v>
      </c>
      <c r="AV372" s="14" t="s">
        <v>81</v>
      </c>
      <c r="AW372" s="14" t="s">
        <v>33</v>
      </c>
      <c r="AX372" s="14" t="s">
        <v>72</v>
      </c>
      <c r="AY372" s="253" t="s">
        <v>142</v>
      </c>
    </row>
    <row r="373" s="15" customFormat="1">
      <c r="A373" s="15"/>
      <c r="B373" s="254"/>
      <c r="C373" s="255"/>
      <c r="D373" s="234" t="s">
        <v>153</v>
      </c>
      <c r="E373" s="256" t="s">
        <v>19</v>
      </c>
      <c r="F373" s="257" t="s">
        <v>192</v>
      </c>
      <c r="G373" s="255"/>
      <c r="H373" s="258">
        <v>84.415000000000006</v>
      </c>
      <c r="I373" s="259"/>
      <c r="J373" s="255"/>
      <c r="K373" s="255"/>
      <c r="L373" s="260"/>
      <c r="M373" s="261"/>
      <c r="N373" s="262"/>
      <c r="O373" s="262"/>
      <c r="P373" s="262"/>
      <c r="Q373" s="262"/>
      <c r="R373" s="262"/>
      <c r="S373" s="262"/>
      <c r="T373" s="263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64" t="s">
        <v>153</v>
      </c>
      <c r="AU373" s="264" t="s">
        <v>81</v>
      </c>
      <c r="AV373" s="15" t="s">
        <v>149</v>
      </c>
      <c r="AW373" s="15" t="s">
        <v>33</v>
      </c>
      <c r="AX373" s="15" t="s">
        <v>79</v>
      </c>
      <c r="AY373" s="264" t="s">
        <v>142</v>
      </c>
    </row>
    <row r="374" s="2" customFormat="1" ht="24.15" customHeight="1">
      <c r="A374" s="40"/>
      <c r="B374" s="41"/>
      <c r="C374" s="214" t="s">
        <v>615</v>
      </c>
      <c r="D374" s="214" t="s">
        <v>144</v>
      </c>
      <c r="E374" s="215" t="s">
        <v>616</v>
      </c>
      <c r="F374" s="216" t="s">
        <v>617</v>
      </c>
      <c r="G374" s="217" t="s">
        <v>268</v>
      </c>
      <c r="H374" s="218">
        <v>2025.96</v>
      </c>
      <c r="I374" s="219"/>
      <c r="J374" s="220">
        <f>ROUND(I374*H374,2)</f>
        <v>0</v>
      </c>
      <c r="K374" s="216" t="s">
        <v>148</v>
      </c>
      <c r="L374" s="46"/>
      <c r="M374" s="221" t="s">
        <v>19</v>
      </c>
      <c r="N374" s="222" t="s">
        <v>43</v>
      </c>
      <c r="O374" s="86"/>
      <c r="P374" s="223">
        <f>O374*H374</f>
        <v>0</v>
      </c>
      <c r="Q374" s="223">
        <v>0</v>
      </c>
      <c r="R374" s="223">
        <f>Q374*H374</f>
        <v>0</v>
      </c>
      <c r="S374" s="223">
        <v>0</v>
      </c>
      <c r="T374" s="224">
        <f>S374*H374</f>
        <v>0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25" t="s">
        <v>149</v>
      </c>
      <c r="AT374" s="225" t="s">
        <v>144</v>
      </c>
      <c r="AU374" s="225" t="s">
        <v>81</v>
      </c>
      <c r="AY374" s="19" t="s">
        <v>142</v>
      </c>
      <c r="BE374" s="226">
        <f>IF(N374="základní",J374,0)</f>
        <v>0</v>
      </c>
      <c r="BF374" s="226">
        <f>IF(N374="snížená",J374,0)</f>
        <v>0</v>
      </c>
      <c r="BG374" s="226">
        <f>IF(N374="zákl. přenesená",J374,0)</f>
        <v>0</v>
      </c>
      <c r="BH374" s="226">
        <f>IF(N374="sníž. přenesená",J374,0)</f>
        <v>0</v>
      </c>
      <c r="BI374" s="226">
        <f>IF(N374="nulová",J374,0)</f>
        <v>0</v>
      </c>
      <c r="BJ374" s="19" t="s">
        <v>79</v>
      </c>
      <c r="BK374" s="226">
        <f>ROUND(I374*H374,2)</f>
        <v>0</v>
      </c>
      <c r="BL374" s="19" t="s">
        <v>149</v>
      </c>
      <c r="BM374" s="225" t="s">
        <v>618</v>
      </c>
    </row>
    <row r="375" s="2" customFormat="1">
      <c r="A375" s="40"/>
      <c r="B375" s="41"/>
      <c r="C375" s="42"/>
      <c r="D375" s="227" t="s">
        <v>151</v>
      </c>
      <c r="E375" s="42"/>
      <c r="F375" s="228" t="s">
        <v>619</v>
      </c>
      <c r="G375" s="42"/>
      <c r="H375" s="42"/>
      <c r="I375" s="229"/>
      <c r="J375" s="42"/>
      <c r="K375" s="42"/>
      <c r="L375" s="46"/>
      <c r="M375" s="230"/>
      <c r="N375" s="231"/>
      <c r="O375" s="86"/>
      <c r="P375" s="86"/>
      <c r="Q375" s="86"/>
      <c r="R375" s="86"/>
      <c r="S375" s="86"/>
      <c r="T375" s="87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T375" s="19" t="s">
        <v>151</v>
      </c>
      <c r="AU375" s="19" t="s">
        <v>81</v>
      </c>
    </row>
    <row r="376" s="14" customFormat="1">
      <c r="A376" s="14"/>
      <c r="B376" s="243"/>
      <c r="C376" s="244"/>
      <c r="D376" s="234" t="s">
        <v>153</v>
      </c>
      <c r="E376" s="245" t="s">
        <v>19</v>
      </c>
      <c r="F376" s="246" t="s">
        <v>620</v>
      </c>
      <c r="G376" s="244"/>
      <c r="H376" s="247">
        <v>2025.96</v>
      </c>
      <c r="I376" s="248"/>
      <c r="J376" s="244"/>
      <c r="K376" s="244"/>
      <c r="L376" s="249"/>
      <c r="M376" s="250"/>
      <c r="N376" s="251"/>
      <c r="O376" s="251"/>
      <c r="P376" s="251"/>
      <c r="Q376" s="251"/>
      <c r="R376" s="251"/>
      <c r="S376" s="251"/>
      <c r="T376" s="252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3" t="s">
        <v>153</v>
      </c>
      <c r="AU376" s="253" t="s">
        <v>81</v>
      </c>
      <c r="AV376" s="14" t="s">
        <v>81</v>
      </c>
      <c r="AW376" s="14" t="s">
        <v>33</v>
      </c>
      <c r="AX376" s="14" t="s">
        <v>79</v>
      </c>
      <c r="AY376" s="253" t="s">
        <v>142</v>
      </c>
    </row>
    <row r="377" s="2" customFormat="1" ht="16.5" customHeight="1">
      <c r="A377" s="40"/>
      <c r="B377" s="41"/>
      <c r="C377" s="214" t="s">
        <v>621</v>
      </c>
      <c r="D377" s="214" t="s">
        <v>144</v>
      </c>
      <c r="E377" s="215" t="s">
        <v>622</v>
      </c>
      <c r="F377" s="216" t="s">
        <v>623</v>
      </c>
      <c r="G377" s="217" t="s">
        <v>268</v>
      </c>
      <c r="H377" s="218">
        <v>84.415000000000006</v>
      </c>
      <c r="I377" s="219"/>
      <c r="J377" s="220">
        <f>ROUND(I377*H377,2)</f>
        <v>0</v>
      </c>
      <c r="K377" s="216" t="s">
        <v>148</v>
      </c>
      <c r="L377" s="46"/>
      <c r="M377" s="221" t="s">
        <v>19</v>
      </c>
      <c r="N377" s="222" t="s">
        <v>43</v>
      </c>
      <c r="O377" s="86"/>
      <c r="P377" s="223">
        <f>O377*H377</f>
        <v>0</v>
      </c>
      <c r="Q377" s="223">
        <v>0</v>
      </c>
      <c r="R377" s="223">
        <f>Q377*H377</f>
        <v>0</v>
      </c>
      <c r="S377" s="223">
        <v>0</v>
      </c>
      <c r="T377" s="224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25" t="s">
        <v>149</v>
      </c>
      <c r="AT377" s="225" t="s">
        <v>144</v>
      </c>
      <c r="AU377" s="225" t="s">
        <v>81</v>
      </c>
      <c r="AY377" s="19" t="s">
        <v>142</v>
      </c>
      <c r="BE377" s="226">
        <f>IF(N377="základní",J377,0)</f>
        <v>0</v>
      </c>
      <c r="BF377" s="226">
        <f>IF(N377="snížená",J377,0)</f>
        <v>0</v>
      </c>
      <c r="BG377" s="226">
        <f>IF(N377="zákl. přenesená",J377,0)</f>
        <v>0</v>
      </c>
      <c r="BH377" s="226">
        <f>IF(N377="sníž. přenesená",J377,0)</f>
        <v>0</v>
      </c>
      <c r="BI377" s="226">
        <f>IF(N377="nulová",J377,0)</f>
        <v>0</v>
      </c>
      <c r="BJ377" s="19" t="s">
        <v>79</v>
      </c>
      <c r="BK377" s="226">
        <f>ROUND(I377*H377,2)</f>
        <v>0</v>
      </c>
      <c r="BL377" s="19" t="s">
        <v>149</v>
      </c>
      <c r="BM377" s="225" t="s">
        <v>624</v>
      </c>
    </row>
    <row r="378" s="2" customFormat="1">
      <c r="A378" s="40"/>
      <c r="B378" s="41"/>
      <c r="C378" s="42"/>
      <c r="D378" s="227" t="s">
        <v>151</v>
      </c>
      <c r="E378" s="42"/>
      <c r="F378" s="228" t="s">
        <v>625</v>
      </c>
      <c r="G378" s="42"/>
      <c r="H378" s="42"/>
      <c r="I378" s="229"/>
      <c r="J378" s="42"/>
      <c r="K378" s="42"/>
      <c r="L378" s="46"/>
      <c r="M378" s="230"/>
      <c r="N378" s="231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151</v>
      </c>
      <c r="AU378" s="19" t="s">
        <v>81</v>
      </c>
    </row>
    <row r="379" s="14" customFormat="1">
      <c r="A379" s="14"/>
      <c r="B379" s="243"/>
      <c r="C379" s="244"/>
      <c r="D379" s="234" t="s">
        <v>153</v>
      </c>
      <c r="E379" s="245" t="s">
        <v>19</v>
      </c>
      <c r="F379" s="246" t="s">
        <v>626</v>
      </c>
      <c r="G379" s="244"/>
      <c r="H379" s="247">
        <v>84.415000000000006</v>
      </c>
      <c r="I379" s="248"/>
      <c r="J379" s="244"/>
      <c r="K379" s="244"/>
      <c r="L379" s="249"/>
      <c r="M379" s="250"/>
      <c r="N379" s="251"/>
      <c r="O379" s="251"/>
      <c r="P379" s="251"/>
      <c r="Q379" s="251"/>
      <c r="R379" s="251"/>
      <c r="S379" s="251"/>
      <c r="T379" s="252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3" t="s">
        <v>153</v>
      </c>
      <c r="AU379" s="253" t="s">
        <v>81</v>
      </c>
      <c r="AV379" s="14" t="s">
        <v>81</v>
      </c>
      <c r="AW379" s="14" t="s">
        <v>33</v>
      </c>
      <c r="AX379" s="14" t="s">
        <v>79</v>
      </c>
      <c r="AY379" s="253" t="s">
        <v>142</v>
      </c>
    </row>
    <row r="380" s="2" customFormat="1" ht="24.15" customHeight="1">
      <c r="A380" s="40"/>
      <c r="B380" s="41"/>
      <c r="C380" s="214" t="s">
        <v>627</v>
      </c>
      <c r="D380" s="214" t="s">
        <v>144</v>
      </c>
      <c r="E380" s="215" t="s">
        <v>628</v>
      </c>
      <c r="F380" s="216" t="s">
        <v>629</v>
      </c>
      <c r="G380" s="217" t="s">
        <v>268</v>
      </c>
      <c r="H380" s="218">
        <v>59.225000000000001</v>
      </c>
      <c r="I380" s="219"/>
      <c r="J380" s="220">
        <f>ROUND(I380*H380,2)</f>
        <v>0</v>
      </c>
      <c r="K380" s="216" t="s">
        <v>148</v>
      </c>
      <c r="L380" s="46"/>
      <c r="M380" s="221" t="s">
        <v>19</v>
      </c>
      <c r="N380" s="222" t="s">
        <v>43</v>
      </c>
      <c r="O380" s="86"/>
      <c r="P380" s="223">
        <f>O380*H380</f>
        <v>0</v>
      </c>
      <c r="Q380" s="223">
        <v>0</v>
      </c>
      <c r="R380" s="223">
        <f>Q380*H380</f>
        <v>0</v>
      </c>
      <c r="S380" s="223">
        <v>0</v>
      </c>
      <c r="T380" s="224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25" t="s">
        <v>149</v>
      </c>
      <c r="AT380" s="225" t="s">
        <v>144</v>
      </c>
      <c r="AU380" s="225" t="s">
        <v>81</v>
      </c>
      <c r="AY380" s="19" t="s">
        <v>142</v>
      </c>
      <c r="BE380" s="226">
        <f>IF(N380="základní",J380,0)</f>
        <v>0</v>
      </c>
      <c r="BF380" s="226">
        <f>IF(N380="snížená",J380,0)</f>
        <v>0</v>
      </c>
      <c r="BG380" s="226">
        <f>IF(N380="zákl. přenesená",J380,0)</f>
        <v>0</v>
      </c>
      <c r="BH380" s="226">
        <f>IF(N380="sníž. přenesená",J380,0)</f>
        <v>0</v>
      </c>
      <c r="BI380" s="226">
        <f>IF(N380="nulová",J380,0)</f>
        <v>0</v>
      </c>
      <c r="BJ380" s="19" t="s">
        <v>79</v>
      </c>
      <c r="BK380" s="226">
        <f>ROUND(I380*H380,2)</f>
        <v>0</v>
      </c>
      <c r="BL380" s="19" t="s">
        <v>149</v>
      </c>
      <c r="BM380" s="225" t="s">
        <v>630</v>
      </c>
    </row>
    <row r="381" s="2" customFormat="1">
      <c r="A381" s="40"/>
      <c r="B381" s="41"/>
      <c r="C381" s="42"/>
      <c r="D381" s="227" t="s">
        <v>151</v>
      </c>
      <c r="E381" s="42"/>
      <c r="F381" s="228" t="s">
        <v>631</v>
      </c>
      <c r="G381" s="42"/>
      <c r="H381" s="42"/>
      <c r="I381" s="229"/>
      <c r="J381" s="42"/>
      <c r="K381" s="42"/>
      <c r="L381" s="46"/>
      <c r="M381" s="230"/>
      <c r="N381" s="231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151</v>
      </c>
      <c r="AU381" s="19" t="s">
        <v>81</v>
      </c>
    </row>
    <row r="382" s="14" customFormat="1">
      <c r="A382" s="14"/>
      <c r="B382" s="243"/>
      <c r="C382" s="244"/>
      <c r="D382" s="234" t="s">
        <v>153</v>
      </c>
      <c r="E382" s="245" t="s">
        <v>19</v>
      </c>
      <c r="F382" s="246" t="s">
        <v>632</v>
      </c>
      <c r="G382" s="244"/>
      <c r="H382" s="247">
        <v>59.225000000000001</v>
      </c>
      <c r="I382" s="248"/>
      <c r="J382" s="244"/>
      <c r="K382" s="244"/>
      <c r="L382" s="249"/>
      <c r="M382" s="250"/>
      <c r="N382" s="251"/>
      <c r="O382" s="251"/>
      <c r="P382" s="251"/>
      <c r="Q382" s="251"/>
      <c r="R382" s="251"/>
      <c r="S382" s="251"/>
      <c r="T382" s="252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3" t="s">
        <v>153</v>
      </c>
      <c r="AU382" s="253" t="s">
        <v>81</v>
      </c>
      <c r="AV382" s="14" t="s">
        <v>81</v>
      </c>
      <c r="AW382" s="14" t="s">
        <v>33</v>
      </c>
      <c r="AX382" s="14" t="s">
        <v>79</v>
      </c>
      <c r="AY382" s="253" t="s">
        <v>142</v>
      </c>
    </row>
    <row r="383" s="2" customFormat="1" ht="24.15" customHeight="1">
      <c r="A383" s="40"/>
      <c r="B383" s="41"/>
      <c r="C383" s="214" t="s">
        <v>633</v>
      </c>
      <c r="D383" s="214" t="s">
        <v>144</v>
      </c>
      <c r="E383" s="215" t="s">
        <v>634</v>
      </c>
      <c r="F383" s="216" t="s">
        <v>267</v>
      </c>
      <c r="G383" s="217" t="s">
        <v>268</v>
      </c>
      <c r="H383" s="218">
        <v>23.579999999999998</v>
      </c>
      <c r="I383" s="219"/>
      <c r="J383" s="220">
        <f>ROUND(I383*H383,2)</f>
        <v>0</v>
      </c>
      <c r="K383" s="216" t="s">
        <v>148</v>
      </c>
      <c r="L383" s="46"/>
      <c r="M383" s="221" t="s">
        <v>19</v>
      </c>
      <c r="N383" s="222" t="s">
        <v>43</v>
      </c>
      <c r="O383" s="86"/>
      <c r="P383" s="223">
        <f>O383*H383</f>
        <v>0</v>
      </c>
      <c r="Q383" s="223">
        <v>0</v>
      </c>
      <c r="R383" s="223">
        <f>Q383*H383</f>
        <v>0</v>
      </c>
      <c r="S383" s="223">
        <v>0</v>
      </c>
      <c r="T383" s="224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25" t="s">
        <v>149</v>
      </c>
      <c r="AT383" s="225" t="s">
        <v>144</v>
      </c>
      <c r="AU383" s="225" t="s">
        <v>81</v>
      </c>
      <c r="AY383" s="19" t="s">
        <v>142</v>
      </c>
      <c r="BE383" s="226">
        <f>IF(N383="základní",J383,0)</f>
        <v>0</v>
      </c>
      <c r="BF383" s="226">
        <f>IF(N383="snížená",J383,0)</f>
        <v>0</v>
      </c>
      <c r="BG383" s="226">
        <f>IF(N383="zákl. přenesená",J383,0)</f>
        <v>0</v>
      </c>
      <c r="BH383" s="226">
        <f>IF(N383="sníž. přenesená",J383,0)</f>
        <v>0</v>
      </c>
      <c r="BI383" s="226">
        <f>IF(N383="nulová",J383,0)</f>
        <v>0</v>
      </c>
      <c r="BJ383" s="19" t="s">
        <v>79</v>
      </c>
      <c r="BK383" s="226">
        <f>ROUND(I383*H383,2)</f>
        <v>0</v>
      </c>
      <c r="BL383" s="19" t="s">
        <v>149</v>
      </c>
      <c r="BM383" s="225" t="s">
        <v>635</v>
      </c>
    </row>
    <row r="384" s="2" customFormat="1">
      <c r="A384" s="40"/>
      <c r="B384" s="41"/>
      <c r="C384" s="42"/>
      <c r="D384" s="227" t="s">
        <v>151</v>
      </c>
      <c r="E384" s="42"/>
      <c r="F384" s="228" t="s">
        <v>636</v>
      </c>
      <c r="G384" s="42"/>
      <c r="H384" s="42"/>
      <c r="I384" s="229"/>
      <c r="J384" s="42"/>
      <c r="K384" s="42"/>
      <c r="L384" s="46"/>
      <c r="M384" s="230"/>
      <c r="N384" s="231"/>
      <c r="O384" s="86"/>
      <c r="P384" s="86"/>
      <c r="Q384" s="86"/>
      <c r="R384" s="86"/>
      <c r="S384" s="86"/>
      <c r="T384" s="87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9" t="s">
        <v>151</v>
      </c>
      <c r="AU384" s="19" t="s">
        <v>81</v>
      </c>
    </row>
    <row r="385" s="14" customFormat="1">
      <c r="A385" s="14"/>
      <c r="B385" s="243"/>
      <c r="C385" s="244"/>
      <c r="D385" s="234" t="s">
        <v>153</v>
      </c>
      <c r="E385" s="245" t="s">
        <v>19</v>
      </c>
      <c r="F385" s="246" t="s">
        <v>637</v>
      </c>
      <c r="G385" s="244"/>
      <c r="H385" s="247">
        <v>23.579999999999998</v>
      </c>
      <c r="I385" s="248"/>
      <c r="J385" s="244"/>
      <c r="K385" s="244"/>
      <c r="L385" s="249"/>
      <c r="M385" s="250"/>
      <c r="N385" s="251"/>
      <c r="O385" s="251"/>
      <c r="P385" s="251"/>
      <c r="Q385" s="251"/>
      <c r="R385" s="251"/>
      <c r="S385" s="251"/>
      <c r="T385" s="252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3" t="s">
        <v>153</v>
      </c>
      <c r="AU385" s="253" t="s">
        <v>81</v>
      </c>
      <c r="AV385" s="14" t="s">
        <v>81</v>
      </c>
      <c r="AW385" s="14" t="s">
        <v>33</v>
      </c>
      <c r="AX385" s="14" t="s">
        <v>79</v>
      </c>
      <c r="AY385" s="253" t="s">
        <v>142</v>
      </c>
    </row>
    <row r="386" s="2" customFormat="1" ht="24.15" customHeight="1">
      <c r="A386" s="40"/>
      <c r="B386" s="41"/>
      <c r="C386" s="214" t="s">
        <v>638</v>
      </c>
      <c r="D386" s="214" t="s">
        <v>144</v>
      </c>
      <c r="E386" s="215" t="s">
        <v>639</v>
      </c>
      <c r="F386" s="216" t="s">
        <v>640</v>
      </c>
      <c r="G386" s="217" t="s">
        <v>268</v>
      </c>
      <c r="H386" s="218">
        <v>1.6100000000000001</v>
      </c>
      <c r="I386" s="219"/>
      <c r="J386" s="220">
        <f>ROUND(I386*H386,2)</f>
        <v>0</v>
      </c>
      <c r="K386" s="216" t="s">
        <v>148</v>
      </c>
      <c r="L386" s="46"/>
      <c r="M386" s="221" t="s">
        <v>19</v>
      </c>
      <c r="N386" s="222" t="s">
        <v>43</v>
      </c>
      <c r="O386" s="86"/>
      <c r="P386" s="223">
        <f>O386*H386</f>
        <v>0</v>
      </c>
      <c r="Q386" s="223">
        <v>0</v>
      </c>
      <c r="R386" s="223">
        <f>Q386*H386</f>
        <v>0</v>
      </c>
      <c r="S386" s="223">
        <v>0</v>
      </c>
      <c r="T386" s="224">
        <f>S386*H386</f>
        <v>0</v>
      </c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R386" s="225" t="s">
        <v>149</v>
      </c>
      <c r="AT386" s="225" t="s">
        <v>144</v>
      </c>
      <c r="AU386" s="225" t="s">
        <v>81</v>
      </c>
      <c r="AY386" s="19" t="s">
        <v>142</v>
      </c>
      <c r="BE386" s="226">
        <f>IF(N386="základní",J386,0)</f>
        <v>0</v>
      </c>
      <c r="BF386" s="226">
        <f>IF(N386="snížená",J386,0)</f>
        <v>0</v>
      </c>
      <c r="BG386" s="226">
        <f>IF(N386="zákl. přenesená",J386,0)</f>
        <v>0</v>
      </c>
      <c r="BH386" s="226">
        <f>IF(N386="sníž. přenesená",J386,0)</f>
        <v>0</v>
      </c>
      <c r="BI386" s="226">
        <f>IF(N386="nulová",J386,0)</f>
        <v>0</v>
      </c>
      <c r="BJ386" s="19" t="s">
        <v>79</v>
      </c>
      <c r="BK386" s="226">
        <f>ROUND(I386*H386,2)</f>
        <v>0</v>
      </c>
      <c r="BL386" s="19" t="s">
        <v>149</v>
      </c>
      <c r="BM386" s="225" t="s">
        <v>641</v>
      </c>
    </row>
    <row r="387" s="2" customFormat="1">
      <c r="A387" s="40"/>
      <c r="B387" s="41"/>
      <c r="C387" s="42"/>
      <c r="D387" s="227" t="s">
        <v>151</v>
      </c>
      <c r="E387" s="42"/>
      <c r="F387" s="228" t="s">
        <v>642</v>
      </c>
      <c r="G387" s="42"/>
      <c r="H387" s="42"/>
      <c r="I387" s="229"/>
      <c r="J387" s="42"/>
      <c r="K387" s="42"/>
      <c r="L387" s="46"/>
      <c r="M387" s="230"/>
      <c r="N387" s="231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151</v>
      </c>
      <c r="AU387" s="19" t="s">
        <v>81</v>
      </c>
    </row>
    <row r="388" s="14" customFormat="1">
      <c r="A388" s="14"/>
      <c r="B388" s="243"/>
      <c r="C388" s="244"/>
      <c r="D388" s="234" t="s">
        <v>153</v>
      </c>
      <c r="E388" s="245" t="s">
        <v>19</v>
      </c>
      <c r="F388" s="246" t="s">
        <v>643</v>
      </c>
      <c r="G388" s="244"/>
      <c r="H388" s="247">
        <v>1.6100000000000001</v>
      </c>
      <c r="I388" s="248"/>
      <c r="J388" s="244"/>
      <c r="K388" s="244"/>
      <c r="L388" s="249"/>
      <c r="M388" s="250"/>
      <c r="N388" s="251"/>
      <c r="O388" s="251"/>
      <c r="P388" s="251"/>
      <c r="Q388" s="251"/>
      <c r="R388" s="251"/>
      <c r="S388" s="251"/>
      <c r="T388" s="252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3" t="s">
        <v>153</v>
      </c>
      <c r="AU388" s="253" t="s">
        <v>81</v>
      </c>
      <c r="AV388" s="14" t="s">
        <v>81</v>
      </c>
      <c r="AW388" s="14" t="s">
        <v>33</v>
      </c>
      <c r="AX388" s="14" t="s">
        <v>79</v>
      </c>
      <c r="AY388" s="253" t="s">
        <v>142</v>
      </c>
    </row>
    <row r="389" s="12" customFormat="1" ht="22.8" customHeight="1">
      <c r="A389" s="12"/>
      <c r="B389" s="198"/>
      <c r="C389" s="199"/>
      <c r="D389" s="200" t="s">
        <v>71</v>
      </c>
      <c r="E389" s="212" t="s">
        <v>644</v>
      </c>
      <c r="F389" s="212" t="s">
        <v>645</v>
      </c>
      <c r="G389" s="199"/>
      <c r="H389" s="199"/>
      <c r="I389" s="202"/>
      <c r="J389" s="213">
        <f>BK389</f>
        <v>0</v>
      </c>
      <c r="K389" s="199"/>
      <c r="L389" s="204"/>
      <c r="M389" s="205"/>
      <c r="N389" s="206"/>
      <c r="O389" s="206"/>
      <c r="P389" s="207">
        <f>SUM(P390:P391)</f>
        <v>0</v>
      </c>
      <c r="Q389" s="206"/>
      <c r="R389" s="207">
        <f>SUM(R390:R391)</f>
        <v>0</v>
      </c>
      <c r="S389" s="206"/>
      <c r="T389" s="208">
        <f>SUM(T390:T391)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09" t="s">
        <v>79</v>
      </c>
      <c r="AT389" s="210" t="s">
        <v>71</v>
      </c>
      <c r="AU389" s="210" t="s">
        <v>79</v>
      </c>
      <c r="AY389" s="209" t="s">
        <v>142</v>
      </c>
      <c r="BK389" s="211">
        <f>SUM(BK390:BK391)</f>
        <v>0</v>
      </c>
    </row>
    <row r="390" s="2" customFormat="1" ht="24.15" customHeight="1">
      <c r="A390" s="40"/>
      <c r="B390" s="41"/>
      <c r="C390" s="214" t="s">
        <v>646</v>
      </c>
      <c r="D390" s="214" t="s">
        <v>144</v>
      </c>
      <c r="E390" s="215" t="s">
        <v>647</v>
      </c>
      <c r="F390" s="216" t="s">
        <v>648</v>
      </c>
      <c r="G390" s="217" t="s">
        <v>268</v>
      </c>
      <c r="H390" s="218">
        <v>261.95999999999998</v>
      </c>
      <c r="I390" s="219"/>
      <c r="J390" s="220">
        <f>ROUND(I390*H390,2)</f>
        <v>0</v>
      </c>
      <c r="K390" s="216" t="s">
        <v>148</v>
      </c>
      <c r="L390" s="46"/>
      <c r="M390" s="221" t="s">
        <v>19</v>
      </c>
      <c r="N390" s="222" t="s">
        <v>43</v>
      </c>
      <c r="O390" s="86"/>
      <c r="P390" s="223">
        <f>O390*H390</f>
        <v>0</v>
      </c>
      <c r="Q390" s="223">
        <v>0</v>
      </c>
      <c r="R390" s="223">
        <f>Q390*H390</f>
        <v>0</v>
      </c>
      <c r="S390" s="223">
        <v>0</v>
      </c>
      <c r="T390" s="224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25" t="s">
        <v>149</v>
      </c>
      <c r="AT390" s="225" t="s">
        <v>144</v>
      </c>
      <c r="AU390" s="225" t="s">
        <v>81</v>
      </c>
      <c r="AY390" s="19" t="s">
        <v>142</v>
      </c>
      <c r="BE390" s="226">
        <f>IF(N390="základní",J390,0)</f>
        <v>0</v>
      </c>
      <c r="BF390" s="226">
        <f>IF(N390="snížená",J390,0)</f>
        <v>0</v>
      </c>
      <c r="BG390" s="226">
        <f>IF(N390="zákl. přenesená",J390,0)</f>
        <v>0</v>
      </c>
      <c r="BH390" s="226">
        <f>IF(N390="sníž. přenesená",J390,0)</f>
        <v>0</v>
      </c>
      <c r="BI390" s="226">
        <f>IF(N390="nulová",J390,0)</f>
        <v>0</v>
      </c>
      <c r="BJ390" s="19" t="s">
        <v>79</v>
      </c>
      <c r="BK390" s="226">
        <f>ROUND(I390*H390,2)</f>
        <v>0</v>
      </c>
      <c r="BL390" s="19" t="s">
        <v>149</v>
      </c>
      <c r="BM390" s="225" t="s">
        <v>649</v>
      </c>
    </row>
    <row r="391" s="2" customFormat="1">
      <c r="A391" s="40"/>
      <c r="B391" s="41"/>
      <c r="C391" s="42"/>
      <c r="D391" s="227" t="s">
        <v>151</v>
      </c>
      <c r="E391" s="42"/>
      <c r="F391" s="228" t="s">
        <v>650</v>
      </c>
      <c r="G391" s="42"/>
      <c r="H391" s="42"/>
      <c r="I391" s="229"/>
      <c r="J391" s="42"/>
      <c r="K391" s="42"/>
      <c r="L391" s="46"/>
      <c r="M391" s="230"/>
      <c r="N391" s="231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9" t="s">
        <v>151</v>
      </c>
      <c r="AU391" s="19" t="s">
        <v>81</v>
      </c>
    </row>
    <row r="392" s="12" customFormat="1" ht="25.92" customHeight="1">
      <c r="A392" s="12"/>
      <c r="B392" s="198"/>
      <c r="C392" s="199"/>
      <c r="D392" s="200" t="s">
        <v>71</v>
      </c>
      <c r="E392" s="201" t="s">
        <v>651</v>
      </c>
      <c r="F392" s="201" t="s">
        <v>652</v>
      </c>
      <c r="G392" s="199"/>
      <c r="H392" s="199"/>
      <c r="I392" s="202"/>
      <c r="J392" s="203">
        <f>BK392</f>
        <v>0</v>
      </c>
      <c r="K392" s="199"/>
      <c r="L392" s="204"/>
      <c r="M392" s="205"/>
      <c r="N392" s="206"/>
      <c r="O392" s="206"/>
      <c r="P392" s="207">
        <f>P393</f>
        <v>0</v>
      </c>
      <c r="Q392" s="206"/>
      <c r="R392" s="207">
        <f>R393</f>
        <v>0.029741099999999996</v>
      </c>
      <c r="S392" s="206"/>
      <c r="T392" s="208">
        <f>T393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09" t="s">
        <v>81</v>
      </c>
      <c r="AT392" s="210" t="s">
        <v>71</v>
      </c>
      <c r="AU392" s="210" t="s">
        <v>72</v>
      </c>
      <c r="AY392" s="209" t="s">
        <v>142</v>
      </c>
      <c r="BK392" s="211">
        <f>BK393</f>
        <v>0</v>
      </c>
    </row>
    <row r="393" s="12" customFormat="1" ht="22.8" customHeight="1">
      <c r="A393" s="12"/>
      <c r="B393" s="198"/>
      <c r="C393" s="199"/>
      <c r="D393" s="200" t="s">
        <v>71</v>
      </c>
      <c r="E393" s="212" t="s">
        <v>653</v>
      </c>
      <c r="F393" s="212" t="s">
        <v>654</v>
      </c>
      <c r="G393" s="199"/>
      <c r="H393" s="199"/>
      <c r="I393" s="202"/>
      <c r="J393" s="213">
        <f>BK393</f>
        <v>0</v>
      </c>
      <c r="K393" s="199"/>
      <c r="L393" s="204"/>
      <c r="M393" s="205"/>
      <c r="N393" s="206"/>
      <c r="O393" s="206"/>
      <c r="P393" s="207">
        <f>SUM(P394:P401)</f>
        <v>0</v>
      </c>
      <c r="Q393" s="206"/>
      <c r="R393" s="207">
        <f>SUM(R394:R401)</f>
        <v>0.029741099999999996</v>
      </c>
      <c r="S393" s="206"/>
      <c r="T393" s="208">
        <f>SUM(T394:T401)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209" t="s">
        <v>81</v>
      </c>
      <c r="AT393" s="210" t="s">
        <v>71</v>
      </c>
      <c r="AU393" s="210" t="s">
        <v>79</v>
      </c>
      <c r="AY393" s="209" t="s">
        <v>142</v>
      </c>
      <c r="BK393" s="211">
        <f>SUM(BK394:BK401)</f>
        <v>0</v>
      </c>
    </row>
    <row r="394" s="2" customFormat="1" ht="16.5" customHeight="1">
      <c r="A394" s="40"/>
      <c r="B394" s="41"/>
      <c r="C394" s="214" t="s">
        <v>655</v>
      </c>
      <c r="D394" s="214" t="s">
        <v>144</v>
      </c>
      <c r="E394" s="215" t="s">
        <v>656</v>
      </c>
      <c r="F394" s="216" t="s">
        <v>657</v>
      </c>
      <c r="G394" s="217" t="s">
        <v>162</v>
      </c>
      <c r="H394" s="218">
        <v>73.200000000000003</v>
      </c>
      <c r="I394" s="219"/>
      <c r="J394" s="220">
        <f>ROUND(I394*H394,2)</f>
        <v>0</v>
      </c>
      <c r="K394" s="216" t="s">
        <v>148</v>
      </c>
      <c r="L394" s="46"/>
      <c r="M394" s="221" t="s">
        <v>19</v>
      </c>
      <c r="N394" s="222" t="s">
        <v>43</v>
      </c>
      <c r="O394" s="86"/>
      <c r="P394" s="223">
        <f>O394*H394</f>
        <v>0</v>
      </c>
      <c r="Q394" s="223">
        <v>4.0000000000000003E-05</v>
      </c>
      <c r="R394" s="223">
        <f>Q394*H394</f>
        <v>0.0029280000000000005</v>
      </c>
      <c r="S394" s="223">
        <v>0</v>
      </c>
      <c r="T394" s="224">
        <f>S394*H394</f>
        <v>0</v>
      </c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R394" s="225" t="s">
        <v>246</v>
      </c>
      <c r="AT394" s="225" t="s">
        <v>144</v>
      </c>
      <c r="AU394" s="225" t="s">
        <v>81</v>
      </c>
      <c r="AY394" s="19" t="s">
        <v>142</v>
      </c>
      <c r="BE394" s="226">
        <f>IF(N394="základní",J394,0)</f>
        <v>0</v>
      </c>
      <c r="BF394" s="226">
        <f>IF(N394="snížená",J394,0)</f>
        <v>0</v>
      </c>
      <c r="BG394" s="226">
        <f>IF(N394="zákl. přenesená",J394,0)</f>
        <v>0</v>
      </c>
      <c r="BH394" s="226">
        <f>IF(N394="sníž. přenesená",J394,0)</f>
        <v>0</v>
      </c>
      <c r="BI394" s="226">
        <f>IF(N394="nulová",J394,0)</f>
        <v>0</v>
      </c>
      <c r="BJ394" s="19" t="s">
        <v>79</v>
      </c>
      <c r="BK394" s="226">
        <f>ROUND(I394*H394,2)</f>
        <v>0</v>
      </c>
      <c r="BL394" s="19" t="s">
        <v>246</v>
      </c>
      <c r="BM394" s="225" t="s">
        <v>658</v>
      </c>
    </row>
    <row r="395" s="2" customFormat="1">
      <c r="A395" s="40"/>
      <c r="B395" s="41"/>
      <c r="C395" s="42"/>
      <c r="D395" s="227" t="s">
        <v>151</v>
      </c>
      <c r="E395" s="42"/>
      <c r="F395" s="228" t="s">
        <v>659</v>
      </c>
      <c r="G395" s="42"/>
      <c r="H395" s="42"/>
      <c r="I395" s="229"/>
      <c r="J395" s="42"/>
      <c r="K395" s="42"/>
      <c r="L395" s="46"/>
      <c r="M395" s="230"/>
      <c r="N395" s="231"/>
      <c r="O395" s="86"/>
      <c r="P395" s="86"/>
      <c r="Q395" s="86"/>
      <c r="R395" s="86"/>
      <c r="S395" s="86"/>
      <c r="T395" s="87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T395" s="19" t="s">
        <v>151</v>
      </c>
      <c r="AU395" s="19" t="s">
        <v>81</v>
      </c>
    </row>
    <row r="396" s="13" customFormat="1">
      <c r="A396" s="13"/>
      <c r="B396" s="232"/>
      <c r="C396" s="233"/>
      <c r="D396" s="234" t="s">
        <v>153</v>
      </c>
      <c r="E396" s="235" t="s">
        <v>19</v>
      </c>
      <c r="F396" s="236" t="s">
        <v>660</v>
      </c>
      <c r="G396" s="233"/>
      <c r="H396" s="235" t="s">
        <v>19</v>
      </c>
      <c r="I396" s="237"/>
      <c r="J396" s="233"/>
      <c r="K396" s="233"/>
      <c r="L396" s="238"/>
      <c r="M396" s="239"/>
      <c r="N396" s="240"/>
      <c r="O396" s="240"/>
      <c r="P396" s="240"/>
      <c r="Q396" s="240"/>
      <c r="R396" s="240"/>
      <c r="S396" s="240"/>
      <c r="T396" s="241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2" t="s">
        <v>153</v>
      </c>
      <c r="AU396" s="242" t="s">
        <v>81</v>
      </c>
      <c r="AV396" s="13" t="s">
        <v>79</v>
      </c>
      <c r="AW396" s="13" t="s">
        <v>33</v>
      </c>
      <c r="AX396" s="13" t="s">
        <v>72</v>
      </c>
      <c r="AY396" s="242" t="s">
        <v>142</v>
      </c>
    </row>
    <row r="397" s="14" customFormat="1">
      <c r="A397" s="14"/>
      <c r="B397" s="243"/>
      <c r="C397" s="244"/>
      <c r="D397" s="234" t="s">
        <v>153</v>
      </c>
      <c r="E397" s="245" t="s">
        <v>19</v>
      </c>
      <c r="F397" s="246" t="s">
        <v>661</v>
      </c>
      <c r="G397" s="244"/>
      <c r="H397" s="247">
        <v>73.200000000000003</v>
      </c>
      <c r="I397" s="248"/>
      <c r="J397" s="244"/>
      <c r="K397" s="244"/>
      <c r="L397" s="249"/>
      <c r="M397" s="250"/>
      <c r="N397" s="251"/>
      <c r="O397" s="251"/>
      <c r="P397" s="251"/>
      <c r="Q397" s="251"/>
      <c r="R397" s="251"/>
      <c r="S397" s="251"/>
      <c r="T397" s="252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3" t="s">
        <v>153</v>
      </c>
      <c r="AU397" s="253" t="s">
        <v>81</v>
      </c>
      <c r="AV397" s="14" t="s">
        <v>81</v>
      </c>
      <c r="AW397" s="14" t="s">
        <v>33</v>
      </c>
      <c r="AX397" s="14" t="s">
        <v>79</v>
      </c>
      <c r="AY397" s="253" t="s">
        <v>142</v>
      </c>
    </row>
    <row r="398" s="2" customFormat="1" ht="16.5" customHeight="1">
      <c r="A398" s="40"/>
      <c r="B398" s="41"/>
      <c r="C398" s="265" t="s">
        <v>662</v>
      </c>
      <c r="D398" s="265" t="s">
        <v>284</v>
      </c>
      <c r="E398" s="266" t="s">
        <v>663</v>
      </c>
      <c r="F398" s="267" t="s">
        <v>664</v>
      </c>
      <c r="G398" s="268" t="s">
        <v>162</v>
      </c>
      <c r="H398" s="269">
        <v>89.376999999999995</v>
      </c>
      <c r="I398" s="270"/>
      <c r="J398" s="271">
        <f>ROUND(I398*H398,2)</f>
        <v>0</v>
      </c>
      <c r="K398" s="267" t="s">
        <v>148</v>
      </c>
      <c r="L398" s="272"/>
      <c r="M398" s="273" t="s">
        <v>19</v>
      </c>
      <c r="N398" s="274" t="s">
        <v>43</v>
      </c>
      <c r="O398" s="86"/>
      <c r="P398" s="223">
        <f>O398*H398</f>
        <v>0</v>
      </c>
      <c r="Q398" s="223">
        <v>0.00029999999999999997</v>
      </c>
      <c r="R398" s="223">
        <f>Q398*H398</f>
        <v>0.026813099999999996</v>
      </c>
      <c r="S398" s="223">
        <v>0</v>
      </c>
      <c r="T398" s="224">
        <f>S398*H398</f>
        <v>0</v>
      </c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R398" s="225" t="s">
        <v>337</v>
      </c>
      <c r="AT398" s="225" t="s">
        <v>284</v>
      </c>
      <c r="AU398" s="225" t="s">
        <v>81</v>
      </c>
      <c r="AY398" s="19" t="s">
        <v>142</v>
      </c>
      <c r="BE398" s="226">
        <f>IF(N398="základní",J398,0)</f>
        <v>0</v>
      </c>
      <c r="BF398" s="226">
        <f>IF(N398="snížená",J398,0)</f>
        <v>0</v>
      </c>
      <c r="BG398" s="226">
        <f>IF(N398="zákl. přenesená",J398,0)</f>
        <v>0</v>
      </c>
      <c r="BH398" s="226">
        <f>IF(N398="sníž. přenesená",J398,0)</f>
        <v>0</v>
      </c>
      <c r="BI398" s="226">
        <f>IF(N398="nulová",J398,0)</f>
        <v>0</v>
      </c>
      <c r="BJ398" s="19" t="s">
        <v>79</v>
      </c>
      <c r="BK398" s="226">
        <f>ROUND(I398*H398,2)</f>
        <v>0</v>
      </c>
      <c r="BL398" s="19" t="s">
        <v>246</v>
      </c>
      <c r="BM398" s="225" t="s">
        <v>665</v>
      </c>
    </row>
    <row r="399" s="14" customFormat="1">
      <c r="A399" s="14"/>
      <c r="B399" s="243"/>
      <c r="C399" s="244"/>
      <c r="D399" s="234" t="s">
        <v>153</v>
      </c>
      <c r="E399" s="244"/>
      <c r="F399" s="246" t="s">
        <v>666</v>
      </c>
      <c r="G399" s="244"/>
      <c r="H399" s="247">
        <v>89.376999999999995</v>
      </c>
      <c r="I399" s="248"/>
      <c r="J399" s="244"/>
      <c r="K399" s="244"/>
      <c r="L399" s="249"/>
      <c r="M399" s="250"/>
      <c r="N399" s="251"/>
      <c r="O399" s="251"/>
      <c r="P399" s="251"/>
      <c r="Q399" s="251"/>
      <c r="R399" s="251"/>
      <c r="S399" s="251"/>
      <c r="T399" s="252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3" t="s">
        <v>153</v>
      </c>
      <c r="AU399" s="253" t="s">
        <v>81</v>
      </c>
      <c r="AV399" s="14" t="s">
        <v>81</v>
      </c>
      <c r="AW399" s="14" t="s">
        <v>4</v>
      </c>
      <c r="AX399" s="14" t="s">
        <v>79</v>
      </c>
      <c r="AY399" s="253" t="s">
        <v>142</v>
      </c>
    </row>
    <row r="400" s="2" customFormat="1" ht="24.15" customHeight="1">
      <c r="A400" s="40"/>
      <c r="B400" s="41"/>
      <c r="C400" s="214" t="s">
        <v>667</v>
      </c>
      <c r="D400" s="214" t="s">
        <v>144</v>
      </c>
      <c r="E400" s="215" t="s">
        <v>668</v>
      </c>
      <c r="F400" s="216" t="s">
        <v>669</v>
      </c>
      <c r="G400" s="217" t="s">
        <v>268</v>
      </c>
      <c r="H400" s="218">
        <v>0.029999999999999999</v>
      </c>
      <c r="I400" s="219"/>
      <c r="J400" s="220">
        <f>ROUND(I400*H400,2)</f>
        <v>0</v>
      </c>
      <c r="K400" s="216" t="s">
        <v>148</v>
      </c>
      <c r="L400" s="46"/>
      <c r="M400" s="221" t="s">
        <v>19</v>
      </c>
      <c r="N400" s="222" t="s">
        <v>43</v>
      </c>
      <c r="O400" s="86"/>
      <c r="P400" s="223">
        <f>O400*H400</f>
        <v>0</v>
      </c>
      <c r="Q400" s="223">
        <v>0</v>
      </c>
      <c r="R400" s="223">
        <f>Q400*H400</f>
        <v>0</v>
      </c>
      <c r="S400" s="223">
        <v>0</v>
      </c>
      <c r="T400" s="224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25" t="s">
        <v>246</v>
      </c>
      <c r="AT400" s="225" t="s">
        <v>144</v>
      </c>
      <c r="AU400" s="225" t="s">
        <v>81</v>
      </c>
      <c r="AY400" s="19" t="s">
        <v>142</v>
      </c>
      <c r="BE400" s="226">
        <f>IF(N400="základní",J400,0)</f>
        <v>0</v>
      </c>
      <c r="BF400" s="226">
        <f>IF(N400="snížená",J400,0)</f>
        <v>0</v>
      </c>
      <c r="BG400" s="226">
        <f>IF(N400="zákl. přenesená",J400,0)</f>
        <v>0</v>
      </c>
      <c r="BH400" s="226">
        <f>IF(N400="sníž. přenesená",J400,0)</f>
        <v>0</v>
      </c>
      <c r="BI400" s="226">
        <f>IF(N400="nulová",J400,0)</f>
        <v>0</v>
      </c>
      <c r="BJ400" s="19" t="s">
        <v>79</v>
      </c>
      <c r="BK400" s="226">
        <f>ROUND(I400*H400,2)</f>
        <v>0</v>
      </c>
      <c r="BL400" s="19" t="s">
        <v>246</v>
      </c>
      <c r="BM400" s="225" t="s">
        <v>670</v>
      </c>
    </row>
    <row r="401" s="2" customFormat="1">
      <c r="A401" s="40"/>
      <c r="B401" s="41"/>
      <c r="C401" s="42"/>
      <c r="D401" s="227" t="s">
        <v>151</v>
      </c>
      <c r="E401" s="42"/>
      <c r="F401" s="228" t="s">
        <v>671</v>
      </c>
      <c r="G401" s="42"/>
      <c r="H401" s="42"/>
      <c r="I401" s="229"/>
      <c r="J401" s="42"/>
      <c r="K401" s="42"/>
      <c r="L401" s="46"/>
      <c r="M401" s="230"/>
      <c r="N401" s="231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151</v>
      </c>
      <c r="AU401" s="19" t="s">
        <v>81</v>
      </c>
    </row>
    <row r="402" s="12" customFormat="1" ht="25.92" customHeight="1">
      <c r="A402" s="12"/>
      <c r="B402" s="198"/>
      <c r="C402" s="199"/>
      <c r="D402" s="200" t="s">
        <v>71</v>
      </c>
      <c r="E402" s="201" t="s">
        <v>672</v>
      </c>
      <c r="F402" s="201" t="s">
        <v>673</v>
      </c>
      <c r="G402" s="199"/>
      <c r="H402" s="199"/>
      <c r="I402" s="202"/>
      <c r="J402" s="203">
        <f>BK402</f>
        <v>0</v>
      </c>
      <c r="K402" s="199"/>
      <c r="L402" s="204"/>
      <c r="M402" s="205"/>
      <c r="N402" s="206"/>
      <c r="O402" s="206"/>
      <c r="P402" s="207">
        <f>SUM(P403:P404)</f>
        <v>0</v>
      </c>
      <c r="Q402" s="206"/>
      <c r="R402" s="207">
        <f>SUM(R403:R404)</f>
        <v>0</v>
      </c>
      <c r="S402" s="206"/>
      <c r="T402" s="208">
        <f>SUM(T403:T404)</f>
        <v>0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209" t="s">
        <v>149</v>
      </c>
      <c r="AT402" s="210" t="s">
        <v>71</v>
      </c>
      <c r="AU402" s="210" t="s">
        <v>72</v>
      </c>
      <c r="AY402" s="209" t="s">
        <v>142</v>
      </c>
      <c r="BK402" s="211">
        <f>SUM(BK403:BK404)</f>
        <v>0</v>
      </c>
    </row>
    <row r="403" s="2" customFormat="1" ht="16.5" customHeight="1">
      <c r="A403" s="40"/>
      <c r="B403" s="41"/>
      <c r="C403" s="214" t="s">
        <v>674</v>
      </c>
      <c r="D403" s="214" t="s">
        <v>144</v>
      </c>
      <c r="E403" s="215" t="s">
        <v>675</v>
      </c>
      <c r="F403" s="216" t="s">
        <v>676</v>
      </c>
      <c r="G403" s="217" t="s">
        <v>677</v>
      </c>
      <c r="H403" s="218">
        <v>40</v>
      </c>
      <c r="I403" s="219"/>
      <c r="J403" s="220">
        <f>ROUND(I403*H403,2)</f>
        <v>0</v>
      </c>
      <c r="K403" s="216" t="s">
        <v>148</v>
      </c>
      <c r="L403" s="46"/>
      <c r="M403" s="221" t="s">
        <v>19</v>
      </c>
      <c r="N403" s="222" t="s">
        <v>43</v>
      </c>
      <c r="O403" s="86"/>
      <c r="P403" s="223">
        <f>O403*H403</f>
        <v>0</v>
      </c>
      <c r="Q403" s="223">
        <v>0</v>
      </c>
      <c r="R403" s="223">
        <f>Q403*H403</f>
        <v>0</v>
      </c>
      <c r="S403" s="223">
        <v>0</v>
      </c>
      <c r="T403" s="224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25" t="s">
        <v>678</v>
      </c>
      <c r="AT403" s="225" t="s">
        <v>144</v>
      </c>
      <c r="AU403" s="225" t="s">
        <v>79</v>
      </c>
      <c r="AY403" s="19" t="s">
        <v>142</v>
      </c>
      <c r="BE403" s="226">
        <f>IF(N403="základní",J403,0)</f>
        <v>0</v>
      </c>
      <c r="BF403" s="226">
        <f>IF(N403="snížená",J403,0)</f>
        <v>0</v>
      </c>
      <c r="BG403" s="226">
        <f>IF(N403="zákl. přenesená",J403,0)</f>
        <v>0</v>
      </c>
      <c r="BH403" s="226">
        <f>IF(N403="sníž. přenesená",J403,0)</f>
        <v>0</v>
      </c>
      <c r="BI403" s="226">
        <f>IF(N403="nulová",J403,0)</f>
        <v>0</v>
      </c>
      <c r="BJ403" s="19" t="s">
        <v>79</v>
      </c>
      <c r="BK403" s="226">
        <f>ROUND(I403*H403,2)</f>
        <v>0</v>
      </c>
      <c r="BL403" s="19" t="s">
        <v>678</v>
      </c>
      <c r="BM403" s="225" t="s">
        <v>679</v>
      </c>
    </row>
    <row r="404" s="2" customFormat="1">
      <c r="A404" s="40"/>
      <c r="B404" s="41"/>
      <c r="C404" s="42"/>
      <c r="D404" s="227" t="s">
        <v>151</v>
      </c>
      <c r="E404" s="42"/>
      <c r="F404" s="228" t="s">
        <v>680</v>
      </c>
      <c r="G404" s="42"/>
      <c r="H404" s="42"/>
      <c r="I404" s="229"/>
      <c r="J404" s="42"/>
      <c r="K404" s="42"/>
      <c r="L404" s="46"/>
      <c r="M404" s="230"/>
      <c r="N404" s="231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9" t="s">
        <v>151</v>
      </c>
      <c r="AU404" s="19" t="s">
        <v>79</v>
      </c>
    </row>
    <row r="405" s="12" customFormat="1" ht="25.92" customHeight="1">
      <c r="A405" s="12"/>
      <c r="B405" s="198"/>
      <c r="C405" s="199"/>
      <c r="D405" s="200" t="s">
        <v>71</v>
      </c>
      <c r="E405" s="201" t="s">
        <v>681</v>
      </c>
      <c r="F405" s="201" t="s">
        <v>682</v>
      </c>
      <c r="G405" s="199"/>
      <c r="H405" s="199"/>
      <c r="I405" s="202"/>
      <c r="J405" s="203">
        <f>BK405</f>
        <v>0</v>
      </c>
      <c r="K405" s="199"/>
      <c r="L405" s="204"/>
      <c r="M405" s="205"/>
      <c r="N405" s="206"/>
      <c r="O405" s="206"/>
      <c r="P405" s="207">
        <f>P406+P415+P423</f>
        <v>0</v>
      </c>
      <c r="Q405" s="206"/>
      <c r="R405" s="207">
        <f>R406+R415+R423</f>
        <v>0</v>
      </c>
      <c r="S405" s="206"/>
      <c r="T405" s="208">
        <f>T406+T415+T423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209" t="s">
        <v>171</v>
      </c>
      <c r="AT405" s="210" t="s">
        <v>71</v>
      </c>
      <c r="AU405" s="210" t="s">
        <v>72</v>
      </c>
      <c r="AY405" s="209" t="s">
        <v>142</v>
      </c>
      <c r="BK405" s="211">
        <f>BK406+BK415+BK423</f>
        <v>0</v>
      </c>
    </row>
    <row r="406" s="12" customFormat="1" ht="22.8" customHeight="1">
      <c r="A406" s="12"/>
      <c r="B406" s="198"/>
      <c r="C406" s="199"/>
      <c r="D406" s="200" t="s">
        <v>71</v>
      </c>
      <c r="E406" s="212" t="s">
        <v>683</v>
      </c>
      <c r="F406" s="212" t="s">
        <v>684</v>
      </c>
      <c r="G406" s="199"/>
      <c r="H406" s="199"/>
      <c r="I406" s="202"/>
      <c r="J406" s="213">
        <f>BK406</f>
        <v>0</v>
      </c>
      <c r="K406" s="199"/>
      <c r="L406" s="204"/>
      <c r="M406" s="205"/>
      <c r="N406" s="206"/>
      <c r="O406" s="206"/>
      <c r="P406" s="207">
        <f>SUM(P407:P414)</f>
        <v>0</v>
      </c>
      <c r="Q406" s="206"/>
      <c r="R406" s="207">
        <f>SUM(R407:R414)</f>
        <v>0</v>
      </c>
      <c r="S406" s="206"/>
      <c r="T406" s="208">
        <f>SUM(T407:T414)</f>
        <v>0</v>
      </c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R406" s="209" t="s">
        <v>171</v>
      </c>
      <c r="AT406" s="210" t="s">
        <v>71</v>
      </c>
      <c r="AU406" s="210" t="s">
        <v>79</v>
      </c>
      <c r="AY406" s="209" t="s">
        <v>142</v>
      </c>
      <c r="BK406" s="211">
        <f>SUM(BK407:BK414)</f>
        <v>0</v>
      </c>
    </row>
    <row r="407" s="2" customFormat="1" ht="16.5" customHeight="1">
      <c r="A407" s="40"/>
      <c r="B407" s="41"/>
      <c r="C407" s="214" t="s">
        <v>685</v>
      </c>
      <c r="D407" s="214" t="s">
        <v>144</v>
      </c>
      <c r="E407" s="215" t="s">
        <v>686</v>
      </c>
      <c r="F407" s="216" t="s">
        <v>687</v>
      </c>
      <c r="G407" s="217" t="s">
        <v>688</v>
      </c>
      <c r="H407" s="218">
        <v>1</v>
      </c>
      <c r="I407" s="219"/>
      <c r="J407" s="220">
        <f>ROUND(I407*H407,2)</f>
        <v>0</v>
      </c>
      <c r="K407" s="216" t="s">
        <v>19</v>
      </c>
      <c r="L407" s="46"/>
      <c r="M407" s="221" t="s">
        <v>19</v>
      </c>
      <c r="N407" s="222" t="s">
        <v>43</v>
      </c>
      <c r="O407" s="86"/>
      <c r="P407" s="223">
        <f>O407*H407</f>
        <v>0</v>
      </c>
      <c r="Q407" s="223">
        <v>0</v>
      </c>
      <c r="R407" s="223">
        <f>Q407*H407</f>
        <v>0</v>
      </c>
      <c r="S407" s="223">
        <v>0</v>
      </c>
      <c r="T407" s="224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25" t="s">
        <v>689</v>
      </c>
      <c r="AT407" s="225" t="s">
        <v>144</v>
      </c>
      <c r="AU407" s="225" t="s">
        <v>81</v>
      </c>
      <c r="AY407" s="19" t="s">
        <v>142</v>
      </c>
      <c r="BE407" s="226">
        <f>IF(N407="základní",J407,0)</f>
        <v>0</v>
      </c>
      <c r="BF407" s="226">
        <f>IF(N407="snížená",J407,0)</f>
        <v>0</v>
      </c>
      <c r="BG407" s="226">
        <f>IF(N407="zákl. přenesená",J407,0)</f>
        <v>0</v>
      </c>
      <c r="BH407" s="226">
        <f>IF(N407="sníž. přenesená",J407,0)</f>
        <v>0</v>
      </c>
      <c r="BI407" s="226">
        <f>IF(N407="nulová",J407,0)</f>
        <v>0</v>
      </c>
      <c r="BJ407" s="19" t="s">
        <v>79</v>
      </c>
      <c r="BK407" s="226">
        <f>ROUND(I407*H407,2)</f>
        <v>0</v>
      </c>
      <c r="BL407" s="19" t="s">
        <v>689</v>
      </c>
      <c r="BM407" s="225" t="s">
        <v>690</v>
      </c>
    </row>
    <row r="408" s="2" customFormat="1" ht="16.5" customHeight="1">
      <c r="A408" s="40"/>
      <c r="B408" s="41"/>
      <c r="C408" s="214" t="s">
        <v>691</v>
      </c>
      <c r="D408" s="214" t="s">
        <v>144</v>
      </c>
      <c r="E408" s="215" t="s">
        <v>692</v>
      </c>
      <c r="F408" s="216" t="s">
        <v>693</v>
      </c>
      <c r="G408" s="217" t="s">
        <v>694</v>
      </c>
      <c r="H408" s="218">
        <v>15</v>
      </c>
      <c r="I408" s="219"/>
      <c r="J408" s="220">
        <f>ROUND(I408*H408,2)</f>
        <v>0</v>
      </c>
      <c r="K408" s="216" t="s">
        <v>19</v>
      </c>
      <c r="L408" s="46"/>
      <c r="M408" s="221" t="s">
        <v>19</v>
      </c>
      <c r="N408" s="222" t="s">
        <v>43</v>
      </c>
      <c r="O408" s="86"/>
      <c r="P408" s="223">
        <f>O408*H408</f>
        <v>0</v>
      </c>
      <c r="Q408" s="223">
        <v>0</v>
      </c>
      <c r="R408" s="223">
        <f>Q408*H408</f>
        <v>0</v>
      </c>
      <c r="S408" s="223">
        <v>0</v>
      </c>
      <c r="T408" s="224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25" t="s">
        <v>689</v>
      </c>
      <c r="AT408" s="225" t="s">
        <v>144</v>
      </c>
      <c r="AU408" s="225" t="s">
        <v>81</v>
      </c>
      <c r="AY408" s="19" t="s">
        <v>142</v>
      </c>
      <c r="BE408" s="226">
        <f>IF(N408="základní",J408,0)</f>
        <v>0</v>
      </c>
      <c r="BF408" s="226">
        <f>IF(N408="snížená",J408,0)</f>
        <v>0</v>
      </c>
      <c r="BG408" s="226">
        <f>IF(N408="zákl. přenesená",J408,0)</f>
        <v>0</v>
      </c>
      <c r="BH408" s="226">
        <f>IF(N408="sníž. přenesená",J408,0)</f>
        <v>0</v>
      </c>
      <c r="BI408" s="226">
        <f>IF(N408="nulová",J408,0)</f>
        <v>0</v>
      </c>
      <c r="BJ408" s="19" t="s">
        <v>79</v>
      </c>
      <c r="BK408" s="226">
        <f>ROUND(I408*H408,2)</f>
        <v>0</v>
      </c>
      <c r="BL408" s="19" t="s">
        <v>689</v>
      </c>
      <c r="BM408" s="225" t="s">
        <v>695</v>
      </c>
    </row>
    <row r="409" s="13" customFormat="1">
      <c r="A409" s="13"/>
      <c r="B409" s="232"/>
      <c r="C409" s="233"/>
      <c r="D409" s="234" t="s">
        <v>153</v>
      </c>
      <c r="E409" s="235" t="s">
        <v>19</v>
      </c>
      <c r="F409" s="236" t="s">
        <v>696</v>
      </c>
      <c r="G409" s="233"/>
      <c r="H409" s="235" t="s">
        <v>19</v>
      </c>
      <c r="I409" s="237"/>
      <c r="J409" s="233"/>
      <c r="K409" s="233"/>
      <c r="L409" s="238"/>
      <c r="M409" s="239"/>
      <c r="N409" s="240"/>
      <c r="O409" s="240"/>
      <c r="P409" s="240"/>
      <c r="Q409" s="240"/>
      <c r="R409" s="240"/>
      <c r="S409" s="240"/>
      <c r="T409" s="241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2" t="s">
        <v>153</v>
      </c>
      <c r="AU409" s="242" t="s">
        <v>81</v>
      </c>
      <c r="AV409" s="13" t="s">
        <v>79</v>
      </c>
      <c r="AW409" s="13" t="s">
        <v>33</v>
      </c>
      <c r="AX409" s="13" t="s">
        <v>72</v>
      </c>
      <c r="AY409" s="242" t="s">
        <v>142</v>
      </c>
    </row>
    <row r="410" s="14" customFormat="1">
      <c r="A410" s="14"/>
      <c r="B410" s="243"/>
      <c r="C410" s="244"/>
      <c r="D410" s="234" t="s">
        <v>153</v>
      </c>
      <c r="E410" s="245" t="s">
        <v>19</v>
      </c>
      <c r="F410" s="246" t="s">
        <v>238</v>
      </c>
      <c r="G410" s="244"/>
      <c r="H410" s="247">
        <v>15</v>
      </c>
      <c r="I410" s="248"/>
      <c r="J410" s="244"/>
      <c r="K410" s="244"/>
      <c r="L410" s="249"/>
      <c r="M410" s="250"/>
      <c r="N410" s="251"/>
      <c r="O410" s="251"/>
      <c r="P410" s="251"/>
      <c r="Q410" s="251"/>
      <c r="R410" s="251"/>
      <c r="S410" s="251"/>
      <c r="T410" s="252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3" t="s">
        <v>153</v>
      </c>
      <c r="AU410" s="253" t="s">
        <v>81</v>
      </c>
      <c r="AV410" s="14" t="s">
        <v>81</v>
      </c>
      <c r="AW410" s="14" t="s">
        <v>33</v>
      </c>
      <c r="AX410" s="14" t="s">
        <v>79</v>
      </c>
      <c r="AY410" s="253" t="s">
        <v>142</v>
      </c>
    </row>
    <row r="411" s="2" customFormat="1" ht="16.5" customHeight="1">
      <c r="A411" s="40"/>
      <c r="B411" s="41"/>
      <c r="C411" s="214" t="s">
        <v>697</v>
      </c>
      <c r="D411" s="214" t="s">
        <v>144</v>
      </c>
      <c r="E411" s="215" t="s">
        <v>698</v>
      </c>
      <c r="F411" s="216" t="s">
        <v>699</v>
      </c>
      <c r="G411" s="217" t="s">
        <v>694</v>
      </c>
      <c r="H411" s="218">
        <v>20</v>
      </c>
      <c r="I411" s="219"/>
      <c r="J411" s="220">
        <f>ROUND(I411*H411,2)</f>
        <v>0</v>
      </c>
      <c r="K411" s="216" t="s">
        <v>19</v>
      </c>
      <c r="L411" s="46"/>
      <c r="M411" s="221" t="s">
        <v>19</v>
      </c>
      <c r="N411" s="222" t="s">
        <v>43</v>
      </c>
      <c r="O411" s="86"/>
      <c r="P411" s="223">
        <f>O411*H411</f>
        <v>0</v>
      </c>
      <c r="Q411" s="223">
        <v>0</v>
      </c>
      <c r="R411" s="223">
        <f>Q411*H411</f>
        <v>0</v>
      </c>
      <c r="S411" s="223">
        <v>0</v>
      </c>
      <c r="T411" s="224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25" t="s">
        <v>689</v>
      </c>
      <c r="AT411" s="225" t="s">
        <v>144</v>
      </c>
      <c r="AU411" s="225" t="s">
        <v>81</v>
      </c>
      <c r="AY411" s="19" t="s">
        <v>142</v>
      </c>
      <c r="BE411" s="226">
        <f>IF(N411="základní",J411,0)</f>
        <v>0</v>
      </c>
      <c r="BF411" s="226">
        <f>IF(N411="snížená",J411,0)</f>
        <v>0</v>
      </c>
      <c r="BG411" s="226">
        <f>IF(N411="zákl. přenesená",J411,0)</f>
        <v>0</v>
      </c>
      <c r="BH411" s="226">
        <f>IF(N411="sníž. přenesená",J411,0)</f>
        <v>0</v>
      </c>
      <c r="BI411" s="226">
        <f>IF(N411="nulová",J411,0)</f>
        <v>0</v>
      </c>
      <c r="BJ411" s="19" t="s">
        <v>79</v>
      </c>
      <c r="BK411" s="226">
        <f>ROUND(I411*H411,2)</f>
        <v>0</v>
      </c>
      <c r="BL411" s="19" t="s">
        <v>689</v>
      </c>
      <c r="BM411" s="225" t="s">
        <v>700</v>
      </c>
    </row>
    <row r="412" s="13" customFormat="1">
      <c r="A412" s="13"/>
      <c r="B412" s="232"/>
      <c r="C412" s="233"/>
      <c r="D412" s="234" t="s">
        <v>153</v>
      </c>
      <c r="E412" s="235" t="s">
        <v>19</v>
      </c>
      <c r="F412" s="236" t="s">
        <v>701</v>
      </c>
      <c r="G412" s="233"/>
      <c r="H412" s="235" t="s">
        <v>19</v>
      </c>
      <c r="I412" s="237"/>
      <c r="J412" s="233"/>
      <c r="K412" s="233"/>
      <c r="L412" s="238"/>
      <c r="M412" s="239"/>
      <c r="N412" s="240"/>
      <c r="O412" s="240"/>
      <c r="P412" s="240"/>
      <c r="Q412" s="240"/>
      <c r="R412" s="240"/>
      <c r="S412" s="240"/>
      <c r="T412" s="241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2" t="s">
        <v>153</v>
      </c>
      <c r="AU412" s="242" t="s">
        <v>81</v>
      </c>
      <c r="AV412" s="13" t="s">
        <v>79</v>
      </c>
      <c r="AW412" s="13" t="s">
        <v>33</v>
      </c>
      <c r="AX412" s="13" t="s">
        <v>72</v>
      </c>
      <c r="AY412" s="242" t="s">
        <v>142</v>
      </c>
    </row>
    <row r="413" s="14" customFormat="1">
      <c r="A413" s="14"/>
      <c r="B413" s="243"/>
      <c r="C413" s="244"/>
      <c r="D413" s="234" t="s">
        <v>153</v>
      </c>
      <c r="E413" s="245" t="s">
        <v>19</v>
      </c>
      <c r="F413" s="246" t="s">
        <v>272</v>
      </c>
      <c r="G413" s="244"/>
      <c r="H413" s="247">
        <v>20</v>
      </c>
      <c r="I413" s="248"/>
      <c r="J413" s="244"/>
      <c r="K413" s="244"/>
      <c r="L413" s="249"/>
      <c r="M413" s="250"/>
      <c r="N413" s="251"/>
      <c r="O413" s="251"/>
      <c r="P413" s="251"/>
      <c r="Q413" s="251"/>
      <c r="R413" s="251"/>
      <c r="S413" s="251"/>
      <c r="T413" s="252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3" t="s">
        <v>153</v>
      </c>
      <c r="AU413" s="253" t="s">
        <v>81</v>
      </c>
      <c r="AV413" s="14" t="s">
        <v>81</v>
      </c>
      <c r="AW413" s="14" t="s">
        <v>33</v>
      </c>
      <c r="AX413" s="14" t="s">
        <v>79</v>
      </c>
      <c r="AY413" s="253" t="s">
        <v>142</v>
      </c>
    </row>
    <row r="414" s="2" customFormat="1" ht="16.5" customHeight="1">
      <c r="A414" s="40"/>
      <c r="B414" s="41"/>
      <c r="C414" s="214" t="s">
        <v>702</v>
      </c>
      <c r="D414" s="214" t="s">
        <v>144</v>
      </c>
      <c r="E414" s="215" t="s">
        <v>703</v>
      </c>
      <c r="F414" s="216" t="s">
        <v>704</v>
      </c>
      <c r="G414" s="217" t="s">
        <v>688</v>
      </c>
      <c r="H414" s="218">
        <v>1</v>
      </c>
      <c r="I414" s="219"/>
      <c r="J414" s="220">
        <f>ROUND(I414*H414,2)</f>
        <v>0</v>
      </c>
      <c r="K414" s="216" t="s">
        <v>19</v>
      </c>
      <c r="L414" s="46"/>
      <c r="M414" s="221" t="s">
        <v>19</v>
      </c>
      <c r="N414" s="222" t="s">
        <v>43</v>
      </c>
      <c r="O414" s="86"/>
      <c r="P414" s="223">
        <f>O414*H414</f>
        <v>0</v>
      </c>
      <c r="Q414" s="223">
        <v>0</v>
      </c>
      <c r="R414" s="223">
        <f>Q414*H414</f>
        <v>0</v>
      </c>
      <c r="S414" s="223">
        <v>0</v>
      </c>
      <c r="T414" s="224">
        <f>S414*H414</f>
        <v>0</v>
      </c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R414" s="225" t="s">
        <v>149</v>
      </c>
      <c r="AT414" s="225" t="s">
        <v>144</v>
      </c>
      <c r="AU414" s="225" t="s">
        <v>81</v>
      </c>
      <c r="AY414" s="19" t="s">
        <v>142</v>
      </c>
      <c r="BE414" s="226">
        <f>IF(N414="základní",J414,0)</f>
        <v>0</v>
      </c>
      <c r="BF414" s="226">
        <f>IF(N414="snížená",J414,0)</f>
        <v>0</v>
      </c>
      <c r="BG414" s="226">
        <f>IF(N414="zákl. přenesená",J414,0)</f>
        <v>0</v>
      </c>
      <c r="BH414" s="226">
        <f>IF(N414="sníž. přenesená",J414,0)</f>
        <v>0</v>
      </c>
      <c r="BI414" s="226">
        <f>IF(N414="nulová",J414,0)</f>
        <v>0</v>
      </c>
      <c r="BJ414" s="19" t="s">
        <v>79</v>
      </c>
      <c r="BK414" s="226">
        <f>ROUND(I414*H414,2)</f>
        <v>0</v>
      </c>
      <c r="BL414" s="19" t="s">
        <v>149</v>
      </c>
      <c r="BM414" s="225" t="s">
        <v>705</v>
      </c>
    </row>
    <row r="415" s="12" customFormat="1" ht="22.8" customHeight="1">
      <c r="A415" s="12"/>
      <c r="B415" s="198"/>
      <c r="C415" s="199"/>
      <c r="D415" s="200" t="s">
        <v>71</v>
      </c>
      <c r="E415" s="212" t="s">
        <v>706</v>
      </c>
      <c r="F415" s="212" t="s">
        <v>707</v>
      </c>
      <c r="G415" s="199"/>
      <c r="H415" s="199"/>
      <c r="I415" s="202"/>
      <c r="J415" s="213">
        <f>BK415</f>
        <v>0</v>
      </c>
      <c r="K415" s="199"/>
      <c r="L415" s="204"/>
      <c r="M415" s="205"/>
      <c r="N415" s="206"/>
      <c r="O415" s="206"/>
      <c r="P415" s="207">
        <f>SUM(P416:P422)</f>
        <v>0</v>
      </c>
      <c r="Q415" s="206"/>
      <c r="R415" s="207">
        <f>SUM(R416:R422)</f>
        <v>0</v>
      </c>
      <c r="S415" s="206"/>
      <c r="T415" s="208">
        <f>SUM(T416:T422)</f>
        <v>0</v>
      </c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R415" s="209" t="s">
        <v>171</v>
      </c>
      <c r="AT415" s="210" t="s">
        <v>71</v>
      </c>
      <c r="AU415" s="210" t="s">
        <v>79</v>
      </c>
      <c r="AY415" s="209" t="s">
        <v>142</v>
      </c>
      <c r="BK415" s="211">
        <f>SUM(BK416:BK422)</f>
        <v>0</v>
      </c>
    </row>
    <row r="416" s="2" customFormat="1" ht="16.5" customHeight="1">
      <c r="A416" s="40"/>
      <c r="B416" s="41"/>
      <c r="C416" s="214" t="s">
        <v>708</v>
      </c>
      <c r="D416" s="214" t="s">
        <v>144</v>
      </c>
      <c r="E416" s="215" t="s">
        <v>709</v>
      </c>
      <c r="F416" s="216" t="s">
        <v>710</v>
      </c>
      <c r="G416" s="217" t="s">
        <v>711</v>
      </c>
      <c r="H416" s="218">
        <v>1</v>
      </c>
      <c r="I416" s="219"/>
      <c r="J416" s="220">
        <f>ROUND(I416*H416,2)</f>
        <v>0</v>
      </c>
      <c r="K416" s="216" t="s">
        <v>19</v>
      </c>
      <c r="L416" s="46"/>
      <c r="M416" s="221" t="s">
        <v>19</v>
      </c>
      <c r="N416" s="222" t="s">
        <v>43</v>
      </c>
      <c r="O416" s="86"/>
      <c r="P416" s="223">
        <f>O416*H416</f>
        <v>0</v>
      </c>
      <c r="Q416" s="223">
        <v>0</v>
      </c>
      <c r="R416" s="223">
        <f>Q416*H416</f>
        <v>0</v>
      </c>
      <c r="S416" s="223">
        <v>0</v>
      </c>
      <c r="T416" s="224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225" t="s">
        <v>689</v>
      </c>
      <c r="AT416" s="225" t="s">
        <v>144</v>
      </c>
      <c r="AU416" s="225" t="s">
        <v>81</v>
      </c>
      <c r="AY416" s="19" t="s">
        <v>142</v>
      </c>
      <c r="BE416" s="226">
        <f>IF(N416="základní",J416,0)</f>
        <v>0</v>
      </c>
      <c r="BF416" s="226">
        <f>IF(N416="snížená",J416,0)</f>
        <v>0</v>
      </c>
      <c r="BG416" s="226">
        <f>IF(N416="zákl. přenesená",J416,0)</f>
        <v>0</v>
      </c>
      <c r="BH416" s="226">
        <f>IF(N416="sníž. přenesená",J416,0)</f>
        <v>0</v>
      </c>
      <c r="BI416" s="226">
        <f>IF(N416="nulová",J416,0)</f>
        <v>0</v>
      </c>
      <c r="BJ416" s="19" t="s">
        <v>79</v>
      </c>
      <c r="BK416" s="226">
        <f>ROUND(I416*H416,2)</f>
        <v>0</v>
      </c>
      <c r="BL416" s="19" t="s">
        <v>689</v>
      </c>
      <c r="BM416" s="225" t="s">
        <v>712</v>
      </c>
    </row>
    <row r="417" s="2" customFormat="1" ht="16.5" customHeight="1">
      <c r="A417" s="40"/>
      <c r="B417" s="41"/>
      <c r="C417" s="214" t="s">
        <v>713</v>
      </c>
      <c r="D417" s="214" t="s">
        <v>144</v>
      </c>
      <c r="E417" s="215" t="s">
        <v>714</v>
      </c>
      <c r="F417" s="216" t="s">
        <v>715</v>
      </c>
      <c r="G417" s="217" t="s">
        <v>716</v>
      </c>
      <c r="H417" s="218">
        <v>1</v>
      </c>
      <c r="I417" s="219"/>
      <c r="J417" s="220">
        <f>ROUND(I417*H417,2)</f>
        <v>0</v>
      </c>
      <c r="K417" s="216" t="s">
        <v>19</v>
      </c>
      <c r="L417" s="46"/>
      <c r="M417" s="221" t="s">
        <v>19</v>
      </c>
      <c r="N417" s="222" t="s">
        <v>43</v>
      </c>
      <c r="O417" s="86"/>
      <c r="P417" s="223">
        <f>O417*H417</f>
        <v>0</v>
      </c>
      <c r="Q417" s="223">
        <v>0</v>
      </c>
      <c r="R417" s="223">
        <f>Q417*H417</f>
        <v>0</v>
      </c>
      <c r="S417" s="223">
        <v>0</v>
      </c>
      <c r="T417" s="224">
        <f>S417*H417</f>
        <v>0</v>
      </c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25" t="s">
        <v>689</v>
      </c>
      <c r="AT417" s="225" t="s">
        <v>144</v>
      </c>
      <c r="AU417" s="225" t="s">
        <v>81</v>
      </c>
      <c r="AY417" s="19" t="s">
        <v>142</v>
      </c>
      <c r="BE417" s="226">
        <f>IF(N417="základní",J417,0)</f>
        <v>0</v>
      </c>
      <c r="BF417" s="226">
        <f>IF(N417="snížená",J417,0)</f>
        <v>0</v>
      </c>
      <c r="BG417" s="226">
        <f>IF(N417="zákl. přenesená",J417,0)</f>
        <v>0</v>
      </c>
      <c r="BH417" s="226">
        <f>IF(N417="sníž. přenesená",J417,0)</f>
        <v>0</v>
      </c>
      <c r="BI417" s="226">
        <f>IF(N417="nulová",J417,0)</f>
        <v>0</v>
      </c>
      <c r="BJ417" s="19" t="s">
        <v>79</v>
      </c>
      <c r="BK417" s="226">
        <f>ROUND(I417*H417,2)</f>
        <v>0</v>
      </c>
      <c r="BL417" s="19" t="s">
        <v>689</v>
      </c>
      <c r="BM417" s="225" t="s">
        <v>717</v>
      </c>
    </row>
    <row r="418" s="14" customFormat="1">
      <c r="A418" s="14"/>
      <c r="B418" s="243"/>
      <c r="C418" s="244"/>
      <c r="D418" s="234" t="s">
        <v>153</v>
      </c>
      <c r="E418" s="245" t="s">
        <v>19</v>
      </c>
      <c r="F418" s="246" t="s">
        <v>79</v>
      </c>
      <c r="G418" s="244"/>
      <c r="H418" s="247">
        <v>1</v>
      </c>
      <c r="I418" s="248"/>
      <c r="J418" s="244"/>
      <c r="K418" s="244"/>
      <c r="L418" s="249"/>
      <c r="M418" s="250"/>
      <c r="N418" s="251"/>
      <c r="O418" s="251"/>
      <c r="P418" s="251"/>
      <c r="Q418" s="251"/>
      <c r="R418" s="251"/>
      <c r="S418" s="251"/>
      <c r="T418" s="252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3" t="s">
        <v>153</v>
      </c>
      <c r="AU418" s="253" t="s">
        <v>81</v>
      </c>
      <c r="AV418" s="14" t="s">
        <v>81</v>
      </c>
      <c r="AW418" s="14" t="s">
        <v>33</v>
      </c>
      <c r="AX418" s="14" t="s">
        <v>79</v>
      </c>
      <c r="AY418" s="253" t="s">
        <v>142</v>
      </c>
    </row>
    <row r="419" s="2" customFormat="1" ht="16.5" customHeight="1">
      <c r="A419" s="40"/>
      <c r="B419" s="41"/>
      <c r="C419" s="214" t="s">
        <v>718</v>
      </c>
      <c r="D419" s="214" t="s">
        <v>144</v>
      </c>
      <c r="E419" s="215" t="s">
        <v>719</v>
      </c>
      <c r="F419" s="216" t="s">
        <v>720</v>
      </c>
      <c r="G419" s="217" t="s">
        <v>716</v>
      </c>
      <c r="H419" s="218">
        <v>1</v>
      </c>
      <c r="I419" s="219"/>
      <c r="J419" s="220">
        <f>ROUND(I419*H419,2)</f>
        <v>0</v>
      </c>
      <c r="K419" s="216" t="s">
        <v>19</v>
      </c>
      <c r="L419" s="46"/>
      <c r="M419" s="221" t="s">
        <v>19</v>
      </c>
      <c r="N419" s="222" t="s">
        <v>43</v>
      </c>
      <c r="O419" s="86"/>
      <c r="P419" s="223">
        <f>O419*H419</f>
        <v>0</v>
      </c>
      <c r="Q419" s="223">
        <v>0</v>
      </c>
      <c r="R419" s="223">
        <f>Q419*H419</f>
        <v>0</v>
      </c>
      <c r="S419" s="223">
        <v>0</v>
      </c>
      <c r="T419" s="224">
        <f>S419*H419</f>
        <v>0</v>
      </c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R419" s="225" t="s">
        <v>689</v>
      </c>
      <c r="AT419" s="225" t="s">
        <v>144</v>
      </c>
      <c r="AU419" s="225" t="s">
        <v>81</v>
      </c>
      <c r="AY419" s="19" t="s">
        <v>142</v>
      </c>
      <c r="BE419" s="226">
        <f>IF(N419="základní",J419,0)</f>
        <v>0</v>
      </c>
      <c r="BF419" s="226">
        <f>IF(N419="snížená",J419,0)</f>
        <v>0</v>
      </c>
      <c r="BG419" s="226">
        <f>IF(N419="zákl. přenesená",J419,0)</f>
        <v>0</v>
      </c>
      <c r="BH419" s="226">
        <f>IF(N419="sníž. přenesená",J419,0)</f>
        <v>0</v>
      </c>
      <c r="BI419" s="226">
        <f>IF(N419="nulová",J419,0)</f>
        <v>0</v>
      </c>
      <c r="BJ419" s="19" t="s">
        <v>79</v>
      </c>
      <c r="BK419" s="226">
        <f>ROUND(I419*H419,2)</f>
        <v>0</v>
      </c>
      <c r="BL419" s="19" t="s">
        <v>689</v>
      </c>
      <c r="BM419" s="225" t="s">
        <v>721</v>
      </c>
    </row>
    <row r="420" s="13" customFormat="1">
      <c r="A420" s="13"/>
      <c r="B420" s="232"/>
      <c r="C420" s="233"/>
      <c r="D420" s="234" t="s">
        <v>153</v>
      </c>
      <c r="E420" s="235" t="s">
        <v>19</v>
      </c>
      <c r="F420" s="236" t="s">
        <v>722</v>
      </c>
      <c r="G420" s="233"/>
      <c r="H420" s="235" t="s">
        <v>19</v>
      </c>
      <c r="I420" s="237"/>
      <c r="J420" s="233"/>
      <c r="K420" s="233"/>
      <c r="L420" s="238"/>
      <c r="M420" s="239"/>
      <c r="N420" s="240"/>
      <c r="O420" s="240"/>
      <c r="P420" s="240"/>
      <c r="Q420" s="240"/>
      <c r="R420" s="240"/>
      <c r="S420" s="240"/>
      <c r="T420" s="241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2" t="s">
        <v>153</v>
      </c>
      <c r="AU420" s="242" t="s">
        <v>81</v>
      </c>
      <c r="AV420" s="13" t="s">
        <v>79</v>
      </c>
      <c r="AW420" s="13" t="s">
        <v>33</v>
      </c>
      <c r="AX420" s="13" t="s">
        <v>72</v>
      </c>
      <c r="AY420" s="242" t="s">
        <v>142</v>
      </c>
    </row>
    <row r="421" s="14" customFormat="1">
      <c r="A421" s="14"/>
      <c r="B421" s="243"/>
      <c r="C421" s="244"/>
      <c r="D421" s="234" t="s">
        <v>153</v>
      </c>
      <c r="E421" s="245" t="s">
        <v>19</v>
      </c>
      <c r="F421" s="246" t="s">
        <v>79</v>
      </c>
      <c r="G421" s="244"/>
      <c r="H421" s="247">
        <v>1</v>
      </c>
      <c r="I421" s="248"/>
      <c r="J421" s="244"/>
      <c r="K421" s="244"/>
      <c r="L421" s="249"/>
      <c r="M421" s="250"/>
      <c r="N421" s="251"/>
      <c r="O421" s="251"/>
      <c r="P421" s="251"/>
      <c r="Q421" s="251"/>
      <c r="R421" s="251"/>
      <c r="S421" s="251"/>
      <c r="T421" s="252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3" t="s">
        <v>153</v>
      </c>
      <c r="AU421" s="253" t="s">
        <v>81</v>
      </c>
      <c r="AV421" s="14" t="s">
        <v>81</v>
      </c>
      <c r="AW421" s="14" t="s">
        <v>33</v>
      </c>
      <c r="AX421" s="14" t="s">
        <v>79</v>
      </c>
      <c r="AY421" s="253" t="s">
        <v>142</v>
      </c>
    </row>
    <row r="422" s="2" customFormat="1" ht="16.5" customHeight="1">
      <c r="A422" s="40"/>
      <c r="B422" s="41"/>
      <c r="C422" s="214" t="s">
        <v>282</v>
      </c>
      <c r="D422" s="214" t="s">
        <v>144</v>
      </c>
      <c r="E422" s="215" t="s">
        <v>723</v>
      </c>
      <c r="F422" s="216" t="s">
        <v>724</v>
      </c>
      <c r="G422" s="217" t="s">
        <v>147</v>
      </c>
      <c r="H422" s="218">
        <v>1</v>
      </c>
      <c r="I422" s="219"/>
      <c r="J422" s="220">
        <f>ROUND(I422*H422,2)</f>
        <v>0</v>
      </c>
      <c r="K422" s="216" t="s">
        <v>19</v>
      </c>
      <c r="L422" s="46"/>
      <c r="M422" s="221" t="s">
        <v>19</v>
      </c>
      <c r="N422" s="222" t="s">
        <v>43</v>
      </c>
      <c r="O422" s="86"/>
      <c r="P422" s="223">
        <f>O422*H422</f>
        <v>0</v>
      </c>
      <c r="Q422" s="223">
        <v>0</v>
      </c>
      <c r="R422" s="223">
        <f>Q422*H422</f>
        <v>0</v>
      </c>
      <c r="S422" s="223">
        <v>0</v>
      </c>
      <c r="T422" s="224">
        <f>S422*H422</f>
        <v>0</v>
      </c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R422" s="225" t="s">
        <v>689</v>
      </c>
      <c r="AT422" s="225" t="s">
        <v>144</v>
      </c>
      <c r="AU422" s="225" t="s">
        <v>81</v>
      </c>
      <c r="AY422" s="19" t="s">
        <v>142</v>
      </c>
      <c r="BE422" s="226">
        <f>IF(N422="základní",J422,0)</f>
        <v>0</v>
      </c>
      <c r="BF422" s="226">
        <f>IF(N422="snížená",J422,0)</f>
        <v>0</v>
      </c>
      <c r="BG422" s="226">
        <f>IF(N422="zákl. přenesená",J422,0)</f>
        <v>0</v>
      </c>
      <c r="BH422" s="226">
        <f>IF(N422="sníž. přenesená",J422,0)</f>
        <v>0</v>
      </c>
      <c r="BI422" s="226">
        <f>IF(N422="nulová",J422,0)</f>
        <v>0</v>
      </c>
      <c r="BJ422" s="19" t="s">
        <v>79</v>
      </c>
      <c r="BK422" s="226">
        <f>ROUND(I422*H422,2)</f>
        <v>0</v>
      </c>
      <c r="BL422" s="19" t="s">
        <v>689</v>
      </c>
      <c r="BM422" s="225" t="s">
        <v>725</v>
      </c>
    </row>
    <row r="423" s="12" customFormat="1" ht="22.8" customHeight="1">
      <c r="A423" s="12"/>
      <c r="B423" s="198"/>
      <c r="C423" s="199"/>
      <c r="D423" s="200" t="s">
        <v>71</v>
      </c>
      <c r="E423" s="212" t="s">
        <v>726</v>
      </c>
      <c r="F423" s="212" t="s">
        <v>727</v>
      </c>
      <c r="G423" s="199"/>
      <c r="H423" s="199"/>
      <c r="I423" s="202"/>
      <c r="J423" s="213">
        <f>BK423</f>
        <v>0</v>
      </c>
      <c r="K423" s="199"/>
      <c r="L423" s="204"/>
      <c r="M423" s="205"/>
      <c r="N423" s="206"/>
      <c r="O423" s="206"/>
      <c r="P423" s="207">
        <f>P424</f>
        <v>0</v>
      </c>
      <c r="Q423" s="206"/>
      <c r="R423" s="207">
        <f>R424</f>
        <v>0</v>
      </c>
      <c r="S423" s="206"/>
      <c r="T423" s="208">
        <f>T424</f>
        <v>0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209" t="s">
        <v>171</v>
      </c>
      <c r="AT423" s="210" t="s">
        <v>71</v>
      </c>
      <c r="AU423" s="210" t="s">
        <v>79</v>
      </c>
      <c r="AY423" s="209" t="s">
        <v>142</v>
      </c>
      <c r="BK423" s="211">
        <f>BK424</f>
        <v>0</v>
      </c>
    </row>
    <row r="424" s="2" customFormat="1" ht="16.5" customHeight="1">
      <c r="A424" s="40"/>
      <c r="B424" s="41"/>
      <c r="C424" s="214" t="s">
        <v>728</v>
      </c>
      <c r="D424" s="214" t="s">
        <v>144</v>
      </c>
      <c r="E424" s="215" t="s">
        <v>729</v>
      </c>
      <c r="F424" s="216" t="s">
        <v>730</v>
      </c>
      <c r="G424" s="217" t="s">
        <v>711</v>
      </c>
      <c r="H424" s="218">
        <v>3</v>
      </c>
      <c r="I424" s="219"/>
      <c r="J424" s="220">
        <f>ROUND(I424*H424,2)</f>
        <v>0</v>
      </c>
      <c r="K424" s="216" t="s">
        <v>19</v>
      </c>
      <c r="L424" s="46"/>
      <c r="M424" s="275" t="s">
        <v>19</v>
      </c>
      <c r="N424" s="276" t="s">
        <v>43</v>
      </c>
      <c r="O424" s="277"/>
      <c r="P424" s="278">
        <f>O424*H424</f>
        <v>0</v>
      </c>
      <c r="Q424" s="278">
        <v>0</v>
      </c>
      <c r="R424" s="278">
        <f>Q424*H424</f>
        <v>0</v>
      </c>
      <c r="S424" s="278">
        <v>0</v>
      </c>
      <c r="T424" s="279">
        <f>S424*H424</f>
        <v>0</v>
      </c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R424" s="225" t="s">
        <v>689</v>
      </c>
      <c r="AT424" s="225" t="s">
        <v>144</v>
      </c>
      <c r="AU424" s="225" t="s">
        <v>81</v>
      </c>
      <c r="AY424" s="19" t="s">
        <v>142</v>
      </c>
      <c r="BE424" s="226">
        <f>IF(N424="základní",J424,0)</f>
        <v>0</v>
      </c>
      <c r="BF424" s="226">
        <f>IF(N424="snížená",J424,0)</f>
        <v>0</v>
      </c>
      <c r="BG424" s="226">
        <f>IF(N424="zákl. přenesená",J424,0)</f>
        <v>0</v>
      </c>
      <c r="BH424" s="226">
        <f>IF(N424="sníž. přenesená",J424,0)</f>
        <v>0</v>
      </c>
      <c r="BI424" s="226">
        <f>IF(N424="nulová",J424,0)</f>
        <v>0</v>
      </c>
      <c r="BJ424" s="19" t="s">
        <v>79</v>
      </c>
      <c r="BK424" s="226">
        <f>ROUND(I424*H424,2)</f>
        <v>0</v>
      </c>
      <c r="BL424" s="19" t="s">
        <v>689</v>
      </c>
      <c r="BM424" s="225" t="s">
        <v>731</v>
      </c>
    </row>
    <row r="425" s="2" customFormat="1" ht="6.96" customHeight="1">
      <c r="A425" s="40"/>
      <c r="B425" s="61"/>
      <c r="C425" s="62"/>
      <c r="D425" s="62"/>
      <c r="E425" s="62"/>
      <c r="F425" s="62"/>
      <c r="G425" s="62"/>
      <c r="H425" s="62"/>
      <c r="I425" s="62"/>
      <c r="J425" s="62"/>
      <c r="K425" s="62"/>
      <c r="L425" s="46"/>
      <c r="M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</row>
  </sheetData>
  <sheetProtection sheet="1" autoFilter="0" formatColumns="0" formatRows="0" objects="1" scenarios="1" spinCount="100000" saltValue="Tkvs4Dq2LBsmxg1SYqFgOV9bdcPF0XJKgM/aweQoZWc6iXBvhypW4XBkNmHcZAR6UszpXLgn6AZ6FA86psTpEA==" hashValue="IaE4/03WNiGap51caJm/VUy21winalB5cxCxnqbxEa7gV+mpaqpH8PJCRZBlzEt1mDlHliekqpohjKs+Q8Xqsg==" algorithmName="SHA-512" password="CC35"/>
  <autoFilter ref="C99:K42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8:H88"/>
    <mergeCell ref="E90:H90"/>
    <mergeCell ref="E92:H92"/>
    <mergeCell ref="L2:V2"/>
  </mergeCells>
  <hyperlinks>
    <hyperlink ref="F104" r:id="rId1" display="https://podminky.urs.cz/item/CS_URS_2024_01/112101121"/>
    <hyperlink ref="F108" r:id="rId2" display="https://podminky.urs.cz/item/CS_URS_2024_01/112251101"/>
    <hyperlink ref="F112" r:id="rId3" display="https://podminky.urs.cz/item/CS_URS_2024_01/113106123"/>
    <hyperlink ref="F116" r:id="rId4" display="https://podminky.urs.cz/item/CS_URS_2024_01/113107162"/>
    <hyperlink ref="F120" r:id="rId5" display="https://podminky.urs.cz/item/CS_URS_2024_01/113107223"/>
    <hyperlink ref="F124" r:id="rId6" display="https://podminky.urs.cz/item/CS_URS_2024_01/113107243"/>
    <hyperlink ref="F128" r:id="rId7" display="https://podminky.urs.cz/item/CS_URS_2024_01/113107323"/>
    <hyperlink ref="F135" r:id="rId8" display="https://podminky.urs.cz/item/CS_URS_2024_01/113107332"/>
    <hyperlink ref="F139" r:id="rId9" display="https://podminky.urs.cz/item/CS_URS_2024_01/113154114"/>
    <hyperlink ref="F141" r:id="rId10" display="https://podminky.urs.cz/item/CS_URS_2024_01/113201112"/>
    <hyperlink ref="F144" r:id="rId11" display="https://podminky.urs.cz/item/CS_URS_2024_01/121151113"/>
    <hyperlink ref="F146" r:id="rId12" display="https://podminky.urs.cz/item/CS_URS_2024_01/122251104"/>
    <hyperlink ref="F153" r:id="rId13" display="https://podminky.urs.cz/item/CS_URS_2024_01/131213701"/>
    <hyperlink ref="F157" r:id="rId14" display="https://podminky.urs.cz/item/CS_URS_2024_01/132251103"/>
    <hyperlink ref="F161" r:id="rId15" display="https://podminky.urs.cz/item/CS_URS_2024_01/162751117"/>
    <hyperlink ref="F167" r:id="rId16" display="https://podminky.urs.cz/item/CS_URS_2024_01/162751119"/>
    <hyperlink ref="F170" r:id="rId17" display="https://podminky.urs.cz/item/CS_URS_2024_01/167151111"/>
    <hyperlink ref="F172" r:id="rId18" display="https://podminky.urs.cz/item/CS_URS_2024_01/171151112"/>
    <hyperlink ref="F179" r:id="rId19" display="https://podminky.urs.cz/item/CS_URS_2024_01/171201231"/>
    <hyperlink ref="F182" r:id="rId20" display="https://podminky.urs.cz/item/CS_URS_2024_01/171251201"/>
    <hyperlink ref="F185" r:id="rId21" display="https://podminky.urs.cz/item/CS_URS_2024_01/181411131"/>
    <hyperlink ref="F190" r:id="rId22" display="https://podminky.urs.cz/item/CS_URS_2024_01/181951112"/>
    <hyperlink ref="F194" r:id="rId23" display="https://podminky.urs.cz/item/CS_URS_2024_01/182303111"/>
    <hyperlink ref="F226" r:id="rId24" display="https://podminky.urs.cz/item/CS_URS_2024_01/212752411"/>
    <hyperlink ref="F230" r:id="rId25" display="https://podminky.urs.cz/item/CS_URS_2024_01/561051111"/>
    <hyperlink ref="F240" r:id="rId26" display="https://podminky.urs.cz/item/CS_URS_2024_01/564851111"/>
    <hyperlink ref="F252" r:id="rId27" display="https://podminky.urs.cz/item/CS_URS_2024_01/564861111"/>
    <hyperlink ref="F261" r:id="rId28" display="https://podminky.urs.cz/item/CS_URS_2024_01/565135101"/>
    <hyperlink ref="F265" r:id="rId29" display="https://podminky.urs.cz/item/CS_URS_2024_01/573211106"/>
    <hyperlink ref="F269" r:id="rId30" display="https://podminky.urs.cz/item/CS_URS_2024_01/573231106"/>
    <hyperlink ref="F273" r:id="rId31" display="https://podminky.urs.cz/item/CS_URS_2024_01/577134031"/>
    <hyperlink ref="F277" r:id="rId32" display="https://podminky.urs.cz/item/CS_URS_2024_01/577154141"/>
    <hyperlink ref="F281" r:id="rId33" display="https://podminky.urs.cz/item/CS_URS_2024_01/596211112"/>
    <hyperlink ref="F291" r:id="rId34" display="https://podminky.urs.cz/item/CS_URS_2024_01/596212212"/>
    <hyperlink ref="F301" r:id="rId35" display="https://podminky.urs.cz/item/CS_URS_2024_01/596412212"/>
    <hyperlink ref="F308" r:id="rId36" display="https://podminky.urs.cz/item/CS_URS_2024_01/914111111"/>
    <hyperlink ref="F321" r:id="rId37" display="https://podminky.urs.cz/item/CS_URS_2024_01/914511111"/>
    <hyperlink ref="F325" r:id="rId38" display="https://podminky.urs.cz/item/CS_URS_2024_01/915231112"/>
    <hyperlink ref="F356" r:id="rId39" display="https://podminky.urs.cz/item/CS_URS_2024_01/916231213"/>
    <hyperlink ref="F362" r:id="rId40" display="https://podminky.urs.cz/item/CS_URS_2024_01/919122132"/>
    <hyperlink ref="F364" r:id="rId41" display="https://podminky.urs.cz/item/CS_URS_2024_01/919735113"/>
    <hyperlink ref="F368" r:id="rId42" display="https://podminky.urs.cz/item/CS_URS_2024_01/997221571"/>
    <hyperlink ref="F375" r:id="rId43" display="https://podminky.urs.cz/item/CS_URS_2024_01/997221579"/>
    <hyperlink ref="F378" r:id="rId44" display="https://podminky.urs.cz/item/CS_URS_2024_01/997221612"/>
    <hyperlink ref="F381" r:id="rId45" display="https://podminky.urs.cz/item/CS_URS_2024_01/997221861"/>
    <hyperlink ref="F384" r:id="rId46" display="https://podminky.urs.cz/item/CS_URS_2024_01/997221873"/>
    <hyperlink ref="F387" r:id="rId47" display="https://podminky.urs.cz/item/CS_URS_2024_01/997221875"/>
    <hyperlink ref="F391" r:id="rId48" display="https://podminky.urs.cz/item/CS_URS_2024_01/998225111"/>
    <hyperlink ref="F395" r:id="rId49" display="https://podminky.urs.cz/item/CS_URS_2024_01/711161273"/>
    <hyperlink ref="F401" r:id="rId50" display="https://podminky.urs.cz/item/CS_URS_2024_01/998711101"/>
    <hyperlink ref="F404" r:id="rId51" display="https://podminky.urs.cz/item/CS_URS_2024_01/HZS129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Tuchlovice, oprava místních komunikací - lokalita východ</v>
      </c>
      <c r="F7" s="144"/>
      <c r="G7" s="144"/>
      <c r="H7" s="144"/>
      <c r="L7" s="22"/>
    </row>
    <row r="8" s="1" customFormat="1" ht="12" customHeight="1">
      <c r="B8" s="22"/>
      <c r="D8" s="144" t="s">
        <v>104</v>
      </c>
      <c r="L8" s="22"/>
    </row>
    <row r="9" s="2" customFormat="1" ht="16.5" customHeight="1">
      <c r="A9" s="40"/>
      <c r="B9" s="46"/>
      <c r="C9" s="40"/>
      <c r="D9" s="40"/>
      <c r="E9" s="145" t="s">
        <v>105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732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14. 3. 2024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35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36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38</v>
      </c>
      <c r="E32" s="40"/>
      <c r="F32" s="40"/>
      <c r="G32" s="40"/>
      <c r="H32" s="40"/>
      <c r="I32" s="40"/>
      <c r="J32" s="155">
        <f>ROUND(J95,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40</v>
      </c>
      <c r="G34" s="40"/>
      <c r="H34" s="40"/>
      <c r="I34" s="156" t="s">
        <v>39</v>
      </c>
      <c r="J34" s="156" t="s">
        <v>41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42</v>
      </c>
      <c r="E35" s="144" t="s">
        <v>43</v>
      </c>
      <c r="F35" s="158">
        <f>ROUND((SUM(BE95:BE247)),  2)</f>
        <v>0</v>
      </c>
      <c r="G35" s="40"/>
      <c r="H35" s="40"/>
      <c r="I35" s="159">
        <v>0.20999999999999999</v>
      </c>
      <c r="J35" s="158">
        <f>ROUND(((SUM(BE95:BE247))*I35),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44</v>
      </c>
      <c r="F36" s="158">
        <f>ROUND((SUM(BF95:BF247)),  2)</f>
        <v>0</v>
      </c>
      <c r="G36" s="40"/>
      <c r="H36" s="40"/>
      <c r="I36" s="159">
        <v>0.12</v>
      </c>
      <c r="J36" s="158">
        <f>ROUND(((SUM(BF95:BF247))*I36),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45</v>
      </c>
      <c r="F37" s="158">
        <f>ROUND((SUM(BG95:BG247)),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46</v>
      </c>
      <c r="F38" s="158">
        <f>ROUND((SUM(BH95:BH247)),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47</v>
      </c>
      <c r="F39" s="158">
        <f>ROUND((SUM(BI95:BI247)),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Tuchlovice, oprava místních komunikací - lokalita východ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104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104.2 - Kanalizace a odvodnění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obec Tuchlovice</v>
      </c>
      <c r="G56" s="42"/>
      <c r="H56" s="42"/>
      <c r="I56" s="34" t="s">
        <v>23</v>
      </c>
      <c r="J56" s="74" t="str">
        <f>IF(J14="","",J14)</f>
        <v>14. 3. 2024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Tuchlovice</v>
      </c>
      <c r="G58" s="42"/>
      <c r="H58" s="42"/>
      <c r="I58" s="34" t="s">
        <v>31</v>
      </c>
      <c r="J58" s="38" t="str">
        <f>E23</f>
        <v>PFProjekt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Lukáš Novák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109</v>
      </c>
      <c r="D61" s="173"/>
      <c r="E61" s="173"/>
      <c r="F61" s="173"/>
      <c r="G61" s="173"/>
      <c r="H61" s="173"/>
      <c r="I61" s="173"/>
      <c r="J61" s="174" t="s">
        <v>110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70</v>
      </c>
      <c r="D63" s="42"/>
      <c r="E63" s="42"/>
      <c r="F63" s="42"/>
      <c r="G63" s="42"/>
      <c r="H63" s="42"/>
      <c r="I63" s="42"/>
      <c r="J63" s="104">
        <f>J95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111</v>
      </c>
    </row>
    <row r="64" s="9" customFormat="1" ht="24.96" customHeight="1">
      <c r="A64" s="9"/>
      <c r="B64" s="176"/>
      <c r="C64" s="177"/>
      <c r="D64" s="178" t="s">
        <v>112</v>
      </c>
      <c r="E64" s="179"/>
      <c r="F64" s="179"/>
      <c r="G64" s="179"/>
      <c r="H64" s="179"/>
      <c r="I64" s="179"/>
      <c r="J64" s="180">
        <f>J96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113</v>
      </c>
      <c r="E65" s="184"/>
      <c r="F65" s="184"/>
      <c r="G65" s="184"/>
      <c r="H65" s="184"/>
      <c r="I65" s="184"/>
      <c r="J65" s="185">
        <f>J97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733</v>
      </c>
      <c r="E66" s="184"/>
      <c r="F66" s="184"/>
      <c r="G66" s="184"/>
      <c r="H66" s="184"/>
      <c r="I66" s="184"/>
      <c r="J66" s="185">
        <f>J141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734</v>
      </c>
      <c r="E67" s="184"/>
      <c r="F67" s="184"/>
      <c r="G67" s="184"/>
      <c r="H67" s="184"/>
      <c r="I67" s="184"/>
      <c r="J67" s="185">
        <f>J147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117</v>
      </c>
      <c r="E68" s="184"/>
      <c r="F68" s="184"/>
      <c r="G68" s="184"/>
      <c r="H68" s="184"/>
      <c r="I68" s="184"/>
      <c r="J68" s="185">
        <f>J215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118</v>
      </c>
      <c r="E69" s="184"/>
      <c r="F69" s="184"/>
      <c r="G69" s="184"/>
      <c r="H69" s="184"/>
      <c r="I69" s="184"/>
      <c r="J69" s="185">
        <f>J224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119</v>
      </c>
      <c r="E70" s="184"/>
      <c r="F70" s="184"/>
      <c r="G70" s="184"/>
      <c r="H70" s="184"/>
      <c r="I70" s="184"/>
      <c r="J70" s="185">
        <f>J236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6"/>
      <c r="C71" s="177"/>
      <c r="D71" s="178" t="s">
        <v>123</v>
      </c>
      <c r="E71" s="179"/>
      <c r="F71" s="179"/>
      <c r="G71" s="179"/>
      <c r="H71" s="179"/>
      <c r="I71" s="179"/>
      <c r="J71" s="180">
        <f>J239</f>
        <v>0</v>
      </c>
      <c r="K71" s="177"/>
      <c r="L71" s="18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2"/>
      <c r="C72" s="127"/>
      <c r="D72" s="183" t="s">
        <v>124</v>
      </c>
      <c r="E72" s="184"/>
      <c r="F72" s="184"/>
      <c r="G72" s="184"/>
      <c r="H72" s="184"/>
      <c r="I72" s="184"/>
      <c r="J72" s="185">
        <f>J240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125</v>
      </c>
      <c r="E73" s="184"/>
      <c r="F73" s="184"/>
      <c r="G73" s="184"/>
      <c r="H73" s="184"/>
      <c r="I73" s="184"/>
      <c r="J73" s="185">
        <f>J246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127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16</v>
      </c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171" t="str">
        <f>E7</f>
        <v>Tuchlovice, oprava místních komunikací - lokalita východ</v>
      </c>
      <c r="F83" s="34"/>
      <c r="G83" s="34"/>
      <c r="H83" s="34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" customFormat="1" ht="12" customHeight="1">
      <c r="B84" s="23"/>
      <c r="C84" s="34" t="s">
        <v>104</v>
      </c>
      <c r="D84" s="24"/>
      <c r="E84" s="24"/>
      <c r="F84" s="24"/>
      <c r="G84" s="24"/>
      <c r="H84" s="24"/>
      <c r="I84" s="24"/>
      <c r="J84" s="24"/>
      <c r="K84" s="24"/>
      <c r="L84" s="22"/>
    </row>
    <row r="85" s="2" customFormat="1" ht="16.5" customHeight="1">
      <c r="A85" s="40"/>
      <c r="B85" s="41"/>
      <c r="C85" s="42"/>
      <c r="D85" s="42"/>
      <c r="E85" s="171" t="s">
        <v>105</v>
      </c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106</v>
      </c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1" t="str">
        <f>E11</f>
        <v>SO 104.2 - Kanalizace a odvodnění</v>
      </c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21</v>
      </c>
      <c r="D89" s="42"/>
      <c r="E89" s="42"/>
      <c r="F89" s="29" t="str">
        <f>F14</f>
        <v>obec Tuchlovice</v>
      </c>
      <c r="G89" s="42"/>
      <c r="H89" s="42"/>
      <c r="I89" s="34" t="s">
        <v>23</v>
      </c>
      <c r="J89" s="74" t="str">
        <f>IF(J14="","",J14)</f>
        <v>14. 3. 2024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4" t="s">
        <v>25</v>
      </c>
      <c r="D91" s="42"/>
      <c r="E91" s="42"/>
      <c r="F91" s="29" t="str">
        <f>E17</f>
        <v>Obec Tuchlovice</v>
      </c>
      <c r="G91" s="42"/>
      <c r="H91" s="42"/>
      <c r="I91" s="34" t="s">
        <v>31</v>
      </c>
      <c r="J91" s="38" t="str">
        <f>E23</f>
        <v>PFProjekt s.r.o.</v>
      </c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29</v>
      </c>
      <c r="D92" s="42"/>
      <c r="E92" s="42"/>
      <c r="F92" s="29" t="str">
        <f>IF(E20="","",E20)</f>
        <v>Vyplň údaj</v>
      </c>
      <c r="G92" s="42"/>
      <c r="H92" s="42"/>
      <c r="I92" s="34" t="s">
        <v>34</v>
      </c>
      <c r="J92" s="38" t="str">
        <f>E26</f>
        <v>Lukáš Novák</v>
      </c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11" customFormat="1" ht="29.28" customHeight="1">
      <c r="A94" s="187"/>
      <c r="B94" s="188"/>
      <c r="C94" s="189" t="s">
        <v>128</v>
      </c>
      <c r="D94" s="190" t="s">
        <v>57</v>
      </c>
      <c r="E94" s="190" t="s">
        <v>53</v>
      </c>
      <c r="F94" s="190" t="s">
        <v>54</v>
      </c>
      <c r="G94" s="190" t="s">
        <v>129</v>
      </c>
      <c r="H94" s="190" t="s">
        <v>130</v>
      </c>
      <c r="I94" s="190" t="s">
        <v>131</v>
      </c>
      <c r="J94" s="190" t="s">
        <v>110</v>
      </c>
      <c r="K94" s="191" t="s">
        <v>132</v>
      </c>
      <c r="L94" s="192"/>
      <c r="M94" s="94" t="s">
        <v>19</v>
      </c>
      <c r="N94" s="95" t="s">
        <v>42</v>
      </c>
      <c r="O94" s="95" t="s">
        <v>133</v>
      </c>
      <c r="P94" s="95" t="s">
        <v>134</v>
      </c>
      <c r="Q94" s="95" t="s">
        <v>135</v>
      </c>
      <c r="R94" s="95" t="s">
        <v>136</v>
      </c>
      <c r="S94" s="95" t="s">
        <v>137</v>
      </c>
      <c r="T94" s="96" t="s">
        <v>138</v>
      </c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</row>
    <row r="95" s="2" customFormat="1" ht="22.8" customHeight="1">
      <c r="A95" s="40"/>
      <c r="B95" s="41"/>
      <c r="C95" s="101" t="s">
        <v>139</v>
      </c>
      <c r="D95" s="42"/>
      <c r="E95" s="42"/>
      <c r="F95" s="42"/>
      <c r="G95" s="42"/>
      <c r="H95" s="42"/>
      <c r="I95" s="42"/>
      <c r="J95" s="193">
        <f>BK95</f>
        <v>0</v>
      </c>
      <c r="K95" s="42"/>
      <c r="L95" s="46"/>
      <c r="M95" s="97"/>
      <c r="N95" s="194"/>
      <c r="O95" s="98"/>
      <c r="P95" s="195">
        <f>P96+P239</f>
        <v>0</v>
      </c>
      <c r="Q95" s="98"/>
      <c r="R95" s="195">
        <f>R96+R239</f>
        <v>287.18503993000002</v>
      </c>
      <c r="S95" s="98"/>
      <c r="T95" s="196">
        <f>T96+T239</f>
        <v>14.399999999999999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71</v>
      </c>
      <c r="AU95" s="19" t="s">
        <v>111</v>
      </c>
      <c r="BK95" s="197">
        <f>BK96+BK239</f>
        <v>0</v>
      </c>
    </row>
    <row r="96" s="12" customFormat="1" ht="25.92" customHeight="1">
      <c r="A96" s="12"/>
      <c r="B96" s="198"/>
      <c r="C96" s="199"/>
      <c r="D96" s="200" t="s">
        <v>71</v>
      </c>
      <c r="E96" s="201" t="s">
        <v>140</v>
      </c>
      <c r="F96" s="201" t="s">
        <v>141</v>
      </c>
      <c r="G96" s="199"/>
      <c r="H96" s="199"/>
      <c r="I96" s="202"/>
      <c r="J96" s="203">
        <f>BK96</f>
        <v>0</v>
      </c>
      <c r="K96" s="199"/>
      <c r="L96" s="204"/>
      <c r="M96" s="205"/>
      <c r="N96" s="206"/>
      <c r="O96" s="206"/>
      <c r="P96" s="207">
        <f>P97+P141+P147+P215+P224+P236</f>
        <v>0</v>
      </c>
      <c r="Q96" s="206"/>
      <c r="R96" s="207">
        <f>R97+R141+R147+R215+R224+R236</f>
        <v>287.18503993000002</v>
      </c>
      <c r="S96" s="206"/>
      <c r="T96" s="208">
        <f>T97+T141+T147+T215+T224+T236</f>
        <v>14.399999999999999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9" t="s">
        <v>79</v>
      </c>
      <c r="AT96" s="210" t="s">
        <v>71</v>
      </c>
      <c r="AU96" s="210" t="s">
        <v>72</v>
      </c>
      <c r="AY96" s="209" t="s">
        <v>142</v>
      </c>
      <c r="BK96" s="211">
        <f>BK97+BK141+BK147+BK215+BK224+BK236</f>
        <v>0</v>
      </c>
    </row>
    <row r="97" s="12" customFormat="1" ht="22.8" customHeight="1">
      <c r="A97" s="12"/>
      <c r="B97" s="198"/>
      <c r="C97" s="199"/>
      <c r="D97" s="200" t="s">
        <v>71</v>
      </c>
      <c r="E97" s="212" t="s">
        <v>79</v>
      </c>
      <c r="F97" s="212" t="s">
        <v>143</v>
      </c>
      <c r="G97" s="199"/>
      <c r="H97" s="199"/>
      <c r="I97" s="202"/>
      <c r="J97" s="213">
        <f>BK97</f>
        <v>0</v>
      </c>
      <c r="K97" s="199"/>
      <c r="L97" s="204"/>
      <c r="M97" s="205"/>
      <c r="N97" s="206"/>
      <c r="O97" s="206"/>
      <c r="P97" s="207">
        <f>SUM(P98:P140)</f>
        <v>0</v>
      </c>
      <c r="Q97" s="206"/>
      <c r="R97" s="207">
        <f>SUM(R98:R140)</f>
        <v>199.15989128000001</v>
      </c>
      <c r="S97" s="206"/>
      <c r="T97" s="208">
        <f>SUM(T98:T140)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9" t="s">
        <v>79</v>
      </c>
      <c r="AT97" s="210" t="s">
        <v>71</v>
      </c>
      <c r="AU97" s="210" t="s">
        <v>79</v>
      </c>
      <c r="AY97" s="209" t="s">
        <v>142</v>
      </c>
      <c r="BK97" s="211">
        <f>SUM(BK98:BK140)</f>
        <v>0</v>
      </c>
    </row>
    <row r="98" s="2" customFormat="1" ht="24.15" customHeight="1">
      <c r="A98" s="40"/>
      <c r="B98" s="41"/>
      <c r="C98" s="214" t="s">
        <v>79</v>
      </c>
      <c r="D98" s="214" t="s">
        <v>144</v>
      </c>
      <c r="E98" s="215" t="s">
        <v>735</v>
      </c>
      <c r="F98" s="216" t="s">
        <v>736</v>
      </c>
      <c r="G98" s="217" t="s">
        <v>217</v>
      </c>
      <c r="H98" s="218">
        <v>40.5</v>
      </c>
      <c r="I98" s="219"/>
      <c r="J98" s="220">
        <f>ROUND(I98*H98,2)</f>
        <v>0</v>
      </c>
      <c r="K98" s="216" t="s">
        <v>148</v>
      </c>
      <c r="L98" s="46"/>
      <c r="M98" s="221" t="s">
        <v>19</v>
      </c>
      <c r="N98" s="222" t="s">
        <v>43</v>
      </c>
      <c r="O98" s="86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5" t="s">
        <v>149</v>
      </c>
      <c r="AT98" s="225" t="s">
        <v>144</v>
      </c>
      <c r="AU98" s="225" t="s">
        <v>81</v>
      </c>
      <c r="AY98" s="19" t="s">
        <v>142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9" t="s">
        <v>79</v>
      </c>
      <c r="BK98" s="226">
        <f>ROUND(I98*H98,2)</f>
        <v>0</v>
      </c>
      <c r="BL98" s="19" t="s">
        <v>149</v>
      </c>
      <c r="BM98" s="225" t="s">
        <v>737</v>
      </c>
    </row>
    <row r="99" s="2" customFormat="1">
      <c r="A99" s="40"/>
      <c r="B99" s="41"/>
      <c r="C99" s="42"/>
      <c r="D99" s="227" t="s">
        <v>151</v>
      </c>
      <c r="E99" s="42"/>
      <c r="F99" s="228" t="s">
        <v>738</v>
      </c>
      <c r="G99" s="42"/>
      <c r="H99" s="42"/>
      <c r="I99" s="229"/>
      <c r="J99" s="42"/>
      <c r="K99" s="42"/>
      <c r="L99" s="46"/>
      <c r="M99" s="230"/>
      <c r="N99" s="231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151</v>
      </c>
      <c r="AU99" s="19" t="s">
        <v>81</v>
      </c>
    </row>
    <row r="100" s="13" customFormat="1">
      <c r="A100" s="13"/>
      <c r="B100" s="232"/>
      <c r="C100" s="233"/>
      <c r="D100" s="234" t="s">
        <v>153</v>
      </c>
      <c r="E100" s="235" t="s">
        <v>19</v>
      </c>
      <c r="F100" s="236" t="s">
        <v>739</v>
      </c>
      <c r="G100" s="233"/>
      <c r="H100" s="235" t="s">
        <v>19</v>
      </c>
      <c r="I100" s="237"/>
      <c r="J100" s="233"/>
      <c r="K100" s="233"/>
      <c r="L100" s="238"/>
      <c r="M100" s="239"/>
      <c r="N100" s="240"/>
      <c r="O100" s="240"/>
      <c r="P100" s="240"/>
      <c r="Q100" s="240"/>
      <c r="R100" s="240"/>
      <c r="S100" s="240"/>
      <c r="T100" s="241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2" t="s">
        <v>153</v>
      </c>
      <c r="AU100" s="242" t="s">
        <v>81</v>
      </c>
      <c r="AV100" s="13" t="s">
        <v>79</v>
      </c>
      <c r="AW100" s="13" t="s">
        <v>33</v>
      </c>
      <c r="AX100" s="13" t="s">
        <v>72</v>
      </c>
      <c r="AY100" s="242" t="s">
        <v>142</v>
      </c>
    </row>
    <row r="101" s="14" customFormat="1">
      <c r="A101" s="14"/>
      <c r="B101" s="243"/>
      <c r="C101" s="244"/>
      <c r="D101" s="234" t="s">
        <v>153</v>
      </c>
      <c r="E101" s="245" t="s">
        <v>19</v>
      </c>
      <c r="F101" s="246" t="s">
        <v>740</v>
      </c>
      <c r="G101" s="244"/>
      <c r="H101" s="247">
        <v>40.5</v>
      </c>
      <c r="I101" s="248"/>
      <c r="J101" s="244"/>
      <c r="K101" s="244"/>
      <c r="L101" s="249"/>
      <c r="M101" s="250"/>
      <c r="N101" s="251"/>
      <c r="O101" s="251"/>
      <c r="P101" s="251"/>
      <c r="Q101" s="251"/>
      <c r="R101" s="251"/>
      <c r="S101" s="251"/>
      <c r="T101" s="252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3" t="s">
        <v>153</v>
      </c>
      <c r="AU101" s="253" t="s">
        <v>81</v>
      </c>
      <c r="AV101" s="14" t="s">
        <v>81</v>
      </c>
      <c r="AW101" s="14" t="s">
        <v>33</v>
      </c>
      <c r="AX101" s="14" t="s">
        <v>72</v>
      </c>
      <c r="AY101" s="253" t="s">
        <v>142</v>
      </c>
    </row>
    <row r="102" s="15" customFormat="1">
      <c r="A102" s="15"/>
      <c r="B102" s="254"/>
      <c r="C102" s="255"/>
      <c r="D102" s="234" t="s">
        <v>153</v>
      </c>
      <c r="E102" s="256" t="s">
        <v>19</v>
      </c>
      <c r="F102" s="257" t="s">
        <v>192</v>
      </c>
      <c r="G102" s="255"/>
      <c r="H102" s="258">
        <v>40.5</v>
      </c>
      <c r="I102" s="259"/>
      <c r="J102" s="255"/>
      <c r="K102" s="255"/>
      <c r="L102" s="260"/>
      <c r="M102" s="261"/>
      <c r="N102" s="262"/>
      <c r="O102" s="262"/>
      <c r="P102" s="262"/>
      <c r="Q102" s="262"/>
      <c r="R102" s="262"/>
      <c r="S102" s="262"/>
      <c r="T102" s="263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64" t="s">
        <v>153</v>
      </c>
      <c r="AU102" s="264" t="s">
        <v>81</v>
      </c>
      <c r="AV102" s="15" t="s">
        <v>149</v>
      </c>
      <c r="AW102" s="15" t="s">
        <v>33</v>
      </c>
      <c r="AX102" s="15" t="s">
        <v>79</v>
      </c>
      <c r="AY102" s="264" t="s">
        <v>142</v>
      </c>
    </row>
    <row r="103" s="2" customFormat="1" ht="24.15" customHeight="1">
      <c r="A103" s="40"/>
      <c r="B103" s="41"/>
      <c r="C103" s="214" t="s">
        <v>81</v>
      </c>
      <c r="D103" s="214" t="s">
        <v>144</v>
      </c>
      <c r="E103" s="215" t="s">
        <v>741</v>
      </c>
      <c r="F103" s="216" t="s">
        <v>742</v>
      </c>
      <c r="G103" s="217" t="s">
        <v>217</v>
      </c>
      <c r="H103" s="218">
        <v>264.77800000000002</v>
      </c>
      <c r="I103" s="219"/>
      <c r="J103" s="220">
        <f>ROUND(I103*H103,2)</f>
        <v>0</v>
      </c>
      <c r="K103" s="216" t="s">
        <v>148</v>
      </c>
      <c r="L103" s="46"/>
      <c r="M103" s="221" t="s">
        <v>19</v>
      </c>
      <c r="N103" s="222" t="s">
        <v>43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149</v>
      </c>
      <c r="AT103" s="225" t="s">
        <v>144</v>
      </c>
      <c r="AU103" s="225" t="s">
        <v>81</v>
      </c>
      <c r="AY103" s="19" t="s">
        <v>142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79</v>
      </c>
      <c r="BK103" s="226">
        <f>ROUND(I103*H103,2)</f>
        <v>0</v>
      </c>
      <c r="BL103" s="19" t="s">
        <v>149</v>
      </c>
      <c r="BM103" s="225" t="s">
        <v>743</v>
      </c>
    </row>
    <row r="104" s="2" customFormat="1">
      <c r="A104" s="40"/>
      <c r="B104" s="41"/>
      <c r="C104" s="42"/>
      <c r="D104" s="227" t="s">
        <v>151</v>
      </c>
      <c r="E104" s="42"/>
      <c r="F104" s="228" t="s">
        <v>744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151</v>
      </c>
      <c r="AU104" s="19" t="s">
        <v>81</v>
      </c>
    </row>
    <row r="105" s="13" customFormat="1">
      <c r="A105" s="13"/>
      <c r="B105" s="232"/>
      <c r="C105" s="233"/>
      <c r="D105" s="234" t="s">
        <v>153</v>
      </c>
      <c r="E105" s="235" t="s">
        <v>19</v>
      </c>
      <c r="F105" s="236" t="s">
        <v>745</v>
      </c>
      <c r="G105" s="233"/>
      <c r="H105" s="235" t="s">
        <v>19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2" t="s">
        <v>153</v>
      </c>
      <c r="AU105" s="242" t="s">
        <v>81</v>
      </c>
      <c r="AV105" s="13" t="s">
        <v>79</v>
      </c>
      <c r="AW105" s="13" t="s">
        <v>33</v>
      </c>
      <c r="AX105" s="13" t="s">
        <v>72</v>
      </c>
      <c r="AY105" s="242" t="s">
        <v>142</v>
      </c>
    </row>
    <row r="106" s="14" customFormat="1">
      <c r="A106" s="14"/>
      <c r="B106" s="243"/>
      <c r="C106" s="244"/>
      <c r="D106" s="234" t="s">
        <v>153</v>
      </c>
      <c r="E106" s="245" t="s">
        <v>19</v>
      </c>
      <c r="F106" s="246" t="s">
        <v>746</v>
      </c>
      <c r="G106" s="244"/>
      <c r="H106" s="247">
        <v>264.77800000000002</v>
      </c>
      <c r="I106" s="248"/>
      <c r="J106" s="244"/>
      <c r="K106" s="244"/>
      <c r="L106" s="249"/>
      <c r="M106" s="250"/>
      <c r="N106" s="251"/>
      <c r="O106" s="251"/>
      <c r="P106" s="251"/>
      <c r="Q106" s="251"/>
      <c r="R106" s="251"/>
      <c r="S106" s="251"/>
      <c r="T106" s="252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3" t="s">
        <v>153</v>
      </c>
      <c r="AU106" s="253" t="s">
        <v>81</v>
      </c>
      <c r="AV106" s="14" t="s">
        <v>81</v>
      </c>
      <c r="AW106" s="14" t="s">
        <v>33</v>
      </c>
      <c r="AX106" s="14" t="s">
        <v>72</v>
      </c>
      <c r="AY106" s="253" t="s">
        <v>142</v>
      </c>
    </row>
    <row r="107" s="15" customFormat="1">
      <c r="A107" s="15"/>
      <c r="B107" s="254"/>
      <c r="C107" s="255"/>
      <c r="D107" s="234" t="s">
        <v>153</v>
      </c>
      <c r="E107" s="256" t="s">
        <v>19</v>
      </c>
      <c r="F107" s="257" t="s">
        <v>192</v>
      </c>
      <c r="G107" s="255"/>
      <c r="H107" s="258">
        <v>264.77800000000002</v>
      </c>
      <c r="I107" s="259"/>
      <c r="J107" s="255"/>
      <c r="K107" s="255"/>
      <c r="L107" s="260"/>
      <c r="M107" s="261"/>
      <c r="N107" s="262"/>
      <c r="O107" s="262"/>
      <c r="P107" s="262"/>
      <c r="Q107" s="262"/>
      <c r="R107" s="262"/>
      <c r="S107" s="262"/>
      <c r="T107" s="263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64" t="s">
        <v>153</v>
      </c>
      <c r="AU107" s="264" t="s">
        <v>81</v>
      </c>
      <c r="AV107" s="15" t="s">
        <v>149</v>
      </c>
      <c r="AW107" s="15" t="s">
        <v>33</v>
      </c>
      <c r="AX107" s="15" t="s">
        <v>79</v>
      </c>
      <c r="AY107" s="264" t="s">
        <v>142</v>
      </c>
    </row>
    <row r="108" s="2" customFormat="1" ht="24.15" customHeight="1">
      <c r="A108" s="40"/>
      <c r="B108" s="41"/>
      <c r="C108" s="214" t="s">
        <v>155</v>
      </c>
      <c r="D108" s="214" t="s">
        <v>144</v>
      </c>
      <c r="E108" s="215" t="s">
        <v>747</v>
      </c>
      <c r="F108" s="216" t="s">
        <v>748</v>
      </c>
      <c r="G108" s="217" t="s">
        <v>162</v>
      </c>
      <c r="H108" s="218">
        <v>992.91600000000005</v>
      </c>
      <c r="I108" s="219"/>
      <c r="J108" s="220">
        <f>ROUND(I108*H108,2)</f>
        <v>0</v>
      </c>
      <c r="K108" s="216" t="s">
        <v>148</v>
      </c>
      <c r="L108" s="46"/>
      <c r="M108" s="221" t="s">
        <v>19</v>
      </c>
      <c r="N108" s="222" t="s">
        <v>43</v>
      </c>
      <c r="O108" s="86"/>
      <c r="P108" s="223">
        <f>O108*H108</f>
        <v>0</v>
      </c>
      <c r="Q108" s="223">
        <v>0.00058</v>
      </c>
      <c r="R108" s="223">
        <f>Q108*H108</f>
        <v>0.57589128000000001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149</v>
      </c>
      <c r="AT108" s="225" t="s">
        <v>144</v>
      </c>
      <c r="AU108" s="225" t="s">
        <v>81</v>
      </c>
      <c r="AY108" s="19" t="s">
        <v>142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79</v>
      </c>
      <c r="BK108" s="226">
        <f>ROUND(I108*H108,2)</f>
        <v>0</v>
      </c>
      <c r="BL108" s="19" t="s">
        <v>149</v>
      </c>
      <c r="BM108" s="225" t="s">
        <v>749</v>
      </c>
    </row>
    <row r="109" s="2" customFormat="1">
      <c r="A109" s="40"/>
      <c r="B109" s="41"/>
      <c r="C109" s="42"/>
      <c r="D109" s="227" t="s">
        <v>151</v>
      </c>
      <c r="E109" s="42"/>
      <c r="F109" s="228" t="s">
        <v>750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151</v>
      </c>
      <c r="AU109" s="19" t="s">
        <v>81</v>
      </c>
    </row>
    <row r="110" s="13" customFormat="1">
      <c r="A110" s="13"/>
      <c r="B110" s="232"/>
      <c r="C110" s="233"/>
      <c r="D110" s="234" t="s">
        <v>153</v>
      </c>
      <c r="E110" s="235" t="s">
        <v>19</v>
      </c>
      <c r="F110" s="236" t="s">
        <v>745</v>
      </c>
      <c r="G110" s="233"/>
      <c r="H110" s="235" t="s">
        <v>19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2" t="s">
        <v>153</v>
      </c>
      <c r="AU110" s="242" t="s">
        <v>81</v>
      </c>
      <c r="AV110" s="13" t="s">
        <v>79</v>
      </c>
      <c r="AW110" s="13" t="s">
        <v>33</v>
      </c>
      <c r="AX110" s="13" t="s">
        <v>72</v>
      </c>
      <c r="AY110" s="242" t="s">
        <v>142</v>
      </c>
    </row>
    <row r="111" s="14" customFormat="1">
      <c r="A111" s="14"/>
      <c r="B111" s="243"/>
      <c r="C111" s="244"/>
      <c r="D111" s="234" t="s">
        <v>153</v>
      </c>
      <c r="E111" s="245" t="s">
        <v>19</v>
      </c>
      <c r="F111" s="246" t="s">
        <v>751</v>
      </c>
      <c r="G111" s="244"/>
      <c r="H111" s="247">
        <v>992.91600000000005</v>
      </c>
      <c r="I111" s="248"/>
      <c r="J111" s="244"/>
      <c r="K111" s="244"/>
      <c r="L111" s="249"/>
      <c r="M111" s="250"/>
      <c r="N111" s="251"/>
      <c r="O111" s="251"/>
      <c r="P111" s="251"/>
      <c r="Q111" s="251"/>
      <c r="R111" s="251"/>
      <c r="S111" s="251"/>
      <c r="T111" s="252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3" t="s">
        <v>153</v>
      </c>
      <c r="AU111" s="253" t="s">
        <v>81</v>
      </c>
      <c r="AV111" s="14" t="s">
        <v>81</v>
      </c>
      <c r="AW111" s="14" t="s">
        <v>33</v>
      </c>
      <c r="AX111" s="14" t="s">
        <v>72</v>
      </c>
      <c r="AY111" s="253" t="s">
        <v>142</v>
      </c>
    </row>
    <row r="112" s="15" customFormat="1">
      <c r="A112" s="15"/>
      <c r="B112" s="254"/>
      <c r="C112" s="255"/>
      <c r="D112" s="234" t="s">
        <v>153</v>
      </c>
      <c r="E112" s="256" t="s">
        <v>19</v>
      </c>
      <c r="F112" s="257" t="s">
        <v>192</v>
      </c>
      <c r="G112" s="255"/>
      <c r="H112" s="258">
        <v>992.91600000000005</v>
      </c>
      <c r="I112" s="259"/>
      <c r="J112" s="255"/>
      <c r="K112" s="255"/>
      <c r="L112" s="260"/>
      <c r="M112" s="261"/>
      <c r="N112" s="262"/>
      <c r="O112" s="262"/>
      <c r="P112" s="262"/>
      <c r="Q112" s="262"/>
      <c r="R112" s="262"/>
      <c r="S112" s="262"/>
      <c r="T112" s="263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4" t="s">
        <v>153</v>
      </c>
      <c r="AU112" s="264" t="s">
        <v>81</v>
      </c>
      <c r="AV112" s="15" t="s">
        <v>149</v>
      </c>
      <c r="AW112" s="15" t="s">
        <v>33</v>
      </c>
      <c r="AX112" s="15" t="s">
        <v>79</v>
      </c>
      <c r="AY112" s="264" t="s">
        <v>142</v>
      </c>
    </row>
    <row r="113" s="2" customFormat="1" ht="24.15" customHeight="1">
      <c r="A113" s="40"/>
      <c r="B113" s="41"/>
      <c r="C113" s="214" t="s">
        <v>149</v>
      </c>
      <c r="D113" s="214" t="s">
        <v>144</v>
      </c>
      <c r="E113" s="215" t="s">
        <v>752</v>
      </c>
      <c r="F113" s="216" t="s">
        <v>753</v>
      </c>
      <c r="G113" s="217" t="s">
        <v>162</v>
      </c>
      <c r="H113" s="218">
        <v>992.91600000000005</v>
      </c>
      <c r="I113" s="219"/>
      <c r="J113" s="220">
        <f>ROUND(I113*H113,2)</f>
        <v>0</v>
      </c>
      <c r="K113" s="216" t="s">
        <v>148</v>
      </c>
      <c r="L113" s="46"/>
      <c r="M113" s="221" t="s">
        <v>19</v>
      </c>
      <c r="N113" s="222" t="s">
        <v>43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149</v>
      </c>
      <c r="AT113" s="225" t="s">
        <v>144</v>
      </c>
      <c r="AU113" s="225" t="s">
        <v>81</v>
      </c>
      <c r="AY113" s="19" t="s">
        <v>142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79</v>
      </c>
      <c r="BK113" s="226">
        <f>ROUND(I113*H113,2)</f>
        <v>0</v>
      </c>
      <c r="BL113" s="19" t="s">
        <v>149</v>
      </c>
      <c r="BM113" s="225" t="s">
        <v>754</v>
      </c>
    </row>
    <row r="114" s="2" customFormat="1">
      <c r="A114" s="40"/>
      <c r="B114" s="41"/>
      <c r="C114" s="42"/>
      <c r="D114" s="227" t="s">
        <v>151</v>
      </c>
      <c r="E114" s="42"/>
      <c r="F114" s="228" t="s">
        <v>755</v>
      </c>
      <c r="G114" s="42"/>
      <c r="H114" s="42"/>
      <c r="I114" s="229"/>
      <c r="J114" s="42"/>
      <c r="K114" s="42"/>
      <c r="L114" s="46"/>
      <c r="M114" s="230"/>
      <c r="N114" s="231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151</v>
      </c>
      <c r="AU114" s="19" t="s">
        <v>81</v>
      </c>
    </row>
    <row r="115" s="2" customFormat="1" ht="37.8" customHeight="1">
      <c r="A115" s="40"/>
      <c r="B115" s="41"/>
      <c r="C115" s="214" t="s">
        <v>171</v>
      </c>
      <c r="D115" s="214" t="s">
        <v>144</v>
      </c>
      <c r="E115" s="215" t="s">
        <v>239</v>
      </c>
      <c r="F115" s="216" t="s">
        <v>240</v>
      </c>
      <c r="G115" s="217" t="s">
        <v>217</v>
      </c>
      <c r="H115" s="218">
        <v>172.88900000000001</v>
      </c>
      <c r="I115" s="219"/>
      <c r="J115" s="220">
        <f>ROUND(I115*H115,2)</f>
        <v>0</v>
      </c>
      <c r="K115" s="216" t="s">
        <v>148</v>
      </c>
      <c r="L115" s="46"/>
      <c r="M115" s="221" t="s">
        <v>19</v>
      </c>
      <c r="N115" s="222" t="s">
        <v>43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149</v>
      </c>
      <c r="AT115" s="225" t="s">
        <v>144</v>
      </c>
      <c r="AU115" s="225" t="s">
        <v>81</v>
      </c>
      <c r="AY115" s="19" t="s">
        <v>142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79</v>
      </c>
      <c r="BK115" s="226">
        <f>ROUND(I115*H115,2)</f>
        <v>0</v>
      </c>
      <c r="BL115" s="19" t="s">
        <v>149</v>
      </c>
      <c r="BM115" s="225" t="s">
        <v>756</v>
      </c>
    </row>
    <row r="116" s="2" customFormat="1">
      <c r="A116" s="40"/>
      <c r="B116" s="41"/>
      <c r="C116" s="42"/>
      <c r="D116" s="227" t="s">
        <v>151</v>
      </c>
      <c r="E116" s="42"/>
      <c r="F116" s="228" t="s">
        <v>242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151</v>
      </c>
      <c r="AU116" s="19" t="s">
        <v>81</v>
      </c>
    </row>
    <row r="117" s="14" customFormat="1">
      <c r="A117" s="14"/>
      <c r="B117" s="243"/>
      <c r="C117" s="244"/>
      <c r="D117" s="234" t="s">
        <v>153</v>
      </c>
      <c r="E117" s="245" t="s">
        <v>19</v>
      </c>
      <c r="F117" s="246" t="s">
        <v>757</v>
      </c>
      <c r="G117" s="244"/>
      <c r="H117" s="247">
        <v>172.88900000000001</v>
      </c>
      <c r="I117" s="248"/>
      <c r="J117" s="244"/>
      <c r="K117" s="244"/>
      <c r="L117" s="249"/>
      <c r="M117" s="250"/>
      <c r="N117" s="251"/>
      <c r="O117" s="251"/>
      <c r="P117" s="251"/>
      <c r="Q117" s="251"/>
      <c r="R117" s="251"/>
      <c r="S117" s="251"/>
      <c r="T117" s="252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3" t="s">
        <v>153</v>
      </c>
      <c r="AU117" s="253" t="s">
        <v>81</v>
      </c>
      <c r="AV117" s="14" t="s">
        <v>81</v>
      </c>
      <c r="AW117" s="14" t="s">
        <v>33</v>
      </c>
      <c r="AX117" s="14" t="s">
        <v>79</v>
      </c>
      <c r="AY117" s="253" t="s">
        <v>142</v>
      </c>
    </row>
    <row r="118" s="2" customFormat="1" ht="37.8" customHeight="1">
      <c r="A118" s="40"/>
      <c r="B118" s="41"/>
      <c r="C118" s="214" t="s">
        <v>178</v>
      </c>
      <c r="D118" s="214" t="s">
        <v>144</v>
      </c>
      <c r="E118" s="215" t="s">
        <v>247</v>
      </c>
      <c r="F118" s="216" t="s">
        <v>248</v>
      </c>
      <c r="G118" s="217" t="s">
        <v>217</v>
      </c>
      <c r="H118" s="218">
        <v>2593.335</v>
      </c>
      <c r="I118" s="219"/>
      <c r="J118" s="220">
        <f>ROUND(I118*H118,2)</f>
        <v>0</v>
      </c>
      <c r="K118" s="216" t="s">
        <v>148</v>
      </c>
      <c r="L118" s="46"/>
      <c r="M118" s="221" t="s">
        <v>19</v>
      </c>
      <c r="N118" s="222" t="s">
        <v>43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149</v>
      </c>
      <c r="AT118" s="225" t="s">
        <v>144</v>
      </c>
      <c r="AU118" s="225" t="s">
        <v>81</v>
      </c>
      <c r="AY118" s="19" t="s">
        <v>142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79</v>
      </c>
      <c r="BK118" s="226">
        <f>ROUND(I118*H118,2)</f>
        <v>0</v>
      </c>
      <c r="BL118" s="19" t="s">
        <v>149</v>
      </c>
      <c r="BM118" s="225" t="s">
        <v>758</v>
      </c>
    </row>
    <row r="119" s="2" customFormat="1">
      <c r="A119" s="40"/>
      <c r="B119" s="41"/>
      <c r="C119" s="42"/>
      <c r="D119" s="227" t="s">
        <v>151</v>
      </c>
      <c r="E119" s="42"/>
      <c r="F119" s="228" t="s">
        <v>250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151</v>
      </c>
      <c r="AU119" s="19" t="s">
        <v>81</v>
      </c>
    </row>
    <row r="120" s="14" customFormat="1">
      <c r="A120" s="14"/>
      <c r="B120" s="243"/>
      <c r="C120" s="244"/>
      <c r="D120" s="234" t="s">
        <v>153</v>
      </c>
      <c r="E120" s="245" t="s">
        <v>19</v>
      </c>
      <c r="F120" s="246" t="s">
        <v>759</v>
      </c>
      <c r="G120" s="244"/>
      <c r="H120" s="247">
        <v>2593.335</v>
      </c>
      <c r="I120" s="248"/>
      <c r="J120" s="244"/>
      <c r="K120" s="244"/>
      <c r="L120" s="249"/>
      <c r="M120" s="250"/>
      <c r="N120" s="251"/>
      <c r="O120" s="251"/>
      <c r="P120" s="251"/>
      <c r="Q120" s="251"/>
      <c r="R120" s="251"/>
      <c r="S120" s="251"/>
      <c r="T120" s="252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3" t="s">
        <v>153</v>
      </c>
      <c r="AU120" s="253" t="s">
        <v>81</v>
      </c>
      <c r="AV120" s="14" t="s">
        <v>81</v>
      </c>
      <c r="AW120" s="14" t="s">
        <v>33</v>
      </c>
      <c r="AX120" s="14" t="s">
        <v>79</v>
      </c>
      <c r="AY120" s="253" t="s">
        <v>142</v>
      </c>
    </row>
    <row r="121" s="2" customFormat="1" ht="24.15" customHeight="1">
      <c r="A121" s="40"/>
      <c r="B121" s="41"/>
      <c r="C121" s="214" t="s">
        <v>183</v>
      </c>
      <c r="D121" s="214" t="s">
        <v>144</v>
      </c>
      <c r="E121" s="215" t="s">
        <v>252</v>
      </c>
      <c r="F121" s="216" t="s">
        <v>253</v>
      </c>
      <c r="G121" s="217" t="s">
        <v>217</v>
      </c>
      <c r="H121" s="218">
        <v>172.88900000000001</v>
      </c>
      <c r="I121" s="219"/>
      <c r="J121" s="220">
        <f>ROUND(I121*H121,2)</f>
        <v>0</v>
      </c>
      <c r="K121" s="216" t="s">
        <v>148</v>
      </c>
      <c r="L121" s="46"/>
      <c r="M121" s="221" t="s">
        <v>19</v>
      </c>
      <c r="N121" s="222" t="s">
        <v>43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149</v>
      </c>
      <c r="AT121" s="225" t="s">
        <v>144</v>
      </c>
      <c r="AU121" s="225" t="s">
        <v>81</v>
      </c>
      <c r="AY121" s="19" t="s">
        <v>142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79</v>
      </c>
      <c r="BK121" s="226">
        <f>ROUND(I121*H121,2)</f>
        <v>0</v>
      </c>
      <c r="BL121" s="19" t="s">
        <v>149</v>
      </c>
      <c r="BM121" s="225" t="s">
        <v>760</v>
      </c>
    </row>
    <row r="122" s="2" customFormat="1">
      <c r="A122" s="40"/>
      <c r="B122" s="41"/>
      <c r="C122" s="42"/>
      <c r="D122" s="227" t="s">
        <v>151</v>
      </c>
      <c r="E122" s="42"/>
      <c r="F122" s="228" t="s">
        <v>255</v>
      </c>
      <c r="G122" s="42"/>
      <c r="H122" s="42"/>
      <c r="I122" s="229"/>
      <c r="J122" s="42"/>
      <c r="K122" s="42"/>
      <c r="L122" s="46"/>
      <c r="M122" s="230"/>
      <c r="N122" s="231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151</v>
      </c>
      <c r="AU122" s="19" t="s">
        <v>81</v>
      </c>
    </row>
    <row r="123" s="14" customFormat="1">
      <c r="A123" s="14"/>
      <c r="B123" s="243"/>
      <c r="C123" s="244"/>
      <c r="D123" s="234" t="s">
        <v>153</v>
      </c>
      <c r="E123" s="245" t="s">
        <v>19</v>
      </c>
      <c r="F123" s="246" t="s">
        <v>761</v>
      </c>
      <c r="G123" s="244"/>
      <c r="H123" s="247">
        <v>172.88900000000001</v>
      </c>
      <c r="I123" s="248"/>
      <c r="J123" s="244"/>
      <c r="K123" s="244"/>
      <c r="L123" s="249"/>
      <c r="M123" s="250"/>
      <c r="N123" s="251"/>
      <c r="O123" s="251"/>
      <c r="P123" s="251"/>
      <c r="Q123" s="251"/>
      <c r="R123" s="251"/>
      <c r="S123" s="251"/>
      <c r="T123" s="252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3" t="s">
        <v>153</v>
      </c>
      <c r="AU123" s="253" t="s">
        <v>81</v>
      </c>
      <c r="AV123" s="14" t="s">
        <v>81</v>
      </c>
      <c r="AW123" s="14" t="s">
        <v>33</v>
      </c>
      <c r="AX123" s="14" t="s">
        <v>79</v>
      </c>
      <c r="AY123" s="253" t="s">
        <v>142</v>
      </c>
    </row>
    <row r="124" s="2" customFormat="1" ht="24.15" customHeight="1">
      <c r="A124" s="40"/>
      <c r="B124" s="41"/>
      <c r="C124" s="214" t="s">
        <v>193</v>
      </c>
      <c r="D124" s="214" t="s">
        <v>144</v>
      </c>
      <c r="E124" s="215" t="s">
        <v>266</v>
      </c>
      <c r="F124" s="216" t="s">
        <v>267</v>
      </c>
      <c r="G124" s="217" t="s">
        <v>268</v>
      </c>
      <c r="H124" s="218">
        <v>311.19999999999999</v>
      </c>
      <c r="I124" s="219"/>
      <c r="J124" s="220">
        <f>ROUND(I124*H124,2)</f>
        <v>0</v>
      </c>
      <c r="K124" s="216" t="s">
        <v>148</v>
      </c>
      <c r="L124" s="46"/>
      <c r="M124" s="221" t="s">
        <v>19</v>
      </c>
      <c r="N124" s="222" t="s">
        <v>43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149</v>
      </c>
      <c r="AT124" s="225" t="s">
        <v>144</v>
      </c>
      <c r="AU124" s="225" t="s">
        <v>81</v>
      </c>
      <c r="AY124" s="19" t="s">
        <v>142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79</v>
      </c>
      <c r="BK124" s="226">
        <f>ROUND(I124*H124,2)</f>
        <v>0</v>
      </c>
      <c r="BL124" s="19" t="s">
        <v>149</v>
      </c>
      <c r="BM124" s="225" t="s">
        <v>762</v>
      </c>
    </row>
    <row r="125" s="2" customFormat="1">
      <c r="A125" s="40"/>
      <c r="B125" s="41"/>
      <c r="C125" s="42"/>
      <c r="D125" s="227" t="s">
        <v>151</v>
      </c>
      <c r="E125" s="42"/>
      <c r="F125" s="228" t="s">
        <v>270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151</v>
      </c>
      <c r="AU125" s="19" t="s">
        <v>81</v>
      </c>
    </row>
    <row r="126" s="14" customFormat="1">
      <c r="A126" s="14"/>
      <c r="B126" s="243"/>
      <c r="C126" s="244"/>
      <c r="D126" s="234" t="s">
        <v>153</v>
      </c>
      <c r="E126" s="245" t="s">
        <v>19</v>
      </c>
      <c r="F126" s="246" t="s">
        <v>763</v>
      </c>
      <c r="G126" s="244"/>
      <c r="H126" s="247">
        <v>311.19999999999999</v>
      </c>
      <c r="I126" s="248"/>
      <c r="J126" s="244"/>
      <c r="K126" s="244"/>
      <c r="L126" s="249"/>
      <c r="M126" s="250"/>
      <c r="N126" s="251"/>
      <c r="O126" s="251"/>
      <c r="P126" s="251"/>
      <c r="Q126" s="251"/>
      <c r="R126" s="251"/>
      <c r="S126" s="251"/>
      <c r="T126" s="252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3" t="s">
        <v>153</v>
      </c>
      <c r="AU126" s="253" t="s">
        <v>81</v>
      </c>
      <c r="AV126" s="14" t="s">
        <v>81</v>
      </c>
      <c r="AW126" s="14" t="s">
        <v>33</v>
      </c>
      <c r="AX126" s="14" t="s">
        <v>79</v>
      </c>
      <c r="AY126" s="253" t="s">
        <v>142</v>
      </c>
    </row>
    <row r="127" s="2" customFormat="1" ht="24.15" customHeight="1">
      <c r="A127" s="40"/>
      <c r="B127" s="41"/>
      <c r="C127" s="214" t="s">
        <v>199</v>
      </c>
      <c r="D127" s="214" t="s">
        <v>144</v>
      </c>
      <c r="E127" s="215" t="s">
        <v>273</v>
      </c>
      <c r="F127" s="216" t="s">
        <v>274</v>
      </c>
      <c r="G127" s="217" t="s">
        <v>217</v>
      </c>
      <c r="H127" s="218">
        <v>172.88900000000001</v>
      </c>
      <c r="I127" s="219"/>
      <c r="J127" s="220">
        <f>ROUND(I127*H127,2)</f>
        <v>0</v>
      </c>
      <c r="K127" s="216" t="s">
        <v>148</v>
      </c>
      <c r="L127" s="46"/>
      <c r="M127" s="221" t="s">
        <v>19</v>
      </c>
      <c r="N127" s="222" t="s">
        <v>43</v>
      </c>
      <c r="O127" s="86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149</v>
      </c>
      <c r="AT127" s="225" t="s">
        <v>144</v>
      </c>
      <c r="AU127" s="225" t="s">
        <v>81</v>
      </c>
      <c r="AY127" s="19" t="s">
        <v>142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79</v>
      </c>
      <c r="BK127" s="226">
        <f>ROUND(I127*H127,2)</f>
        <v>0</v>
      </c>
      <c r="BL127" s="19" t="s">
        <v>149</v>
      </c>
      <c r="BM127" s="225" t="s">
        <v>764</v>
      </c>
    </row>
    <row r="128" s="2" customFormat="1">
      <c r="A128" s="40"/>
      <c r="B128" s="41"/>
      <c r="C128" s="42"/>
      <c r="D128" s="227" t="s">
        <v>151</v>
      </c>
      <c r="E128" s="42"/>
      <c r="F128" s="228" t="s">
        <v>276</v>
      </c>
      <c r="G128" s="42"/>
      <c r="H128" s="42"/>
      <c r="I128" s="229"/>
      <c r="J128" s="42"/>
      <c r="K128" s="42"/>
      <c r="L128" s="46"/>
      <c r="M128" s="230"/>
      <c r="N128" s="231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151</v>
      </c>
      <c r="AU128" s="19" t="s">
        <v>81</v>
      </c>
    </row>
    <row r="129" s="14" customFormat="1">
      <c r="A129" s="14"/>
      <c r="B129" s="243"/>
      <c r="C129" s="244"/>
      <c r="D129" s="234" t="s">
        <v>153</v>
      </c>
      <c r="E129" s="245" t="s">
        <v>19</v>
      </c>
      <c r="F129" s="246" t="s">
        <v>761</v>
      </c>
      <c r="G129" s="244"/>
      <c r="H129" s="247">
        <v>172.88900000000001</v>
      </c>
      <c r="I129" s="248"/>
      <c r="J129" s="244"/>
      <c r="K129" s="244"/>
      <c r="L129" s="249"/>
      <c r="M129" s="250"/>
      <c r="N129" s="251"/>
      <c r="O129" s="251"/>
      <c r="P129" s="251"/>
      <c r="Q129" s="251"/>
      <c r="R129" s="251"/>
      <c r="S129" s="251"/>
      <c r="T129" s="25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3" t="s">
        <v>153</v>
      </c>
      <c r="AU129" s="253" t="s">
        <v>81</v>
      </c>
      <c r="AV129" s="14" t="s">
        <v>81</v>
      </c>
      <c r="AW129" s="14" t="s">
        <v>33</v>
      </c>
      <c r="AX129" s="14" t="s">
        <v>79</v>
      </c>
      <c r="AY129" s="253" t="s">
        <v>142</v>
      </c>
    </row>
    <row r="130" s="2" customFormat="1" ht="24.15" customHeight="1">
      <c r="A130" s="40"/>
      <c r="B130" s="41"/>
      <c r="C130" s="214" t="s">
        <v>166</v>
      </c>
      <c r="D130" s="214" t="s">
        <v>144</v>
      </c>
      <c r="E130" s="215" t="s">
        <v>765</v>
      </c>
      <c r="F130" s="216" t="s">
        <v>766</v>
      </c>
      <c r="G130" s="217" t="s">
        <v>217</v>
      </c>
      <c r="H130" s="218">
        <v>132.38900000000001</v>
      </c>
      <c r="I130" s="219"/>
      <c r="J130" s="220">
        <f>ROUND(I130*H130,2)</f>
        <v>0</v>
      </c>
      <c r="K130" s="216" t="s">
        <v>148</v>
      </c>
      <c r="L130" s="46"/>
      <c r="M130" s="221" t="s">
        <v>19</v>
      </c>
      <c r="N130" s="222" t="s">
        <v>43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149</v>
      </c>
      <c r="AT130" s="225" t="s">
        <v>144</v>
      </c>
      <c r="AU130" s="225" t="s">
        <v>81</v>
      </c>
      <c r="AY130" s="19" t="s">
        <v>142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79</v>
      </c>
      <c r="BK130" s="226">
        <f>ROUND(I130*H130,2)</f>
        <v>0</v>
      </c>
      <c r="BL130" s="19" t="s">
        <v>149</v>
      </c>
      <c r="BM130" s="225" t="s">
        <v>767</v>
      </c>
    </row>
    <row r="131" s="2" customFormat="1">
      <c r="A131" s="40"/>
      <c r="B131" s="41"/>
      <c r="C131" s="42"/>
      <c r="D131" s="227" t="s">
        <v>151</v>
      </c>
      <c r="E131" s="42"/>
      <c r="F131" s="228" t="s">
        <v>768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81</v>
      </c>
    </row>
    <row r="132" s="13" customFormat="1">
      <c r="A132" s="13"/>
      <c r="B132" s="232"/>
      <c r="C132" s="233"/>
      <c r="D132" s="234" t="s">
        <v>153</v>
      </c>
      <c r="E132" s="235" t="s">
        <v>19</v>
      </c>
      <c r="F132" s="236" t="s">
        <v>769</v>
      </c>
      <c r="G132" s="233"/>
      <c r="H132" s="235" t="s">
        <v>19</v>
      </c>
      <c r="I132" s="237"/>
      <c r="J132" s="233"/>
      <c r="K132" s="233"/>
      <c r="L132" s="238"/>
      <c r="M132" s="239"/>
      <c r="N132" s="240"/>
      <c r="O132" s="240"/>
      <c r="P132" s="240"/>
      <c r="Q132" s="240"/>
      <c r="R132" s="240"/>
      <c r="S132" s="240"/>
      <c r="T132" s="241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2" t="s">
        <v>153</v>
      </c>
      <c r="AU132" s="242" t="s">
        <v>81</v>
      </c>
      <c r="AV132" s="13" t="s">
        <v>79</v>
      </c>
      <c r="AW132" s="13" t="s">
        <v>33</v>
      </c>
      <c r="AX132" s="13" t="s">
        <v>72</v>
      </c>
      <c r="AY132" s="242" t="s">
        <v>142</v>
      </c>
    </row>
    <row r="133" s="14" customFormat="1">
      <c r="A133" s="14"/>
      <c r="B133" s="243"/>
      <c r="C133" s="244"/>
      <c r="D133" s="234" t="s">
        <v>153</v>
      </c>
      <c r="E133" s="245" t="s">
        <v>19</v>
      </c>
      <c r="F133" s="246" t="s">
        <v>770</v>
      </c>
      <c r="G133" s="244"/>
      <c r="H133" s="247">
        <v>132.38900000000001</v>
      </c>
      <c r="I133" s="248"/>
      <c r="J133" s="244"/>
      <c r="K133" s="244"/>
      <c r="L133" s="249"/>
      <c r="M133" s="250"/>
      <c r="N133" s="251"/>
      <c r="O133" s="251"/>
      <c r="P133" s="251"/>
      <c r="Q133" s="251"/>
      <c r="R133" s="251"/>
      <c r="S133" s="251"/>
      <c r="T133" s="25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3" t="s">
        <v>153</v>
      </c>
      <c r="AU133" s="253" t="s">
        <v>81</v>
      </c>
      <c r="AV133" s="14" t="s">
        <v>81</v>
      </c>
      <c r="AW133" s="14" t="s">
        <v>33</v>
      </c>
      <c r="AX133" s="14" t="s">
        <v>79</v>
      </c>
      <c r="AY133" s="253" t="s">
        <v>142</v>
      </c>
    </row>
    <row r="134" s="2" customFormat="1" ht="37.8" customHeight="1">
      <c r="A134" s="40"/>
      <c r="B134" s="41"/>
      <c r="C134" s="214" t="s">
        <v>210</v>
      </c>
      <c r="D134" s="214" t="s">
        <v>144</v>
      </c>
      <c r="E134" s="215" t="s">
        <v>771</v>
      </c>
      <c r="F134" s="216" t="s">
        <v>772</v>
      </c>
      <c r="G134" s="217" t="s">
        <v>217</v>
      </c>
      <c r="H134" s="218">
        <v>99.292000000000002</v>
      </c>
      <c r="I134" s="219"/>
      <c r="J134" s="220">
        <f>ROUND(I134*H134,2)</f>
        <v>0</v>
      </c>
      <c r="K134" s="216" t="s">
        <v>148</v>
      </c>
      <c r="L134" s="46"/>
      <c r="M134" s="221" t="s">
        <v>19</v>
      </c>
      <c r="N134" s="222" t="s">
        <v>43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149</v>
      </c>
      <c r="AT134" s="225" t="s">
        <v>144</v>
      </c>
      <c r="AU134" s="225" t="s">
        <v>81</v>
      </c>
      <c r="AY134" s="19" t="s">
        <v>142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79</v>
      </c>
      <c r="BK134" s="226">
        <f>ROUND(I134*H134,2)</f>
        <v>0</v>
      </c>
      <c r="BL134" s="19" t="s">
        <v>149</v>
      </c>
      <c r="BM134" s="225" t="s">
        <v>773</v>
      </c>
    </row>
    <row r="135" s="2" customFormat="1">
      <c r="A135" s="40"/>
      <c r="B135" s="41"/>
      <c r="C135" s="42"/>
      <c r="D135" s="227" t="s">
        <v>151</v>
      </c>
      <c r="E135" s="42"/>
      <c r="F135" s="228" t="s">
        <v>774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151</v>
      </c>
      <c r="AU135" s="19" t="s">
        <v>81</v>
      </c>
    </row>
    <row r="136" s="13" customFormat="1">
      <c r="A136" s="13"/>
      <c r="B136" s="232"/>
      <c r="C136" s="233"/>
      <c r="D136" s="234" t="s">
        <v>153</v>
      </c>
      <c r="E136" s="235" t="s">
        <v>19</v>
      </c>
      <c r="F136" s="236" t="s">
        <v>745</v>
      </c>
      <c r="G136" s="233"/>
      <c r="H136" s="235" t="s">
        <v>19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153</v>
      </c>
      <c r="AU136" s="242" t="s">
        <v>81</v>
      </c>
      <c r="AV136" s="13" t="s">
        <v>79</v>
      </c>
      <c r="AW136" s="13" t="s">
        <v>33</v>
      </c>
      <c r="AX136" s="13" t="s">
        <v>72</v>
      </c>
      <c r="AY136" s="242" t="s">
        <v>142</v>
      </c>
    </row>
    <row r="137" s="14" customFormat="1">
      <c r="A137" s="14"/>
      <c r="B137" s="243"/>
      <c r="C137" s="244"/>
      <c r="D137" s="234" t="s">
        <v>153</v>
      </c>
      <c r="E137" s="245" t="s">
        <v>19</v>
      </c>
      <c r="F137" s="246" t="s">
        <v>775</v>
      </c>
      <c r="G137" s="244"/>
      <c r="H137" s="247">
        <v>99.292000000000002</v>
      </c>
      <c r="I137" s="248"/>
      <c r="J137" s="244"/>
      <c r="K137" s="244"/>
      <c r="L137" s="249"/>
      <c r="M137" s="250"/>
      <c r="N137" s="251"/>
      <c r="O137" s="251"/>
      <c r="P137" s="251"/>
      <c r="Q137" s="251"/>
      <c r="R137" s="251"/>
      <c r="S137" s="251"/>
      <c r="T137" s="2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3" t="s">
        <v>153</v>
      </c>
      <c r="AU137" s="253" t="s">
        <v>81</v>
      </c>
      <c r="AV137" s="14" t="s">
        <v>81</v>
      </c>
      <c r="AW137" s="14" t="s">
        <v>33</v>
      </c>
      <c r="AX137" s="14" t="s">
        <v>72</v>
      </c>
      <c r="AY137" s="253" t="s">
        <v>142</v>
      </c>
    </row>
    <row r="138" s="15" customFormat="1">
      <c r="A138" s="15"/>
      <c r="B138" s="254"/>
      <c r="C138" s="255"/>
      <c r="D138" s="234" t="s">
        <v>153</v>
      </c>
      <c r="E138" s="256" t="s">
        <v>19</v>
      </c>
      <c r="F138" s="257" t="s">
        <v>192</v>
      </c>
      <c r="G138" s="255"/>
      <c r="H138" s="258">
        <v>99.292000000000002</v>
      </c>
      <c r="I138" s="259"/>
      <c r="J138" s="255"/>
      <c r="K138" s="255"/>
      <c r="L138" s="260"/>
      <c r="M138" s="261"/>
      <c r="N138" s="262"/>
      <c r="O138" s="262"/>
      <c r="P138" s="262"/>
      <c r="Q138" s="262"/>
      <c r="R138" s="262"/>
      <c r="S138" s="262"/>
      <c r="T138" s="263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4" t="s">
        <v>153</v>
      </c>
      <c r="AU138" s="264" t="s">
        <v>81</v>
      </c>
      <c r="AV138" s="15" t="s">
        <v>149</v>
      </c>
      <c r="AW138" s="15" t="s">
        <v>33</v>
      </c>
      <c r="AX138" s="15" t="s">
        <v>79</v>
      </c>
      <c r="AY138" s="264" t="s">
        <v>142</v>
      </c>
    </row>
    <row r="139" s="2" customFormat="1" ht="16.5" customHeight="1">
      <c r="A139" s="40"/>
      <c r="B139" s="41"/>
      <c r="C139" s="265" t="s">
        <v>8</v>
      </c>
      <c r="D139" s="265" t="s">
        <v>284</v>
      </c>
      <c r="E139" s="266" t="s">
        <v>776</v>
      </c>
      <c r="F139" s="267" t="s">
        <v>777</v>
      </c>
      <c r="G139" s="268" t="s">
        <v>268</v>
      </c>
      <c r="H139" s="269">
        <v>198.584</v>
      </c>
      <c r="I139" s="270"/>
      <c r="J139" s="271">
        <f>ROUND(I139*H139,2)</f>
        <v>0</v>
      </c>
      <c r="K139" s="267" t="s">
        <v>148</v>
      </c>
      <c r="L139" s="272"/>
      <c r="M139" s="273" t="s">
        <v>19</v>
      </c>
      <c r="N139" s="274" t="s">
        <v>43</v>
      </c>
      <c r="O139" s="86"/>
      <c r="P139" s="223">
        <f>O139*H139</f>
        <v>0</v>
      </c>
      <c r="Q139" s="223">
        <v>1</v>
      </c>
      <c r="R139" s="223">
        <f>Q139*H139</f>
        <v>198.584</v>
      </c>
      <c r="S139" s="223">
        <v>0</v>
      </c>
      <c r="T139" s="224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5" t="s">
        <v>193</v>
      </c>
      <c r="AT139" s="225" t="s">
        <v>284</v>
      </c>
      <c r="AU139" s="225" t="s">
        <v>81</v>
      </c>
      <c r="AY139" s="19" t="s">
        <v>142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9" t="s">
        <v>79</v>
      </c>
      <c r="BK139" s="226">
        <f>ROUND(I139*H139,2)</f>
        <v>0</v>
      </c>
      <c r="BL139" s="19" t="s">
        <v>149</v>
      </c>
      <c r="BM139" s="225" t="s">
        <v>778</v>
      </c>
    </row>
    <row r="140" s="14" customFormat="1">
      <c r="A140" s="14"/>
      <c r="B140" s="243"/>
      <c r="C140" s="244"/>
      <c r="D140" s="234" t="s">
        <v>153</v>
      </c>
      <c r="E140" s="244"/>
      <c r="F140" s="246" t="s">
        <v>779</v>
      </c>
      <c r="G140" s="244"/>
      <c r="H140" s="247">
        <v>198.584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153</v>
      </c>
      <c r="AU140" s="253" t="s">
        <v>81</v>
      </c>
      <c r="AV140" s="14" t="s">
        <v>81</v>
      </c>
      <c r="AW140" s="14" t="s">
        <v>4</v>
      </c>
      <c r="AX140" s="14" t="s">
        <v>79</v>
      </c>
      <c r="AY140" s="253" t="s">
        <v>142</v>
      </c>
    </row>
    <row r="141" s="12" customFormat="1" ht="22.8" customHeight="1">
      <c r="A141" s="12"/>
      <c r="B141" s="198"/>
      <c r="C141" s="199"/>
      <c r="D141" s="200" t="s">
        <v>71</v>
      </c>
      <c r="E141" s="212" t="s">
        <v>149</v>
      </c>
      <c r="F141" s="212" t="s">
        <v>780</v>
      </c>
      <c r="G141" s="199"/>
      <c r="H141" s="199"/>
      <c r="I141" s="202"/>
      <c r="J141" s="213">
        <f>BK141</f>
        <v>0</v>
      </c>
      <c r="K141" s="199"/>
      <c r="L141" s="204"/>
      <c r="M141" s="205"/>
      <c r="N141" s="206"/>
      <c r="O141" s="206"/>
      <c r="P141" s="207">
        <f>SUM(P142:P146)</f>
        <v>0</v>
      </c>
      <c r="Q141" s="206"/>
      <c r="R141" s="207">
        <f>SUM(R142:R146)</f>
        <v>62.578814690000002</v>
      </c>
      <c r="S141" s="206"/>
      <c r="T141" s="208">
        <f>SUM(T142:T146)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9" t="s">
        <v>79</v>
      </c>
      <c r="AT141" s="210" t="s">
        <v>71</v>
      </c>
      <c r="AU141" s="210" t="s">
        <v>79</v>
      </c>
      <c r="AY141" s="209" t="s">
        <v>142</v>
      </c>
      <c r="BK141" s="211">
        <f>SUM(BK142:BK146)</f>
        <v>0</v>
      </c>
    </row>
    <row r="142" s="2" customFormat="1" ht="21.75" customHeight="1">
      <c r="A142" s="40"/>
      <c r="B142" s="41"/>
      <c r="C142" s="214" t="s">
        <v>224</v>
      </c>
      <c r="D142" s="214" t="s">
        <v>144</v>
      </c>
      <c r="E142" s="215" t="s">
        <v>781</v>
      </c>
      <c r="F142" s="216" t="s">
        <v>782</v>
      </c>
      <c r="G142" s="217" t="s">
        <v>217</v>
      </c>
      <c r="H142" s="218">
        <v>33.097000000000001</v>
      </c>
      <c r="I142" s="219"/>
      <c r="J142" s="220">
        <f>ROUND(I142*H142,2)</f>
        <v>0</v>
      </c>
      <c r="K142" s="216" t="s">
        <v>148</v>
      </c>
      <c r="L142" s="46"/>
      <c r="M142" s="221" t="s">
        <v>19</v>
      </c>
      <c r="N142" s="222" t="s">
        <v>43</v>
      </c>
      <c r="O142" s="86"/>
      <c r="P142" s="223">
        <f>O142*H142</f>
        <v>0</v>
      </c>
      <c r="Q142" s="223">
        <v>1.8907700000000001</v>
      </c>
      <c r="R142" s="223">
        <f>Q142*H142</f>
        <v>62.578814690000002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149</v>
      </c>
      <c r="AT142" s="225" t="s">
        <v>144</v>
      </c>
      <c r="AU142" s="225" t="s">
        <v>81</v>
      </c>
      <c r="AY142" s="19" t="s">
        <v>142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79</v>
      </c>
      <c r="BK142" s="226">
        <f>ROUND(I142*H142,2)</f>
        <v>0</v>
      </c>
      <c r="BL142" s="19" t="s">
        <v>149</v>
      </c>
      <c r="BM142" s="225" t="s">
        <v>783</v>
      </c>
    </row>
    <row r="143" s="2" customFormat="1">
      <c r="A143" s="40"/>
      <c r="B143" s="41"/>
      <c r="C143" s="42"/>
      <c r="D143" s="227" t="s">
        <v>151</v>
      </c>
      <c r="E143" s="42"/>
      <c r="F143" s="228" t="s">
        <v>784</v>
      </c>
      <c r="G143" s="42"/>
      <c r="H143" s="42"/>
      <c r="I143" s="229"/>
      <c r="J143" s="42"/>
      <c r="K143" s="42"/>
      <c r="L143" s="46"/>
      <c r="M143" s="230"/>
      <c r="N143" s="231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151</v>
      </c>
      <c r="AU143" s="19" t="s">
        <v>81</v>
      </c>
    </row>
    <row r="144" s="13" customFormat="1">
      <c r="A144" s="13"/>
      <c r="B144" s="232"/>
      <c r="C144" s="233"/>
      <c r="D144" s="234" t="s">
        <v>153</v>
      </c>
      <c r="E144" s="235" t="s">
        <v>19</v>
      </c>
      <c r="F144" s="236" t="s">
        <v>745</v>
      </c>
      <c r="G144" s="233"/>
      <c r="H144" s="235" t="s">
        <v>19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153</v>
      </c>
      <c r="AU144" s="242" t="s">
        <v>81</v>
      </c>
      <c r="AV144" s="13" t="s">
        <v>79</v>
      </c>
      <c r="AW144" s="13" t="s">
        <v>33</v>
      </c>
      <c r="AX144" s="13" t="s">
        <v>72</v>
      </c>
      <c r="AY144" s="242" t="s">
        <v>142</v>
      </c>
    </row>
    <row r="145" s="14" customFormat="1">
      <c r="A145" s="14"/>
      <c r="B145" s="243"/>
      <c r="C145" s="244"/>
      <c r="D145" s="234" t="s">
        <v>153</v>
      </c>
      <c r="E145" s="245" t="s">
        <v>19</v>
      </c>
      <c r="F145" s="246" t="s">
        <v>785</v>
      </c>
      <c r="G145" s="244"/>
      <c r="H145" s="247">
        <v>33.097000000000001</v>
      </c>
      <c r="I145" s="248"/>
      <c r="J145" s="244"/>
      <c r="K145" s="244"/>
      <c r="L145" s="249"/>
      <c r="M145" s="250"/>
      <c r="N145" s="251"/>
      <c r="O145" s="251"/>
      <c r="P145" s="251"/>
      <c r="Q145" s="251"/>
      <c r="R145" s="251"/>
      <c r="S145" s="251"/>
      <c r="T145" s="252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3" t="s">
        <v>153</v>
      </c>
      <c r="AU145" s="253" t="s">
        <v>81</v>
      </c>
      <c r="AV145" s="14" t="s">
        <v>81</v>
      </c>
      <c r="AW145" s="14" t="s">
        <v>33</v>
      </c>
      <c r="AX145" s="14" t="s">
        <v>72</v>
      </c>
      <c r="AY145" s="253" t="s">
        <v>142</v>
      </c>
    </row>
    <row r="146" s="15" customFormat="1">
      <c r="A146" s="15"/>
      <c r="B146" s="254"/>
      <c r="C146" s="255"/>
      <c r="D146" s="234" t="s">
        <v>153</v>
      </c>
      <c r="E146" s="256" t="s">
        <v>19</v>
      </c>
      <c r="F146" s="257" t="s">
        <v>192</v>
      </c>
      <c r="G146" s="255"/>
      <c r="H146" s="258">
        <v>33.097000000000001</v>
      </c>
      <c r="I146" s="259"/>
      <c r="J146" s="255"/>
      <c r="K146" s="255"/>
      <c r="L146" s="260"/>
      <c r="M146" s="261"/>
      <c r="N146" s="262"/>
      <c r="O146" s="262"/>
      <c r="P146" s="262"/>
      <c r="Q146" s="262"/>
      <c r="R146" s="262"/>
      <c r="S146" s="262"/>
      <c r="T146" s="263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4" t="s">
        <v>153</v>
      </c>
      <c r="AU146" s="264" t="s">
        <v>81</v>
      </c>
      <c r="AV146" s="15" t="s">
        <v>149</v>
      </c>
      <c r="AW146" s="15" t="s">
        <v>33</v>
      </c>
      <c r="AX146" s="15" t="s">
        <v>79</v>
      </c>
      <c r="AY146" s="264" t="s">
        <v>142</v>
      </c>
    </row>
    <row r="147" s="12" customFormat="1" ht="22.8" customHeight="1">
      <c r="A147" s="12"/>
      <c r="B147" s="198"/>
      <c r="C147" s="199"/>
      <c r="D147" s="200" t="s">
        <v>71</v>
      </c>
      <c r="E147" s="212" t="s">
        <v>193</v>
      </c>
      <c r="F147" s="212" t="s">
        <v>786</v>
      </c>
      <c r="G147" s="199"/>
      <c r="H147" s="199"/>
      <c r="I147" s="202"/>
      <c r="J147" s="213">
        <f>BK147</f>
        <v>0</v>
      </c>
      <c r="K147" s="199"/>
      <c r="L147" s="204"/>
      <c r="M147" s="205"/>
      <c r="N147" s="206"/>
      <c r="O147" s="206"/>
      <c r="P147" s="207">
        <f>SUM(P148:P214)</f>
        <v>0</v>
      </c>
      <c r="Q147" s="206"/>
      <c r="R147" s="207">
        <f>SUM(R148:R214)</f>
        <v>11.076733959999999</v>
      </c>
      <c r="S147" s="206"/>
      <c r="T147" s="208">
        <f>SUM(T148:T214)</f>
        <v>14.399999999999999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9" t="s">
        <v>79</v>
      </c>
      <c r="AT147" s="210" t="s">
        <v>71</v>
      </c>
      <c r="AU147" s="210" t="s">
        <v>79</v>
      </c>
      <c r="AY147" s="209" t="s">
        <v>142</v>
      </c>
      <c r="BK147" s="211">
        <f>SUM(BK148:BK214)</f>
        <v>0</v>
      </c>
    </row>
    <row r="148" s="2" customFormat="1" ht="21.75" customHeight="1">
      <c r="A148" s="40"/>
      <c r="B148" s="41"/>
      <c r="C148" s="214" t="s">
        <v>231</v>
      </c>
      <c r="D148" s="214" t="s">
        <v>144</v>
      </c>
      <c r="E148" s="215" t="s">
        <v>787</v>
      </c>
      <c r="F148" s="216" t="s">
        <v>788</v>
      </c>
      <c r="G148" s="217" t="s">
        <v>217</v>
      </c>
      <c r="H148" s="218">
        <v>7.5</v>
      </c>
      <c r="I148" s="219"/>
      <c r="J148" s="220">
        <f>ROUND(I148*H148,2)</f>
        <v>0</v>
      </c>
      <c r="K148" s="216" t="s">
        <v>148</v>
      </c>
      <c r="L148" s="46"/>
      <c r="M148" s="221" t="s">
        <v>19</v>
      </c>
      <c r="N148" s="222" t="s">
        <v>43</v>
      </c>
      <c r="O148" s="86"/>
      <c r="P148" s="223">
        <f>O148*H148</f>
        <v>0</v>
      </c>
      <c r="Q148" s="223">
        <v>0</v>
      </c>
      <c r="R148" s="223">
        <f>Q148*H148</f>
        <v>0</v>
      </c>
      <c r="S148" s="223">
        <v>1.9199999999999999</v>
      </c>
      <c r="T148" s="224">
        <f>S148*H148</f>
        <v>14.399999999999999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25" t="s">
        <v>149</v>
      </c>
      <c r="AT148" s="225" t="s">
        <v>144</v>
      </c>
      <c r="AU148" s="225" t="s">
        <v>81</v>
      </c>
      <c r="AY148" s="19" t="s">
        <v>142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9" t="s">
        <v>79</v>
      </c>
      <c r="BK148" s="226">
        <f>ROUND(I148*H148,2)</f>
        <v>0</v>
      </c>
      <c r="BL148" s="19" t="s">
        <v>149</v>
      </c>
      <c r="BM148" s="225" t="s">
        <v>789</v>
      </c>
    </row>
    <row r="149" s="2" customFormat="1">
      <c r="A149" s="40"/>
      <c r="B149" s="41"/>
      <c r="C149" s="42"/>
      <c r="D149" s="227" t="s">
        <v>151</v>
      </c>
      <c r="E149" s="42"/>
      <c r="F149" s="228" t="s">
        <v>790</v>
      </c>
      <c r="G149" s="42"/>
      <c r="H149" s="42"/>
      <c r="I149" s="229"/>
      <c r="J149" s="42"/>
      <c r="K149" s="42"/>
      <c r="L149" s="46"/>
      <c r="M149" s="230"/>
      <c r="N149" s="231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151</v>
      </c>
      <c r="AU149" s="19" t="s">
        <v>81</v>
      </c>
    </row>
    <row r="150" s="14" customFormat="1">
      <c r="A150" s="14"/>
      <c r="B150" s="243"/>
      <c r="C150" s="244"/>
      <c r="D150" s="234" t="s">
        <v>153</v>
      </c>
      <c r="E150" s="245" t="s">
        <v>19</v>
      </c>
      <c r="F150" s="246" t="s">
        <v>791</v>
      </c>
      <c r="G150" s="244"/>
      <c r="H150" s="247">
        <v>7.5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3" t="s">
        <v>153</v>
      </c>
      <c r="AU150" s="253" t="s">
        <v>81</v>
      </c>
      <c r="AV150" s="14" t="s">
        <v>81</v>
      </c>
      <c r="AW150" s="14" t="s">
        <v>33</v>
      </c>
      <c r="AX150" s="14" t="s">
        <v>79</v>
      </c>
      <c r="AY150" s="253" t="s">
        <v>142</v>
      </c>
    </row>
    <row r="151" s="2" customFormat="1" ht="16.5" customHeight="1">
      <c r="A151" s="40"/>
      <c r="B151" s="41"/>
      <c r="C151" s="214" t="s">
        <v>238</v>
      </c>
      <c r="D151" s="214" t="s">
        <v>144</v>
      </c>
      <c r="E151" s="215" t="s">
        <v>792</v>
      </c>
      <c r="F151" s="216" t="s">
        <v>793</v>
      </c>
      <c r="G151" s="217" t="s">
        <v>206</v>
      </c>
      <c r="H151" s="218">
        <v>67.849999999999994</v>
      </c>
      <c r="I151" s="219"/>
      <c r="J151" s="220">
        <f>ROUND(I151*H151,2)</f>
        <v>0</v>
      </c>
      <c r="K151" s="216" t="s">
        <v>148</v>
      </c>
      <c r="L151" s="46"/>
      <c r="M151" s="221" t="s">
        <v>19</v>
      </c>
      <c r="N151" s="222" t="s">
        <v>43</v>
      </c>
      <c r="O151" s="86"/>
      <c r="P151" s="223">
        <f>O151*H151</f>
        <v>0</v>
      </c>
      <c r="Q151" s="223">
        <v>1.0000000000000001E-05</v>
      </c>
      <c r="R151" s="223">
        <f>Q151*H151</f>
        <v>0.00067849999999999996</v>
      </c>
      <c r="S151" s="223">
        <v>0</v>
      </c>
      <c r="T151" s="22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5" t="s">
        <v>149</v>
      </c>
      <c r="AT151" s="225" t="s">
        <v>144</v>
      </c>
      <c r="AU151" s="225" t="s">
        <v>81</v>
      </c>
      <c r="AY151" s="19" t="s">
        <v>142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9" t="s">
        <v>79</v>
      </c>
      <c r="BK151" s="226">
        <f>ROUND(I151*H151,2)</f>
        <v>0</v>
      </c>
      <c r="BL151" s="19" t="s">
        <v>149</v>
      </c>
      <c r="BM151" s="225" t="s">
        <v>794</v>
      </c>
    </row>
    <row r="152" s="2" customFormat="1">
      <c r="A152" s="40"/>
      <c r="B152" s="41"/>
      <c r="C152" s="42"/>
      <c r="D152" s="227" t="s">
        <v>151</v>
      </c>
      <c r="E152" s="42"/>
      <c r="F152" s="228" t="s">
        <v>795</v>
      </c>
      <c r="G152" s="42"/>
      <c r="H152" s="42"/>
      <c r="I152" s="229"/>
      <c r="J152" s="42"/>
      <c r="K152" s="42"/>
      <c r="L152" s="46"/>
      <c r="M152" s="230"/>
      <c r="N152" s="231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151</v>
      </c>
      <c r="AU152" s="19" t="s">
        <v>81</v>
      </c>
    </row>
    <row r="153" s="14" customFormat="1">
      <c r="A153" s="14"/>
      <c r="B153" s="243"/>
      <c r="C153" s="244"/>
      <c r="D153" s="234" t="s">
        <v>153</v>
      </c>
      <c r="E153" s="245" t="s">
        <v>19</v>
      </c>
      <c r="F153" s="246" t="s">
        <v>796</v>
      </c>
      <c r="G153" s="244"/>
      <c r="H153" s="247">
        <v>67.849999999999994</v>
      </c>
      <c r="I153" s="248"/>
      <c r="J153" s="244"/>
      <c r="K153" s="244"/>
      <c r="L153" s="249"/>
      <c r="M153" s="250"/>
      <c r="N153" s="251"/>
      <c r="O153" s="251"/>
      <c r="P153" s="251"/>
      <c r="Q153" s="251"/>
      <c r="R153" s="251"/>
      <c r="S153" s="251"/>
      <c r="T153" s="252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3" t="s">
        <v>153</v>
      </c>
      <c r="AU153" s="253" t="s">
        <v>81</v>
      </c>
      <c r="AV153" s="14" t="s">
        <v>81</v>
      </c>
      <c r="AW153" s="14" t="s">
        <v>33</v>
      </c>
      <c r="AX153" s="14" t="s">
        <v>79</v>
      </c>
      <c r="AY153" s="253" t="s">
        <v>142</v>
      </c>
    </row>
    <row r="154" s="2" customFormat="1" ht="16.5" customHeight="1">
      <c r="A154" s="40"/>
      <c r="B154" s="41"/>
      <c r="C154" s="265" t="s">
        <v>246</v>
      </c>
      <c r="D154" s="265" t="s">
        <v>284</v>
      </c>
      <c r="E154" s="266" t="s">
        <v>797</v>
      </c>
      <c r="F154" s="267" t="s">
        <v>798</v>
      </c>
      <c r="G154" s="268" t="s">
        <v>206</v>
      </c>
      <c r="H154" s="269">
        <v>68.867999999999995</v>
      </c>
      <c r="I154" s="270"/>
      <c r="J154" s="271">
        <f>ROUND(I154*H154,2)</f>
        <v>0</v>
      </c>
      <c r="K154" s="267" t="s">
        <v>148</v>
      </c>
      <c r="L154" s="272"/>
      <c r="M154" s="273" t="s">
        <v>19</v>
      </c>
      <c r="N154" s="274" t="s">
        <v>43</v>
      </c>
      <c r="O154" s="86"/>
      <c r="P154" s="223">
        <f>O154*H154</f>
        <v>0</v>
      </c>
      <c r="Q154" s="223">
        <v>0.00365</v>
      </c>
      <c r="R154" s="223">
        <f>Q154*H154</f>
        <v>0.25136819999999999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193</v>
      </c>
      <c r="AT154" s="225" t="s">
        <v>284</v>
      </c>
      <c r="AU154" s="225" t="s">
        <v>81</v>
      </c>
      <c r="AY154" s="19" t="s">
        <v>142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79</v>
      </c>
      <c r="BK154" s="226">
        <f>ROUND(I154*H154,2)</f>
        <v>0</v>
      </c>
      <c r="BL154" s="19" t="s">
        <v>149</v>
      </c>
      <c r="BM154" s="225" t="s">
        <v>799</v>
      </c>
    </row>
    <row r="155" s="14" customFormat="1">
      <c r="A155" s="14"/>
      <c r="B155" s="243"/>
      <c r="C155" s="244"/>
      <c r="D155" s="234" t="s">
        <v>153</v>
      </c>
      <c r="E155" s="244"/>
      <c r="F155" s="246" t="s">
        <v>800</v>
      </c>
      <c r="G155" s="244"/>
      <c r="H155" s="247">
        <v>68.867999999999995</v>
      </c>
      <c r="I155" s="248"/>
      <c r="J155" s="244"/>
      <c r="K155" s="244"/>
      <c r="L155" s="249"/>
      <c r="M155" s="250"/>
      <c r="N155" s="251"/>
      <c r="O155" s="251"/>
      <c r="P155" s="251"/>
      <c r="Q155" s="251"/>
      <c r="R155" s="251"/>
      <c r="S155" s="251"/>
      <c r="T155" s="25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3" t="s">
        <v>153</v>
      </c>
      <c r="AU155" s="253" t="s">
        <v>81</v>
      </c>
      <c r="AV155" s="14" t="s">
        <v>81</v>
      </c>
      <c r="AW155" s="14" t="s">
        <v>4</v>
      </c>
      <c r="AX155" s="14" t="s">
        <v>79</v>
      </c>
      <c r="AY155" s="253" t="s">
        <v>142</v>
      </c>
    </row>
    <row r="156" s="2" customFormat="1" ht="16.5" customHeight="1">
      <c r="A156" s="40"/>
      <c r="B156" s="41"/>
      <c r="C156" s="214" t="s">
        <v>189</v>
      </c>
      <c r="D156" s="214" t="s">
        <v>144</v>
      </c>
      <c r="E156" s="215" t="s">
        <v>801</v>
      </c>
      <c r="F156" s="216" t="s">
        <v>802</v>
      </c>
      <c r="G156" s="217" t="s">
        <v>206</v>
      </c>
      <c r="H156" s="218">
        <v>43.229999999999997</v>
      </c>
      <c r="I156" s="219"/>
      <c r="J156" s="220">
        <f>ROUND(I156*H156,2)</f>
        <v>0</v>
      </c>
      <c r="K156" s="216" t="s">
        <v>148</v>
      </c>
      <c r="L156" s="46"/>
      <c r="M156" s="221" t="s">
        <v>19</v>
      </c>
      <c r="N156" s="222" t="s">
        <v>43</v>
      </c>
      <c r="O156" s="86"/>
      <c r="P156" s="223">
        <f>O156*H156</f>
        <v>0</v>
      </c>
      <c r="Q156" s="223">
        <v>1.0000000000000001E-05</v>
      </c>
      <c r="R156" s="223">
        <f>Q156*H156</f>
        <v>0.00043229999999999999</v>
      </c>
      <c r="S156" s="223">
        <v>0</v>
      </c>
      <c r="T156" s="224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25" t="s">
        <v>149</v>
      </c>
      <c r="AT156" s="225" t="s">
        <v>144</v>
      </c>
      <c r="AU156" s="225" t="s">
        <v>81</v>
      </c>
      <c r="AY156" s="19" t="s">
        <v>142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9" t="s">
        <v>79</v>
      </c>
      <c r="BK156" s="226">
        <f>ROUND(I156*H156,2)</f>
        <v>0</v>
      </c>
      <c r="BL156" s="19" t="s">
        <v>149</v>
      </c>
      <c r="BM156" s="225" t="s">
        <v>803</v>
      </c>
    </row>
    <row r="157" s="2" customFormat="1">
      <c r="A157" s="40"/>
      <c r="B157" s="41"/>
      <c r="C157" s="42"/>
      <c r="D157" s="227" t="s">
        <v>151</v>
      </c>
      <c r="E157" s="42"/>
      <c r="F157" s="228" t="s">
        <v>804</v>
      </c>
      <c r="G157" s="42"/>
      <c r="H157" s="42"/>
      <c r="I157" s="229"/>
      <c r="J157" s="42"/>
      <c r="K157" s="42"/>
      <c r="L157" s="46"/>
      <c r="M157" s="230"/>
      <c r="N157" s="231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151</v>
      </c>
      <c r="AU157" s="19" t="s">
        <v>81</v>
      </c>
    </row>
    <row r="158" s="14" customFormat="1">
      <c r="A158" s="14"/>
      <c r="B158" s="243"/>
      <c r="C158" s="244"/>
      <c r="D158" s="234" t="s">
        <v>153</v>
      </c>
      <c r="E158" s="245" t="s">
        <v>19</v>
      </c>
      <c r="F158" s="246" t="s">
        <v>805</v>
      </c>
      <c r="G158" s="244"/>
      <c r="H158" s="247">
        <v>43.229999999999997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3" t="s">
        <v>153</v>
      </c>
      <c r="AU158" s="253" t="s">
        <v>81</v>
      </c>
      <c r="AV158" s="14" t="s">
        <v>81</v>
      </c>
      <c r="AW158" s="14" t="s">
        <v>33</v>
      </c>
      <c r="AX158" s="14" t="s">
        <v>79</v>
      </c>
      <c r="AY158" s="253" t="s">
        <v>142</v>
      </c>
    </row>
    <row r="159" s="2" customFormat="1" ht="16.5" customHeight="1">
      <c r="A159" s="40"/>
      <c r="B159" s="41"/>
      <c r="C159" s="265" t="s">
        <v>256</v>
      </c>
      <c r="D159" s="265" t="s">
        <v>284</v>
      </c>
      <c r="E159" s="266" t="s">
        <v>806</v>
      </c>
      <c r="F159" s="267" t="s">
        <v>807</v>
      </c>
      <c r="G159" s="268" t="s">
        <v>206</v>
      </c>
      <c r="H159" s="269">
        <v>43.878</v>
      </c>
      <c r="I159" s="270"/>
      <c r="J159" s="271">
        <f>ROUND(I159*H159,2)</f>
        <v>0</v>
      </c>
      <c r="K159" s="267" t="s">
        <v>148</v>
      </c>
      <c r="L159" s="272"/>
      <c r="M159" s="273" t="s">
        <v>19</v>
      </c>
      <c r="N159" s="274" t="s">
        <v>43</v>
      </c>
      <c r="O159" s="86"/>
      <c r="P159" s="223">
        <f>O159*H159</f>
        <v>0</v>
      </c>
      <c r="Q159" s="223">
        <v>0.0051399999999999996</v>
      </c>
      <c r="R159" s="223">
        <f>Q159*H159</f>
        <v>0.22553291999999997</v>
      </c>
      <c r="S159" s="223">
        <v>0</v>
      </c>
      <c r="T159" s="224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25" t="s">
        <v>193</v>
      </c>
      <c r="AT159" s="225" t="s">
        <v>284</v>
      </c>
      <c r="AU159" s="225" t="s">
        <v>81</v>
      </c>
      <c r="AY159" s="19" t="s">
        <v>142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9" t="s">
        <v>79</v>
      </c>
      <c r="BK159" s="226">
        <f>ROUND(I159*H159,2)</f>
        <v>0</v>
      </c>
      <c r="BL159" s="19" t="s">
        <v>149</v>
      </c>
      <c r="BM159" s="225" t="s">
        <v>808</v>
      </c>
    </row>
    <row r="160" s="14" customFormat="1">
      <c r="A160" s="14"/>
      <c r="B160" s="243"/>
      <c r="C160" s="244"/>
      <c r="D160" s="234" t="s">
        <v>153</v>
      </c>
      <c r="E160" s="244"/>
      <c r="F160" s="246" t="s">
        <v>809</v>
      </c>
      <c r="G160" s="244"/>
      <c r="H160" s="247">
        <v>43.878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3" t="s">
        <v>153</v>
      </c>
      <c r="AU160" s="253" t="s">
        <v>81</v>
      </c>
      <c r="AV160" s="14" t="s">
        <v>81</v>
      </c>
      <c r="AW160" s="14" t="s">
        <v>4</v>
      </c>
      <c r="AX160" s="14" t="s">
        <v>79</v>
      </c>
      <c r="AY160" s="253" t="s">
        <v>142</v>
      </c>
    </row>
    <row r="161" s="2" customFormat="1" ht="16.5" customHeight="1">
      <c r="A161" s="40"/>
      <c r="B161" s="41"/>
      <c r="C161" s="214" t="s">
        <v>265</v>
      </c>
      <c r="D161" s="214" t="s">
        <v>144</v>
      </c>
      <c r="E161" s="215" t="s">
        <v>810</v>
      </c>
      <c r="F161" s="216" t="s">
        <v>811</v>
      </c>
      <c r="G161" s="217" t="s">
        <v>206</v>
      </c>
      <c r="H161" s="218">
        <v>164.72999999999999</v>
      </c>
      <c r="I161" s="219"/>
      <c r="J161" s="220">
        <f>ROUND(I161*H161,2)</f>
        <v>0</v>
      </c>
      <c r="K161" s="216" t="s">
        <v>148</v>
      </c>
      <c r="L161" s="46"/>
      <c r="M161" s="221" t="s">
        <v>19</v>
      </c>
      <c r="N161" s="222" t="s">
        <v>43</v>
      </c>
      <c r="O161" s="86"/>
      <c r="P161" s="223">
        <f>O161*H161</f>
        <v>0</v>
      </c>
      <c r="Q161" s="223">
        <v>2.0000000000000002E-05</v>
      </c>
      <c r="R161" s="223">
        <f>Q161*H161</f>
        <v>0.0032946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149</v>
      </c>
      <c r="AT161" s="225" t="s">
        <v>144</v>
      </c>
      <c r="AU161" s="225" t="s">
        <v>81</v>
      </c>
      <c r="AY161" s="19" t="s">
        <v>142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79</v>
      </c>
      <c r="BK161" s="226">
        <f>ROUND(I161*H161,2)</f>
        <v>0</v>
      </c>
      <c r="BL161" s="19" t="s">
        <v>149</v>
      </c>
      <c r="BM161" s="225" t="s">
        <v>812</v>
      </c>
    </row>
    <row r="162" s="2" customFormat="1">
      <c r="A162" s="40"/>
      <c r="B162" s="41"/>
      <c r="C162" s="42"/>
      <c r="D162" s="227" t="s">
        <v>151</v>
      </c>
      <c r="E162" s="42"/>
      <c r="F162" s="228" t="s">
        <v>813</v>
      </c>
      <c r="G162" s="42"/>
      <c r="H162" s="42"/>
      <c r="I162" s="229"/>
      <c r="J162" s="42"/>
      <c r="K162" s="42"/>
      <c r="L162" s="46"/>
      <c r="M162" s="230"/>
      <c r="N162" s="231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151</v>
      </c>
      <c r="AU162" s="19" t="s">
        <v>81</v>
      </c>
    </row>
    <row r="163" s="14" customFormat="1">
      <c r="A163" s="14"/>
      <c r="B163" s="243"/>
      <c r="C163" s="244"/>
      <c r="D163" s="234" t="s">
        <v>153</v>
      </c>
      <c r="E163" s="245" t="s">
        <v>19</v>
      </c>
      <c r="F163" s="246" t="s">
        <v>814</v>
      </c>
      <c r="G163" s="244"/>
      <c r="H163" s="247">
        <v>164.72999999999999</v>
      </c>
      <c r="I163" s="248"/>
      <c r="J163" s="244"/>
      <c r="K163" s="244"/>
      <c r="L163" s="249"/>
      <c r="M163" s="250"/>
      <c r="N163" s="251"/>
      <c r="O163" s="251"/>
      <c r="P163" s="251"/>
      <c r="Q163" s="251"/>
      <c r="R163" s="251"/>
      <c r="S163" s="251"/>
      <c r="T163" s="25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3" t="s">
        <v>153</v>
      </c>
      <c r="AU163" s="253" t="s">
        <v>81</v>
      </c>
      <c r="AV163" s="14" t="s">
        <v>81</v>
      </c>
      <c r="AW163" s="14" t="s">
        <v>33</v>
      </c>
      <c r="AX163" s="14" t="s">
        <v>72</v>
      </c>
      <c r="AY163" s="253" t="s">
        <v>142</v>
      </c>
    </row>
    <row r="164" s="15" customFormat="1">
      <c r="A164" s="15"/>
      <c r="B164" s="254"/>
      <c r="C164" s="255"/>
      <c r="D164" s="234" t="s">
        <v>153</v>
      </c>
      <c r="E164" s="256" t="s">
        <v>19</v>
      </c>
      <c r="F164" s="257" t="s">
        <v>192</v>
      </c>
      <c r="G164" s="255"/>
      <c r="H164" s="258">
        <v>164.72999999999999</v>
      </c>
      <c r="I164" s="259"/>
      <c r="J164" s="255"/>
      <c r="K164" s="255"/>
      <c r="L164" s="260"/>
      <c r="M164" s="261"/>
      <c r="N164" s="262"/>
      <c r="O164" s="262"/>
      <c r="P164" s="262"/>
      <c r="Q164" s="262"/>
      <c r="R164" s="262"/>
      <c r="S164" s="262"/>
      <c r="T164" s="263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4" t="s">
        <v>153</v>
      </c>
      <c r="AU164" s="264" t="s">
        <v>81</v>
      </c>
      <c r="AV164" s="15" t="s">
        <v>149</v>
      </c>
      <c r="AW164" s="15" t="s">
        <v>33</v>
      </c>
      <c r="AX164" s="15" t="s">
        <v>79</v>
      </c>
      <c r="AY164" s="264" t="s">
        <v>142</v>
      </c>
    </row>
    <row r="165" s="2" customFormat="1" ht="16.5" customHeight="1">
      <c r="A165" s="40"/>
      <c r="B165" s="41"/>
      <c r="C165" s="265" t="s">
        <v>272</v>
      </c>
      <c r="D165" s="265" t="s">
        <v>284</v>
      </c>
      <c r="E165" s="266" t="s">
        <v>815</v>
      </c>
      <c r="F165" s="267" t="s">
        <v>816</v>
      </c>
      <c r="G165" s="268" t="s">
        <v>206</v>
      </c>
      <c r="H165" s="269">
        <v>167.20099999999999</v>
      </c>
      <c r="I165" s="270"/>
      <c r="J165" s="271">
        <f>ROUND(I165*H165,2)</f>
        <v>0</v>
      </c>
      <c r="K165" s="267" t="s">
        <v>148</v>
      </c>
      <c r="L165" s="272"/>
      <c r="M165" s="273" t="s">
        <v>19</v>
      </c>
      <c r="N165" s="274" t="s">
        <v>43</v>
      </c>
      <c r="O165" s="86"/>
      <c r="P165" s="223">
        <f>O165*H165</f>
        <v>0</v>
      </c>
      <c r="Q165" s="223">
        <v>0.01274</v>
      </c>
      <c r="R165" s="223">
        <f>Q165*H165</f>
        <v>2.1301407399999999</v>
      </c>
      <c r="S165" s="223">
        <v>0</v>
      </c>
      <c r="T165" s="22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25" t="s">
        <v>193</v>
      </c>
      <c r="AT165" s="225" t="s">
        <v>284</v>
      </c>
      <c r="AU165" s="225" t="s">
        <v>81</v>
      </c>
      <c r="AY165" s="19" t="s">
        <v>142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9" t="s">
        <v>79</v>
      </c>
      <c r="BK165" s="226">
        <f>ROUND(I165*H165,2)</f>
        <v>0</v>
      </c>
      <c r="BL165" s="19" t="s">
        <v>149</v>
      </c>
      <c r="BM165" s="225" t="s">
        <v>817</v>
      </c>
    </row>
    <row r="166" s="14" customFormat="1">
      <c r="A166" s="14"/>
      <c r="B166" s="243"/>
      <c r="C166" s="244"/>
      <c r="D166" s="234" t="s">
        <v>153</v>
      </c>
      <c r="E166" s="244"/>
      <c r="F166" s="246" t="s">
        <v>818</v>
      </c>
      <c r="G166" s="244"/>
      <c r="H166" s="247">
        <v>167.20099999999999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3" t="s">
        <v>153</v>
      </c>
      <c r="AU166" s="253" t="s">
        <v>81</v>
      </c>
      <c r="AV166" s="14" t="s">
        <v>81</v>
      </c>
      <c r="AW166" s="14" t="s">
        <v>4</v>
      </c>
      <c r="AX166" s="14" t="s">
        <v>79</v>
      </c>
      <c r="AY166" s="253" t="s">
        <v>142</v>
      </c>
    </row>
    <row r="167" s="2" customFormat="1" ht="24.15" customHeight="1">
      <c r="A167" s="40"/>
      <c r="B167" s="41"/>
      <c r="C167" s="214" t="s">
        <v>7</v>
      </c>
      <c r="D167" s="214" t="s">
        <v>144</v>
      </c>
      <c r="E167" s="215" t="s">
        <v>819</v>
      </c>
      <c r="F167" s="216" t="s">
        <v>820</v>
      </c>
      <c r="G167" s="217" t="s">
        <v>147</v>
      </c>
      <c r="H167" s="218">
        <v>24</v>
      </c>
      <c r="I167" s="219"/>
      <c r="J167" s="220">
        <f>ROUND(I167*H167,2)</f>
        <v>0</v>
      </c>
      <c r="K167" s="216" t="s">
        <v>148</v>
      </c>
      <c r="L167" s="46"/>
      <c r="M167" s="221" t="s">
        <v>19</v>
      </c>
      <c r="N167" s="222" t="s">
        <v>43</v>
      </c>
      <c r="O167" s="86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25" t="s">
        <v>149</v>
      </c>
      <c r="AT167" s="225" t="s">
        <v>144</v>
      </c>
      <c r="AU167" s="225" t="s">
        <v>81</v>
      </c>
      <c r="AY167" s="19" t="s">
        <v>142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9" t="s">
        <v>79</v>
      </c>
      <c r="BK167" s="226">
        <f>ROUND(I167*H167,2)</f>
        <v>0</v>
      </c>
      <c r="BL167" s="19" t="s">
        <v>149</v>
      </c>
      <c r="BM167" s="225" t="s">
        <v>821</v>
      </c>
    </row>
    <row r="168" s="2" customFormat="1">
      <c r="A168" s="40"/>
      <c r="B168" s="41"/>
      <c r="C168" s="42"/>
      <c r="D168" s="227" t="s">
        <v>151</v>
      </c>
      <c r="E168" s="42"/>
      <c r="F168" s="228" t="s">
        <v>822</v>
      </c>
      <c r="G168" s="42"/>
      <c r="H168" s="42"/>
      <c r="I168" s="229"/>
      <c r="J168" s="42"/>
      <c r="K168" s="42"/>
      <c r="L168" s="46"/>
      <c r="M168" s="230"/>
      <c r="N168" s="231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151</v>
      </c>
      <c r="AU168" s="19" t="s">
        <v>81</v>
      </c>
    </row>
    <row r="169" s="14" customFormat="1">
      <c r="A169" s="14"/>
      <c r="B169" s="243"/>
      <c r="C169" s="244"/>
      <c r="D169" s="234" t="s">
        <v>153</v>
      </c>
      <c r="E169" s="245" t="s">
        <v>19</v>
      </c>
      <c r="F169" s="246" t="s">
        <v>823</v>
      </c>
      <c r="G169" s="244"/>
      <c r="H169" s="247">
        <v>24</v>
      </c>
      <c r="I169" s="248"/>
      <c r="J169" s="244"/>
      <c r="K169" s="244"/>
      <c r="L169" s="249"/>
      <c r="M169" s="250"/>
      <c r="N169" s="251"/>
      <c r="O169" s="251"/>
      <c r="P169" s="251"/>
      <c r="Q169" s="251"/>
      <c r="R169" s="251"/>
      <c r="S169" s="251"/>
      <c r="T169" s="252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3" t="s">
        <v>153</v>
      </c>
      <c r="AU169" s="253" t="s">
        <v>81</v>
      </c>
      <c r="AV169" s="14" t="s">
        <v>81</v>
      </c>
      <c r="AW169" s="14" t="s">
        <v>33</v>
      </c>
      <c r="AX169" s="14" t="s">
        <v>79</v>
      </c>
      <c r="AY169" s="253" t="s">
        <v>142</v>
      </c>
    </row>
    <row r="170" s="2" customFormat="1" ht="16.5" customHeight="1">
      <c r="A170" s="40"/>
      <c r="B170" s="41"/>
      <c r="C170" s="265" t="s">
        <v>283</v>
      </c>
      <c r="D170" s="265" t="s">
        <v>284</v>
      </c>
      <c r="E170" s="266" t="s">
        <v>824</v>
      </c>
      <c r="F170" s="267" t="s">
        <v>825</v>
      </c>
      <c r="G170" s="268" t="s">
        <v>147</v>
      </c>
      <c r="H170" s="269">
        <v>18</v>
      </c>
      <c r="I170" s="270"/>
      <c r="J170" s="271">
        <f>ROUND(I170*H170,2)</f>
        <v>0</v>
      </c>
      <c r="K170" s="267" t="s">
        <v>148</v>
      </c>
      <c r="L170" s="272"/>
      <c r="M170" s="273" t="s">
        <v>19</v>
      </c>
      <c r="N170" s="274" t="s">
        <v>43</v>
      </c>
      <c r="O170" s="86"/>
      <c r="P170" s="223">
        <f>O170*H170</f>
        <v>0</v>
      </c>
      <c r="Q170" s="223">
        <v>0.001</v>
      </c>
      <c r="R170" s="223">
        <f>Q170*H170</f>
        <v>0.018000000000000002</v>
      </c>
      <c r="S170" s="223">
        <v>0</v>
      </c>
      <c r="T170" s="224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25" t="s">
        <v>193</v>
      </c>
      <c r="AT170" s="225" t="s">
        <v>284</v>
      </c>
      <c r="AU170" s="225" t="s">
        <v>81</v>
      </c>
      <c r="AY170" s="19" t="s">
        <v>142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9" t="s">
        <v>79</v>
      </c>
      <c r="BK170" s="226">
        <f>ROUND(I170*H170,2)</f>
        <v>0</v>
      </c>
      <c r="BL170" s="19" t="s">
        <v>149</v>
      </c>
      <c r="BM170" s="225" t="s">
        <v>826</v>
      </c>
    </row>
    <row r="171" s="2" customFormat="1" ht="16.5" customHeight="1">
      <c r="A171" s="40"/>
      <c r="B171" s="41"/>
      <c r="C171" s="265" t="s">
        <v>290</v>
      </c>
      <c r="D171" s="265" t="s">
        <v>284</v>
      </c>
      <c r="E171" s="266" t="s">
        <v>827</v>
      </c>
      <c r="F171" s="267" t="s">
        <v>828</v>
      </c>
      <c r="G171" s="268" t="s">
        <v>147</v>
      </c>
      <c r="H171" s="269">
        <v>6</v>
      </c>
      <c r="I171" s="270"/>
      <c r="J171" s="271">
        <f>ROUND(I171*H171,2)</f>
        <v>0</v>
      </c>
      <c r="K171" s="267" t="s">
        <v>148</v>
      </c>
      <c r="L171" s="272"/>
      <c r="M171" s="273" t="s">
        <v>19</v>
      </c>
      <c r="N171" s="274" t="s">
        <v>43</v>
      </c>
      <c r="O171" s="86"/>
      <c r="P171" s="223">
        <f>O171*H171</f>
        <v>0</v>
      </c>
      <c r="Q171" s="223">
        <v>0.0011999999999999999</v>
      </c>
      <c r="R171" s="223">
        <f>Q171*H171</f>
        <v>0.0071999999999999998</v>
      </c>
      <c r="S171" s="223">
        <v>0</v>
      </c>
      <c r="T171" s="22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193</v>
      </c>
      <c r="AT171" s="225" t="s">
        <v>284</v>
      </c>
      <c r="AU171" s="225" t="s">
        <v>81</v>
      </c>
      <c r="AY171" s="19" t="s">
        <v>142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79</v>
      </c>
      <c r="BK171" s="226">
        <f>ROUND(I171*H171,2)</f>
        <v>0</v>
      </c>
      <c r="BL171" s="19" t="s">
        <v>149</v>
      </c>
      <c r="BM171" s="225" t="s">
        <v>829</v>
      </c>
    </row>
    <row r="172" s="2" customFormat="1" ht="24.15" customHeight="1">
      <c r="A172" s="40"/>
      <c r="B172" s="41"/>
      <c r="C172" s="214" t="s">
        <v>297</v>
      </c>
      <c r="D172" s="214" t="s">
        <v>144</v>
      </c>
      <c r="E172" s="215" t="s">
        <v>830</v>
      </c>
      <c r="F172" s="216" t="s">
        <v>831</v>
      </c>
      <c r="G172" s="217" t="s">
        <v>147</v>
      </c>
      <c r="H172" s="218">
        <v>32</v>
      </c>
      <c r="I172" s="219"/>
      <c r="J172" s="220">
        <f>ROUND(I172*H172,2)</f>
        <v>0</v>
      </c>
      <c r="K172" s="216" t="s">
        <v>148</v>
      </c>
      <c r="L172" s="46"/>
      <c r="M172" s="221" t="s">
        <v>19</v>
      </c>
      <c r="N172" s="222" t="s">
        <v>43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149</v>
      </c>
      <c r="AT172" s="225" t="s">
        <v>144</v>
      </c>
      <c r="AU172" s="225" t="s">
        <v>81</v>
      </c>
      <c r="AY172" s="19" t="s">
        <v>142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79</v>
      </c>
      <c r="BK172" s="226">
        <f>ROUND(I172*H172,2)</f>
        <v>0</v>
      </c>
      <c r="BL172" s="19" t="s">
        <v>149</v>
      </c>
      <c r="BM172" s="225" t="s">
        <v>832</v>
      </c>
    </row>
    <row r="173" s="2" customFormat="1">
      <c r="A173" s="40"/>
      <c r="B173" s="41"/>
      <c r="C173" s="42"/>
      <c r="D173" s="227" t="s">
        <v>151</v>
      </c>
      <c r="E173" s="42"/>
      <c r="F173" s="228" t="s">
        <v>833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151</v>
      </c>
      <c r="AU173" s="19" t="s">
        <v>81</v>
      </c>
    </row>
    <row r="174" s="14" customFormat="1">
      <c r="A174" s="14"/>
      <c r="B174" s="243"/>
      <c r="C174" s="244"/>
      <c r="D174" s="234" t="s">
        <v>153</v>
      </c>
      <c r="E174" s="245" t="s">
        <v>19</v>
      </c>
      <c r="F174" s="246" t="s">
        <v>834</v>
      </c>
      <c r="G174" s="244"/>
      <c r="H174" s="247">
        <v>32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3" t="s">
        <v>153</v>
      </c>
      <c r="AU174" s="253" t="s">
        <v>81</v>
      </c>
      <c r="AV174" s="14" t="s">
        <v>81</v>
      </c>
      <c r="AW174" s="14" t="s">
        <v>33</v>
      </c>
      <c r="AX174" s="14" t="s">
        <v>72</v>
      </c>
      <c r="AY174" s="253" t="s">
        <v>142</v>
      </c>
    </row>
    <row r="175" s="15" customFormat="1">
      <c r="A175" s="15"/>
      <c r="B175" s="254"/>
      <c r="C175" s="255"/>
      <c r="D175" s="234" t="s">
        <v>153</v>
      </c>
      <c r="E175" s="256" t="s">
        <v>19</v>
      </c>
      <c r="F175" s="257" t="s">
        <v>192</v>
      </c>
      <c r="G175" s="255"/>
      <c r="H175" s="258">
        <v>32</v>
      </c>
      <c r="I175" s="259"/>
      <c r="J175" s="255"/>
      <c r="K175" s="255"/>
      <c r="L175" s="260"/>
      <c r="M175" s="261"/>
      <c r="N175" s="262"/>
      <c r="O175" s="262"/>
      <c r="P175" s="262"/>
      <c r="Q175" s="262"/>
      <c r="R175" s="262"/>
      <c r="S175" s="262"/>
      <c r="T175" s="263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4" t="s">
        <v>153</v>
      </c>
      <c r="AU175" s="264" t="s">
        <v>81</v>
      </c>
      <c r="AV175" s="15" t="s">
        <v>149</v>
      </c>
      <c r="AW175" s="15" t="s">
        <v>33</v>
      </c>
      <c r="AX175" s="15" t="s">
        <v>79</v>
      </c>
      <c r="AY175" s="264" t="s">
        <v>142</v>
      </c>
    </row>
    <row r="176" s="2" customFormat="1" ht="16.5" customHeight="1">
      <c r="A176" s="40"/>
      <c r="B176" s="41"/>
      <c r="C176" s="265" t="s">
        <v>304</v>
      </c>
      <c r="D176" s="265" t="s">
        <v>284</v>
      </c>
      <c r="E176" s="266" t="s">
        <v>835</v>
      </c>
      <c r="F176" s="267" t="s">
        <v>836</v>
      </c>
      <c r="G176" s="268" t="s">
        <v>147</v>
      </c>
      <c r="H176" s="269">
        <v>24</v>
      </c>
      <c r="I176" s="270"/>
      <c r="J176" s="271">
        <f>ROUND(I176*H176,2)</f>
        <v>0</v>
      </c>
      <c r="K176" s="267" t="s">
        <v>148</v>
      </c>
      <c r="L176" s="272"/>
      <c r="M176" s="273" t="s">
        <v>19</v>
      </c>
      <c r="N176" s="274" t="s">
        <v>43</v>
      </c>
      <c r="O176" s="86"/>
      <c r="P176" s="223">
        <f>O176*H176</f>
        <v>0</v>
      </c>
      <c r="Q176" s="223">
        <v>0.00080000000000000004</v>
      </c>
      <c r="R176" s="223">
        <f>Q176*H176</f>
        <v>0.019200000000000002</v>
      </c>
      <c r="S176" s="223">
        <v>0</v>
      </c>
      <c r="T176" s="224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5" t="s">
        <v>193</v>
      </c>
      <c r="AT176" s="225" t="s">
        <v>284</v>
      </c>
      <c r="AU176" s="225" t="s">
        <v>81</v>
      </c>
      <c r="AY176" s="19" t="s">
        <v>142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9" t="s">
        <v>79</v>
      </c>
      <c r="BK176" s="226">
        <f>ROUND(I176*H176,2)</f>
        <v>0</v>
      </c>
      <c r="BL176" s="19" t="s">
        <v>149</v>
      </c>
      <c r="BM176" s="225" t="s">
        <v>837</v>
      </c>
    </row>
    <row r="177" s="2" customFormat="1" ht="16.5" customHeight="1">
      <c r="A177" s="40"/>
      <c r="B177" s="41"/>
      <c r="C177" s="265" t="s">
        <v>311</v>
      </c>
      <c r="D177" s="265" t="s">
        <v>284</v>
      </c>
      <c r="E177" s="266" t="s">
        <v>838</v>
      </c>
      <c r="F177" s="267" t="s">
        <v>839</v>
      </c>
      <c r="G177" s="268" t="s">
        <v>147</v>
      </c>
      <c r="H177" s="269">
        <v>8</v>
      </c>
      <c r="I177" s="270"/>
      <c r="J177" s="271">
        <f>ROUND(I177*H177,2)</f>
        <v>0</v>
      </c>
      <c r="K177" s="267" t="s">
        <v>148</v>
      </c>
      <c r="L177" s="272"/>
      <c r="M177" s="273" t="s">
        <v>19</v>
      </c>
      <c r="N177" s="274" t="s">
        <v>43</v>
      </c>
      <c r="O177" s="86"/>
      <c r="P177" s="223">
        <f>O177*H177</f>
        <v>0</v>
      </c>
      <c r="Q177" s="223">
        <v>0.00069999999999999999</v>
      </c>
      <c r="R177" s="223">
        <f>Q177*H177</f>
        <v>0.0055999999999999999</v>
      </c>
      <c r="S177" s="223">
        <v>0</v>
      </c>
      <c r="T177" s="224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25" t="s">
        <v>193</v>
      </c>
      <c r="AT177" s="225" t="s">
        <v>284</v>
      </c>
      <c r="AU177" s="225" t="s">
        <v>81</v>
      </c>
      <c r="AY177" s="19" t="s">
        <v>142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9" t="s">
        <v>79</v>
      </c>
      <c r="BK177" s="226">
        <f>ROUND(I177*H177,2)</f>
        <v>0</v>
      </c>
      <c r="BL177" s="19" t="s">
        <v>149</v>
      </c>
      <c r="BM177" s="225" t="s">
        <v>840</v>
      </c>
    </row>
    <row r="178" s="2" customFormat="1" ht="24.15" customHeight="1">
      <c r="A178" s="40"/>
      <c r="B178" s="41"/>
      <c r="C178" s="214" t="s">
        <v>316</v>
      </c>
      <c r="D178" s="214" t="s">
        <v>144</v>
      </c>
      <c r="E178" s="215" t="s">
        <v>841</v>
      </c>
      <c r="F178" s="216" t="s">
        <v>842</v>
      </c>
      <c r="G178" s="217" t="s">
        <v>147</v>
      </c>
      <c r="H178" s="218">
        <v>14</v>
      </c>
      <c r="I178" s="219"/>
      <c r="J178" s="220">
        <f>ROUND(I178*H178,2)</f>
        <v>0</v>
      </c>
      <c r="K178" s="216" t="s">
        <v>148</v>
      </c>
      <c r="L178" s="46"/>
      <c r="M178" s="221" t="s">
        <v>19</v>
      </c>
      <c r="N178" s="222" t="s">
        <v>43</v>
      </c>
      <c r="O178" s="86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149</v>
      </c>
      <c r="AT178" s="225" t="s">
        <v>144</v>
      </c>
      <c r="AU178" s="225" t="s">
        <v>81</v>
      </c>
      <c r="AY178" s="19" t="s">
        <v>142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79</v>
      </c>
      <c r="BK178" s="226">
        <f>ROUND(I178*H178,2)</f>
        <v>0</v>
      </c>
      <c r="BL178" s="19" t="s">
        <v>149</v>
      </c>
      <c r="BM178" s="225" t="s">
        <v>843</v>
      </c>
    </row>
    <row r="179" s="2" customFormat="1">
      <c r="A179" s="40"/>
      <c r="B179" s="41"/>
      <c r="C179" s="42"/>
      <c r="D179" s="227" t="s">
        <v>151</v>
      </c>
      <c r="E179" s="42"/>
      <c r="F179" s="228" t="s">
        <v>844</v>
      </c>
      <c r="G179" s="42"/>
      <c r="H179" s="42"/>
      <c r="I179" s="229"/>
      <c r="J179" s="42"/>
      <c r="K179" s="42"/>
      <c r="L179" s="46"/>
      <c r="M179" s="230"/>
      <c r="N179" s="231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151</v>
      </c>
      <c r="AU179" s="19" t="s">
        <v>81</v>
      </c>
    </row>
    <row r="180" s="2" customFormat="1" ht="16.5" customHeight="1">
      <c r="A180" s="40"/>
      <c r="B180" s="41"/>
      <c r="C180" s="265" t="s">
        <v>320</v>
      </c>
      <c r="D180" s="265" t="s">
        <v>284</v>
      </c>
      <c r="E180" s="266" t="s">
        <v>845</v>
      </c>
      <c r="F180" s="267" t="s">
        <v>846</v>
      </c>
      <c r="G180" s="268" t="s">
        <v>147</v>
      </c>
      <c r="H180" s="269">
        <v>8</v>
      </c>
      <c r="I180" s="270"/>
      <c r="J180" s="271">
        <f>ROUND(I180*H180,2)</f>
        <v>0</v>
      </c>
      <c r="K180" s="267" t="s">
        <v>148</v>
      </c>
      <c r="L180" s="272"/>
      <c r="M180" s="273" t="s">
        <v>19</v>
      </c>
      <c r="N180" s="274" t="s">
        <v>43</v>
      </c>
      <c r="O180" s="86"/>
      <c r="P180" s="223">
        <f>O180*H180</f>
        <v>0</v>
      </c>
      <c r="Q180" s="223">
        <v>0.0088000000000000005</v>
      </c>
      <c r="R180" s="223">
        <f>Q180*H180</f>
        <v>0.070400000000000004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193</v>
      </c>
      <c r="AT180" s="225" t="s">
        <v>284</v>
      </c>
      <c r="AU180" s="225" t="s">
        <v>81</v>
      </c>
      <c r="AY180" s="19" t="s">
        <v>142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79</v>
      </c>
      <c r="BK180" s="226">
        <f>ROUND(I180*H180,2)</f>
        <v>0</v>
      </c>
      <c r="BL180" s="19" t="s">
        <v>149</v>
      </c>
      <c r="BM180" s="225" t="s">
        <v>847</v>
      </c>
    </row>
    <row r="181" s="2" customFormat="1" ht="16.5" customHeight="1">
      <c r="A181" s="40"/>
      <c r="B181" s="41"/>
      <c r="C181" s="265" t="s">
        <v>324</v>
      </c>
      <c r="D181" s="265" t="s">
        <v>284</v>
      </c>
      <c r="E181" s="266" t="s">
        <v>848</v>
      </c>
      <c r="F181" s="267" t="s">
        <v>849</v>
      </c>
      <c r="G181" s="268" t="s">
        <v>147</v>
      </c>
      <c r="H181" s="269">
        <v>6</v>
      </c>
      <c r="I181" s="270"/>
      <c r="J181" s="271">
        <f>ROUND(I181*H181,2)</f>
        <v>0</v>
      </c>
      <c r="K181" s="267" t="s">
        <v>148</v>
      </c>
      <c r="L181" s="272"/>
      <c r="M181" s="273" t="s">
        <v>19</v>
      </c>
      <c r="N181" s="274" t="s">
        <v>43</v>
      </c>
      <c r="O181" s="86"/>
      <c r="P181" s="223">
        <f>O181*H181</f>
        <v>0</v>
      </c>
      <c r="Q181" s="223">
        <v>0.0091999999999999998</v>
      </c>
      <c r="R181" s="223">
        <f>Q181*H181</f>
        <v>0.055199999999999999</v>
      </c>
      <c r="S181" s="223">
        <v>0</v>
      </c>
      <c r="T181" s="224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25" t="s">
        <v>193</v>
      </c>
      <c r="AT181" s="225" t="s">
        <v>284</v>
      </c>
      <c r="AU181" s="225" t="s">
        <v>81</v>
      </c>
      <c r="AY181" s="19" t="s">
        <v>142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9" t="s">
        <v>79</v>
      </c>
      <c r="BK181" s="226">
        <f>ROUND(I181*H181,2)</f>
        <v>0</v>
      </c>
      <c r="BL181" s="19" t="s">
        <v>149</v>
      </c>
      <c r="BM181" s="225" t="s">
        <v>850</v>
      </c>
    </row>
    <row r="182" s="2" customFormat="1" ht="16.5" customHeight="1">
      <c r="A182" s="40"/>
      <c r="B182" s="41"/>
      <c r="C182" s="214" t="s">
        <v>191</v>
      </c>
      <c r="D182" s="214" t="s">
        <v>144</v>
      </c>
      <c r="E182" s="215" t="s">
        <v>851</v>
      </c>
      <c r="F182" s="216" t="s">
        <v>852</v>
      </c>
      <c r="G182" s="217" t="s">
        <v>206</v>
      </c>
      <c r="H182" s="218">
        <v>111.08</v>
      </c>
      <c r="I182" s="219"/>
      <c r="J182" s="220">
        <f>ROUND(I182*H182,2)</f>
        <v>0</v>
      </c>
      <c r="K182" s="216" t="s">
        <v>148</v>
      </c>
      <c r="L182" s="46"/>
      <c r="M182" s="221" t="s">
        <v>19</v>
      </c>
      <c r="N182" s="222" t="s">
        <v>43</v>
      </c>
      <c r="O182" s="86"/>
      <c r="P182" s="223">
        <f>O182*H182</f>
        <v>0</v>
      </c>
      <c r="Q182" s="223">
        <v>0</v>
      </c>
      <c r="R182" s="223">
        <f>Q182*H182</f>
        <v>0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149</v>
      </c>
      <c r="AT182" s="225" t="s">
        <v>144</v>
      </c>
      <c r="AU182" s="225" t="s">
        <v>81</v>
      </c>
      <c r="AY182" s="19" t="s">
        <v>142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79</v>
      </c>
      <c r="BK182" s="226">
        <f>ROUND(I182*H182,2)</f>
        <v>0</v>
      </c>
      <c r="BL182" s="19" t="s">
        <v>149</v>
      </c>
      <c r="BM182" s="225" t="s">
        <v>853</v>
      </c>
    </row>
    <row r="183" s="2" customFormat="1">
      <c r="A183" s="40"/>
      <c r="B183" s="41"/>
      <c r="C183" s="42"/>
      <c r="D183" s="227" t="s">
        <v>151</v>
      </c>
      <c r="E183" s="42"/>
      <c r="F183" s="228" t="s">
        <v>854</v>
      </c>
      <c r="G183" s="42"/>
      <c r="H183" s="42"/>
      <c r="I183" s="229"/>
      <c r="J183" s="42"/>
      <c r="K183" s="42"/>
      <c r="L183" s="46"/>
      <c r="M183" s="230"/>
      <c r="N183" s="231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151</v>
      </c>
      <c r="AU183" s="19" t="s">
        <v>81</v>
      </c>
    </row>
    <row r="184" s="14" customFormat="1">
      <c r="A184" s="14"/>
      <c r="B184" s="243"/>
      <c r="C184" s="244"/>
      <c r="D184" s="234" t="s">
        <v>153</v>
      </c>
      <c r="E184" s="245" t="s">
        <v>19</v>
      </c>
      <c r="F184" s="246" t="s">
        <v>855</v>
      </c>
      <c r="G184" s="244"/>
      <c r="H184" s="247">
        <v>111.08</v>
      </c>
      <c r="I184" s="248"/>
      <c r="J184" s="244"/>
      <c r="K184" s="244"/>
      <c r="L184" s="249"/>
      <c r="M184" s="250"/>
      <c r="N184" s="251"/>
      <c r="O184" s="251"/>
      <c r="P184" s="251"/>
      <c r="Q184" s="251"/>
      <c r="R184" s="251"/>
      <c r="S184" s="251"/>
      <c r="T184" s="252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3" t="s">
        <v>153</v>
      </c>
      <c r="AU184" s="253" t="s">
        <v>81</v>
      </c>
      <c r="AV184" s="14" t="s">
        <v>81</v>
      </c>
      <c r="AW184" s="14" t="s">
        <v>33</v>
      </c>
      <c r="AX184" s="14" t="s">
        <v>79</v>
      </c>
      <c r="AY184" s="253" t="s">
        <v>142</v>
      </c>
    </row>
    <row r="185" s="2" customFormat="1" ht="16.5" customHeight="1">
      <c r="A185" s="40"/>
      <c r="B185" s="41"/>
      <c r="C185" s="214" t="s">
        <v>332</v>
      </c>
      <c r="D185" s="214" t="s">
        <v>144</v>
      </c>
      <c r="E185" s="215" t="s">
        <v>856</v>
      </c>
      <c r="F185" s="216" t="s">
        <v>857</v>
      </c>
      <c r="G185" s="217" t="s">
        <v>206</v>
      </c>
      <c r="H185" s="218">
        <v>164.72999999999999</v>
      </c>
      <c r="I185" s="219"/>
      <c r="J185" s="220">
        <f>ROUND(I185*H185,2)</f>
        <v>0</v>
      </c>
      <c r="K185" s="216" t="s">
        <v>148</v>
      </c>
      <c r="L185" s="46"/>
      <c r="M185" s="221" t="s">
        <v>19</v>
      </c>
      <c r="N185" s="222" t="s">
        <v>43</v>
      </c>
      <c r="O185" s="86"/>
      <c r="P185" s="223">
        <f>O185*H185</f>
        <v>0</v>
      </c>
      <c r="Q185" s="223">
        <v>0</v>
      </c>
      <c r="R185" s="223">
        <f>Q185*H185</f>
        <v>0</v>
      </c>
      <c r="S185" s="223">
        <v>0</v>
      </c>
      <c r="T185" s="224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25" t="s">
        <v>149</v>
      </c>
      <c r="AT185" s="225" t="s">
        <v>144</v>
      </c>
      <c r="AU185" s="225" t="s">
        <v>81</v>
      </c>
      <c r="AY185" s="19" t="s">
        <v>142</v>
      </c>
      <c r="BE185" s="226">
        <f>IF(N185="základní",J185,0)</f>
        <v>0</v>
      </c>
      <c r="BF185" s="226">
        <f>IF(N185="snížená",J185,0)</f>
        <v>0</v>
      </c>
      <c r="BG185" s="226">
        <f>IF(N185="zákl. přenesená",J185,0)</f>
        <v>0</v>
      </c>
      <c r="BH185" s="226">
        <f>IF(N185="sníž. přenesená",J185,0)</f>
        <v>0</v>
      </c>
      <c r="BI185" s="226">
        <f>IF(N185="nulová",J185,0)</f>
        <v>0</v>
      </c>
      <c r="BJ185" s="19" t="s">
        <v>79</v>
      </c>
      <c r="BK185" s="226">
        <f>ROUND(I185*H185,2)</f>
        <v>0</v>
      </c>
      <c r="BL185" s="19" t="s">
        <v>149</v>
      </c>
      <c r="BM185" s="225" t="s">
        <v>858</v>
      </c>
    </row>
    <row r="186" s="2" customFormat="1">
      <c r="A186" s="40"/>
      <c r="B186" s="41"/>
      <c r="C186" s="42"/>
      <c r="D186" s="227" t="s">
        <v>151</v>
      </c>
      <c r="E186" s="42"/>
      <c r="F186" s="228" t="s">
        <v>859</v>
      </c>
      <c r="G186" s="42"/>
      <c r="H186" s="42"/>
      <c r="I186" s="229"/>
      <c r="J186" s="42"/>
      <c r="K186" s="42"/>
      <c r="L186" s="46"/>
      <c r="M186" s="230"/>
      <c r="N186" s="231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151</v>
      </c>
      <c r="AU186" s="19" t="s">
        <v>81</v>
      </c>
    </row>
    <row r="187" s="2" customFormat="1" ht="16.5" customHeight="1">
      <c r="A187" s="40"/>
      <c r="B187" s="41"/>
      <c r="C187" s="214" t="s">
        <v>337</v>
      </c>
      <c r="D187" s="214" t="s">
        <v>144</v>
      </c>
      <c r="E187" s="215" t="s">
        <v>860</v>
      </c>
      <c r="F187" s="216" t="s">
        <v>861</v>
      </c>
      <c r="G187" s="217" t="s">
        <v>206</v>
      </c>
      <c r="H187" s="218">
        <v>275.81</v>
      </c>
      <c r="I187" s="219"/>
      <c r="J187" s="220">
        <f>ROUND(I187*H187,2)</f>
        <v>0</v>
      </c>
      <c r="K187" s="216" t="s">
        <v>148</v>
      </c>
      <c r="L187" s="46"/>
      <c r="M187" s="221" t="s">
        <v>19</v>
      </c>
      <c r="N187" s="222" t="s">
        <v>43</v>
      </c>
      <c r="O187" s="86"/>
      <c r="P187" s="223">
        <f>O187*H187</f>
        <v>0</v>
      </c>
      <c r="Q187" s="223">
        <v>6.9999999999999994E-05</v>
      </c>
      <c r="R187" s="223">
        <f>Q187*H187</f>
        <v>0.0193067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149</v>
      </c>
      <c r="AT187" s="225" t="s">
        <v>144</v>
      </c>
      <c r="AU187" s="225" t="s">
        <v>81</v>
      </c>
      <c r="AY187" s="19" t="s">
        <v>142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79</v>
      </c>
      <c r="BK187" s="226">
        <f>ROUND(I187*H187,2)</f>
        <v>0</v>
      </c>
      <c r="BL187" s="19" t="s">
        <v>149</v>
      </c>
      <c r="BM187" s="225" t="s">
        <v>862</v>
      </c>
    </row>
    <row r="188" s="2" customFormat="1">
      <c r="A188" s="40"/>
      <c r="B188" s="41"/>
      <c r="C188" s="42"/>
      <c r="D188" s="227" t="s">
        <v>151</v>
      </c>
      <c r="E188" s="42"/>
      <c r="F188" s="228" t="s">
        <v>863</v>
      </c>
      <c r="G188" s="42"/>
      <c r="H188" s="42"/>
      <c r="I188" s="229"/>
      <c r="J188" s="42"/>
      <c r="K188" s="42"/>
      <c r="L188" s="46"/>
      <c r="M188" s="230"/>
      <c r="N188" s="231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151</v>
      </c>
      <c r="AU188" s="19" t="s">
        <v>81</v>
      </c>
    </row>
    <row r="189" s="14" customFormat="1">
      <c r="A189" s="14"/>
      <c r="B189" s="243"/>
      <c r="C189" s="244"/>
      <c r="D189" s="234" t="s">
        <v>153</v>
      </c>
      <c r="E189" s="245" t="s">
        <v>19</v>
      </c>
      <c r="F189" s="246" t="s">
        <v>864</v>
      </c>
      <c r="G189" s="244"/>
      <c r="H189" s="247">
        <v>275.81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3" t="s">
        <v>153</v>
      </c>
      <c r="AU189" s="253" t="s">
        <v>81</v>
      </c>
      <c r="AV189" s="14" t="s">
        <v>81</v>
      </c>
      <c r="AW189" s="14" t="s">
        <v>33</v>
      </c>
      <c r="AX189" s="14" t="s">
        <v>79</v>
      </c>
      <c r="AY189" s="253" t="s">
        <v>142</v>
      </c>
    </row>
    <row r="190" s="2" customFormat="1" ht="24.15" customHeight="1">
      <c r="A190" s="40"/>
      <c r="B190" s="41"/>
      <c r="C190" s="214" t="s">
        <v>342</v>
      </c>
      <c r="D190" s="214" t="s">
        <v>144</v>
      </c>
      <c r="E190" s="215" t="s">
        <v>865</v>
      </c>
      <c r="F190" s="216" t="s">
        <v>866</v>
      </c>
      <c r="G190" s="217" t="s">
        <v>147</v>
      </c>
      <c r="H190" s="218">
        <v>6</v>
      </c>
      <c r="I190" s="219"/>
      <c r="J190" s="220">
        <f>ROUND(I190*H190,2)</f>
        <v>0</v>
      </c>
      <c r="K190" s="216" t="s">
        <v>148</v>
      </c>
      <c r="L190" s="46"/>
      <c r="M190" s="221" t="s">
        <v>19</v>
      </c>
      <c r="N190" s="222" t="s">
        <v>43</v>
      </c>
      <c r="O190" s="86"/>
      <c r="P190" s="223">
        <f>O190*H190</f>
        <v>0</v>
      </c>
      <c r="Q190" s="223">
        <v>0.11045000000000001</v>
      </c>
      <c r="R190" s="223">
        <f>Q190*H190</f>
        <v>0.66270000000000007</v>
      </c>
      <c r="S190" s="223">
        <v>0</v>
      </c>
      <c r="T190" s="224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25" t="s">
        <v>149</v>
      </c>
      <c r="AT190" s="225" t="s">
        <v>144</v>
      </c>
      <c r="AU190" s="225" t="s">
        <v>81</v>
      </c>
      <c r="AY190" s="19" t="s">
        <v>142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9" t="s">
        <v>79</v>
      </c>
      <c r="BK190" s="226">
        <f>ROUND(I190*H190,2)</f>
        <v>0</v>
      </c>
      <c r="BL190" s="19" t="s">
        <v>149</v>
      </c>
      <c r="BM190" s="225" t="s">
        <v>867</v>
      </c>
    </row>
    <row r="191" s="2" customFormat="1">
      <c r="A191" s="40"/>
      <c r="B191" s="41"/>
      <c r="C191" s="42"/>
      <c r="D191" s="227" t="s">
        <v>151</v>
      </c>
      <c r="E191" s="42"/>
      <c r="F191" s="228" t="s">
        <v>868</v>
      </c>
      <c r="G191" s="42"/>
      <c r="H191" s="42"/>
      <c r="I191" s="229"/>
      <c r="J191" s="42"/>
      <c r="K191" s="42"/>
      <c r="L191" s="46"/>
      <c r="M191" s="230"/>
      <c r="N191" s="231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151</v>
      </c>
      <c r="AU191" s="19" t="s">
        <v>81</v>
      </c>
    </row>
    <row r="192" s="2" customFormat="1" ht="24.15" customHeight="1">
      <c r="A192" s="40"/>
      <c r="B192" s="41"/>
      <c r="C192" s="214" t="s">
        <v>346</v>
      </c>
      <c r="D192" s="214" t="s">
        <v>144</v>
      </c>
      <c r="E192" s="215" t="s">
        <v>869</v>
      </c>
      <c r="F192" s="216" t="s">
        <v>870</v>
      </c>
      <c r="G192" s="217" t="s">
        <v>147</v>
      </c>
      <c r="H192" s="218">
        <v>6</v>
      </c>
      <c r="I192" s="219"/>
      <c r="J192" s="220">
        <f>ROUND(I192*H192,2)</f>
        <v>0</v>
      </c>
      <c r="K192" s="216" t="s">
        <v>148</v>
      </c>
      <c r="L192" s="46"/>
      <c r="M192" s="221" t="s">
        <v>19</v>
      </c>
      <c r="N192" s="222" t="s">
        <v>43</v>
      </c>
      <c r="O192" s="86"/>
      <c r="P192" s="223">
        <f>O192*H192</f>
        <v>0</v>
      </c>
      <c r="Q192" s="223">
        <v>0.03637</v>
      </c>
      <c r="R192" s="223">
        <f>Q192*H192</f>
        <v>0.21822</v>
      </c>
      <c r="S192" s="223">
        <v>0</v>
      </c>
      <c r="T192" s="224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25" t="s">
        <v>149</v>
      </c>
      <c r="AT192" s="225" t="s">
        <v>144</v>
      </c>
      <c r="AU192" s="225" t="s">
        <v>81</v>
      </c>
      <c r="AY192" s="19" t="s">
        <v>142</v>
      </c>
      <c r="BE192" s="226">
        <f>IF(N192="základní",J192,0)</f>
        <v>0</v>
      </c>
      <c r="BF192" s="226">
        <f>IF(N192="snížená",J192,0)</f>
        <v>0</v>
      </c>
      <c r="BG192" s="226">
        <f>IF(N192="zákl. přenesená",J192,0)</f>
        <v>0</v>
      </c>
      <c r="BH192" s="226">
        <f>IF(N192="sníž. přenesená",J192,0)</f>
        <v>0</v>
      </c>
      <c r="BI192" s="226">
        <f>IF(N192="nulová",J192,0)</f>
        <v>0</v>
      </c>
      <c r="BJ192" s="19" t="s">
        <v>79</v>
      </c>
      <c r="BK192" s="226">
        <f>ROUND(I192*H192,2)</f>
        <v>0</v>
      </c>
      <c r="BL192" s="19" t="s">
        <v>149</v>
      </c>
      <c r="BM192" s="225" t="s">
        <v>871</v>
      </c>
    </row>
    <row r="193" s="2" customFormat="1">
      <c r="A193" s="40"/>
      <c r="B193" s="41"/>
      <c r="C193" s="42"/>
      <c r="D193" s="227" t="s">
        <v>151</v>
      </c>
      <c r="E193" s="42"/>
      <c r="F193" s="228" t="s">
        <v>872</v>
      </c>
      <c r="G193" s="42"/>
      <c r="H193" s="42"/>
      <c r="I193" s="229"/>
      <c r="J193" s="42"/>
      <c r="K193" s="42"/>
      <c r="L193" s="46"/>
      <c r="M193" s="230"/>
      <c r="N193" s="231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151</v>
      </c>
      <c r="AU193" s="19" t="s">
        <v>81</v>
      </c>
    </row>
    <row r="194" s="2" customFormat="1" ht="24.15" customHeight="1">
      <c r="A194" s="40"/>
      <c r="B194" s="41"/>
      <c r="C194" s="214" t="s">
        <v>350</v>
      </c>
      <c r="D194" s="214" t="s">
        <v>144</v>
      </c>
      <c r="E194" s="215" t="s">
        <v>873</v>
      </c>
      <c r="F194" s="216" t="s">
        <v>874</v>
      </c>
      <c r="G194" s="217" t="s">
        <v>147</v>
      </c>
      <c r="H194" s="218">
        <v>6</v>
      </c>
      <c r="I194" s="219"/>
      <c r="J194" s="220">
        <f>ROUND(I194*H194,2)</f>
        <v>0</v>
      </c>
      <c r="K194" s="216" t="s">
        <v>148</v>
      </c>
      <c r="L194" s="46"/>
      <c r="M194" s="221" t="s">
        <v>19</v>
      </c>
      <c r="N194" s="222" t="s">
        <v>43</v>
      </c>
      <c r="O194" s="86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149</v>
      </c>
      <c r="AT194" s="225" t="s">
        <v>144</v>
      </c>
      <c r="AU194" s="225" t="s">
        <v>81</v>
      </c>
      <c r="AY194" s="19" t="s">
        <v>142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79</v>
      </c>
      <c r="BK194" s="226">
        <f>ROUND(I194*H194,2)</f>
        <v>0</v>
      </c>
      <c r="BL194" s="19" t="s">
        <v>149</v>
      </c>
      <c r="BM194" s="225" t="s">
        <v>875</v>
      </c>
    </row>
    <row r="195" s="2" customFormat="1">
      <c r="A195" s="40"/>
      <c r="B195" s="41"/>
      <c r="C195" s="42"/>
      <c r="D195" s="227" t="s">
        <v>151</v>
      </c>
      <c r="E195" s="42"/>
      <c r="F195" s="228" t="s">
        <v>876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151</v>
      </c>
      <c r="AU195" s="19" t="s">
        <v>81</v>
      </c>
    </row>
    <row r="196" s="2" customFormat="1" ht="24.15" customHeight="1">
      <c r="A196" s="40"/>
      <c r="B196" s="41"/>
      <c r="C196" s="214" t="s">
        <v>355</v>
      </c>
      <c r="D196" s="214" t="s">
        <v>144</v>
      </c>
      <c r="E196" s="215" t="s">
        <v>877</v>
      </c>
      <c r="F196" s="216" t="s">
        <v>878</v>
      </c>
      <c r="G196" s="217" t="s">
        <v>147</v>
      </c>
      <c r="H196" s="218">
        <v>6</v>
      </c>
      <c r="I196" s="219"/>
      <c r="J196" s="220">
        <f>ROUND(I196*H196,2)</f>
        <v>0</v>
      </c>
      <c r="K196" s="216" t="s">
        <v>148</v>
      </c>
      <c r="L196" s="46"/>
      <c r="M196" s="221" t="s">
        <v>19</v>
      </c>
      <c r="N196" s="222" t="s">
        <v>43</v>
      </c>
      <c r="O196" s="86"/>
      <c r="P196" s="223">
        <f>O196*H196</f>
        <v>0</v>
      </c>
      <c r="Q196" s="223">
        <v>0.42115999999999998</v>
      </c>
      <c r="R196" s="223">
        <f>Q196*H196</f>
        <v>2.5269599999999999</v>
      </c>
      <c r="S196" s="223">
        <v>0</v>
      </c>
      <c r="T196" s="224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25" t="s">
        <v>149</v>
      </c>
      <c r="AT196" s="225" t="s">
        <v>144</v>
      </c>
      <c r="AU196" s="225" t="s">
        <v>81</v>
      </c>
      <c r="AY196" s="19" t="s">
        <v>142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9" t="s">
        <v>79</v>
      </c>
      <c r="BK196" s="226">
        <f>ROUND(I196*H196,2)</f>
        <v>0</v>
      </c>
      <c r="BL196" s="19" t="s">
        <v>149</v>
      </c>
      <c r="BM196" s="225" t="s">
        <v>879</v>
      </c>
    </row>
    <row r="197" s="2" customFormat="1">
      <c r="A197" s="40"/>
      <c r="B197" s="41"/>
      <c r="C197" s="42"/>
      <c r="D197" s="227" t="s">
        <v>151</v>
      </c>
      <c r="E197" s="42"/>
      <c r="F197" s="228" t="s">
        <v>880</v>
      </c>
      <c r="G197" s="42"/>
      <c r="H197" s="42"/>
      <c r="I197" s="229"/>
      <c r="J197" s="42"/>
      <c r="K197" s="42"/>
      <c r="L197" s="46"/>
      <c r="M197" s="230"/>
      <c r="N197" s="231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151</v>
      </c>
      <c r="AU197" s="19" t="s">
        <v>81</v>
      </c>
    </row>
    <row r="198" s="2" customFormat="1" ht="16.5" customHeight="1">
      <c r="A198" s="40"/>
      <c r="B198" s="41"/>
      <c r="C198" s="214" t="s">
        <v>359</v>
      </c>
      <c r="D198" s="214" t="s">
        <v>144</v>
      </c>
      <c r="E198" s="215" t="s">
        <v>881</v>
      </c>
      <c r="F198" s="216" t="s">
        <v>882</v>
      </c>
      <c r="G198" s="217" t="s">
        <v>147</v>
      </c>
      <c r="H198" s="218">
        <v>5</v>
      </c>
      <c r="I198" s="219"/>
      <c r="J198" s="220">
        <f>ROUND(I198*H198,2)</f>
        <v>0</v>
      </c>
      <c r="K198" s="216" t="s">
        <v>148</v>
      </c>
      <c r="L198" s="46"/>
      <c r="M198" s="221" t="s">
        <v>19</v>
      </c>
      <c r="N198" s="222" t="s">
        <v>43</v>
      </c>
      <c r="O198" s="86"/>
      <c r="P198" s="223">
        <f>O198*H198</f>
        <v>0</v>
      </c>
      <c r="Q198" s="223">
        <v>0.02972</v>
      </c>
      <c r="R198" s="223">
        <f>Q198*H198</f>
        <v>0.14860000000000001</v>
      </c>
      <c r="S198" s="223">
        <v>0</v>
      </c>
      <c r="T198" s="22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25" t="s">
        <v>149</v>
      </c>
      <c r="AT198" s="225" t="s">
        <v>144</v>
      </c>
      <c r="AU198" s="225" t="s">
        <v>81</v>
      </c>
      <c r="AY198" s="19" t="s">
        <v>142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9" t="s">
        <v>79</v>
      </c>
      <c r="BK198" s="226">
        <f>ROUND(I198*H198,2)</f>
        <v>0</v>
      </c>
      <c r="BL198" s="19" t="s">
        <v>149</v>
      </c>
      <c r="BM198" s="225" t="s">
        <v>883</v>
      </c>
    </row>
    <row r="199" s="2" customFormat="1">
      <c r="A199" s="40"/>
      <c r="B199" s="41"/>
      <c r="C199" s="42"/>
      <c r="D199" s="227" t="s">
        <v>151</v>
      </c>
      <c r="E199" s="42"/>
      <c r="F199" s="228" t="s">
        <v>884</v>
      </c>
      <c r="G199" s="42"/>
      <c r="H199" s="42"/>
      <c r="I199" s="229"/>
      <c r="J199" s="42"/>
      <c r="K199" s="42"/>
      <c r="L199" s="46"/>
      <c r="M199" s="230"/>
      <c r="N199" s="231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151</v>
      </c>
      <c r="AU199" s="19" t="s">
        <v>81</v>
      </c>
    </row>
    <row r="200" s="2" customFormat="1" ht="16.5" customHeight="1">
      <c r="A200" s="40"/>
      <c r="B200" s="41"/>
      <c r="C200" s="265" t="s">
        <v>363</v>
      </c>
      <c r="D200" s="265" t="s">
        <v>284</v>
      </c>
      <c r="E200" s="266" t="s">
        <v>885</v>
      </c>
      <c r="F200" s="267" t="s">
        <v>886</v>
      </c>
      <c r="G200" s="268" t="s">
        <v>147</v>
      </c>
      <c r="H200" s="269">
        <v>5</v>
      </c>
      <c r="I200" s="270"/>
      <c r="J200" s="271">
        <f>ROUND(I200*H200,2)</f>
        <v>0</v>
      </c>
      <c r="K200" s="267" t="s">
        <v>148</v>
      </c>
      <c r="L200" s="272"/>
      <c r="M200" s="273" t="s">
        <v>19</v>
      </c>
      <c r="N200" s="274" t="s">
        <v>43</v>
      </c>
      <c r="O200" s="86"/>
      <c r="P200" s="223">
        <f>O200*H200</f>
        <v>0</v>
      </c>
      <c r="Q200" s="223">
        <v>0.11</v>
      </c>
      <c r="R200" s="223">
        <f>Q200*H200</f>
        <v>0.55000000000000004</v>
      </c>
      <c r="S200" s="223">
        <v>0</v>
      </c>
      <c r="T200" s="224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25" t="s">
        <v>193</v>
      </c>
      <c r="AT200" s="225" t="s">
        <v>284</v>
      </c>
      <c r="AU200" s="225" t="s">
        <v>81</v>
      </c>
      <c r="AY200" s="19" t="s">
        <v>142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9" t="s">
        <v>79</v>
      </c>
      <c r="BK200" s="226">
        <f>ROUND(I200*H200,2)</f>
        <v>0</v>
      </c>
      <c r="BL200" s="19" t="s">
        <v>149</v>
      </c>
      <c r="BM200" s="225" t="s">
        <v>887</v>
      </c>
    </row>
    <row r="201" s="2" customFormat="1" ht="16.5" customHeight="1">
      <c r="A201" s="40"/>
      <c r="B201" s="41"/>
      <c r="C201" s="214" t="s">
        <v>367</v>
      </c>
      <c r="D201" s="214" t="s">
        <v>144</v>
      </c>
      <c r="E201" s="215" t="s">
        <v>888</v>
      </c>
      <c r="F201" s="216" t="s">
        <v>889</v>
      </c>
      <c r="G201" s="217" t="s">
        <v>147</v>
      </c>
      <c r="H201" s="218">
        <v>5</v>
      </c>
      <c r="I201" s="219"/>
      <c r="J201" s="220">
        <f>ROUND(I201*H201,2)</f>
        <v>0</v>
      </c>
      <c r="K201" s="216" t="s">
        <v>148</v>
      </c>
      <c r="L201" s="46"/>
      <c r="M201" s="221" t="s">
        <v>19</v>
      </c>
      <c r="N201" s="222" t="s">
        <v>43</v>
      </c>
      <c r="O201" s="86"/>
      <c r="P201" s="223">
        <f>O201*H201</f>
        <v>0</v>
      </c>
      <c r="Q201" s="223">
        <v>0.12526000000000001</v>
      </c>
      <c r="R201" s="223">
        <f>Q201*H201</f>
        <v>0.62630000000000008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149</v>
      </c>
      <c r="AT201" s="225" t="s">
        <v>144</v>
      </c>
      <c r="AU201" s="225" t="s">
        <v>81</v>
      </c>
      <c r="AY201" s="19" t="s">
        <v>142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79</v>
      </c>
      <c r="BK201" s="226">
        <f>ROUND(I201*H201,2)</f>
        <v>0</v>
      </c>
      <c r="BL201" s="19" t="s">
        <v>149</v>
      </c>
      <c r="BM201" s="225" t="s">
        <v>890</v>
      </c>
    </row>
    <row r="202" s="2" customFormat="1">
      <c r="A202" s="40"/>
      <c r="B202" s="41"/>
      <c r="C202" s="42"/>
      <c r="D202" s="227" t="s">
        <v>151</v>
      </c>
      <c r="E202" s="42"/>
      <c r="F202" s="228" t="s">
        <v>891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151</v>
      </c>
      <c r="AU202" s="19" t="s">
        <v>81</v>
      </c>
    </row>
    <row r="203" s="2" customFormat="1" ht="16.5" customHeight="1">
      <c r="A203" s="40"/>
      <c r="B203" s="41"/>
      <c r="C203" s="265" t="s">
        <v>371</v>
      </c>
      <c r="D203" s="265" t="s">
        <v>284</v>
      </c>
      <c r="E203" s="266" t="s">
        <v>892</v>
      </c>
      <c r="F203" s="267" t="s">
        <v>893</v>
      </c>
      <c r="G203" s="268" t="s">
        <v>147</v>
      </c>
      <c r="H203" s="269">
        <v>5</v>
      </c>
      <c r="I203" s="270"/>
      <c r="J203" s="271">
        <f>ROUND(I203*H203,2)</f>
        <v>0</v>
      </c>
      <c r="K203" s="267" t="s">
        <v>148</v>
      </c>
      <c r="L203" s="272"/>
      <c r="M203" s="273" t="s">
        <v>19</v>
      </c>
      <c r="N203" s="274" t="s">
        <v>43</v>
      </c>
      <c r="O203" s="86"/>
      <c r="P203" s="223">
        <f>O203*H203</f>
        <v>0</v>
      </c>
      <c r="Q203" s="223">
        <v>0.13500000000000001</v>
      </c>
      <c r="R203" s="223">
        <f>Q203*H203</f>
        <v>0.67500000000000004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193</v>
      </c>
      <c r="AT203" s="225" t="s">
        <v>284</v>
      </c>
      <c r="AU203" s="225" t="s">
        <v>81</v>
      </c>
      <c r="AY203" s="19" t="s">
        <v>142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79</v>
      </c>
      <c r="BK203" s="226">
        <f>ROUND(I203*H203,2)</f>
        <v>0</v>
      </c>
      <c r="BL203" s="19" t="s">
        <v>149</v>
      </c>
      <c r="BM203" s="225" t="s">
        <v>894</v>
      </c>
    </row>
    <row r="204" s="2" customFormat="1" ht="16.5" customHeight="1">
      <c r="A204" s="40"/>
      <c r="B204" s="41"/>
      <c r="C204" s="214" t="s">
        <v>375</v>
      </c>
      <c r="D204" s="214" t="s">
        <v>144</v>
      </c>
      <c r="E204" s="215" t="s">
        <v>895</v>
      </c>
      <c r="F204" s="216" t="s">
        <v>896</v>
      </c>
      <c r="G204" s="217" t="s">
        <v>147</v>
      </c>
      <c r="H204" s="218">
        <v>5</v>
      </c>
      <c r="I204" s="219"/>
      <c r="J204" s="220">
        <f>ROUND(I204*H204,2)</f>
        <v>0</v>
      </c>
      <c r="K204" s="216" t="s">
        <v>148</v>
      </c>
      <c r="L204" s="46"/>
      <c r="M204" s="221" t="s">
        <v>19</v>
      </c>
      <c r="N204" s="222" t="s">
        <v>43</v>
      </c>
      <c r="O204" s="86"/>
      <c r="P204" s="223">
        <f>O204*H204</f>
        <v>0</v>
      </c>
      <c r="Q204" s="223">
        <v>0.030759999999999999</v>
      </c>
      <c r="R204" s="223">
        <f>Q204*H204</f>
        <v>0.15379999999999999</v>
      </c>
      <c r="S204" s="223">
        <v>0</v>
      </c>
      <c r="T204" s="224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25" t="s">
        <v>149</v>
      </c>
      <c r="AT204" s="225" t="s">
        <v>144</v>
      </c>
      <c r="AU204" s="225" t="s">
        <v>81</v>
      </c>
      <c r="AY204" s="19" t="s">
        <v>142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9" t="s">
        <v>79</v>
      </c>
      <c r="BK204" s="226">
        <f>ROUND(I204*H204,2)</f>
        <v>0</v>
      </c>
      <c r="BL204" s="19" t="s">
        <v>149</v>
      </c>
      <c r="BM204" s="225" t="s">
        <v>897</v>
      </c>
    </row>
    <row r="205" s="2" customFormat="1">
      <c r="A205" s="40"/>
      <c r="B205" s="41"/>
      <c r="C205" s="42"/>
      <c r="D205" s="227" t="s">
        <v>151</v>
      </c>
      <c r="E205" s="42"/>
      <c r="F205" s="228" t="s">
        <v>898</v>
      </c>
      <c r="G205" s="42"/>
      <c r="H205" s="42"/>
      <c r="I205" s="229"/>
      <c r="J205" s="42"/>
      <c r="K205" s="42"/>
      <c r="L205" s="46"/>
      <c r="M205" s="230"/>
      <c r="N205" s="231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151</v>
      </c>
      <c r="AU205" s="19" t="s">
        <v>81</v>
      </c>
    </row>
    <row r="206" s="2" customFormat="1" ht="16.5" customHeight="1">
      <c r="A206" s="40"/>
      <c r="B206" s="41"/>
      <c r="C206" s="265" t="s">
        <v>379</v>
      </c>
      <c r="D206" s="265" t="s">
        <v>284</v>
      </c>
      <c r="E206" s="266" t="s">
        <v>899</v>
      </c>
      <c r="F206" s="267" t="s">
        <v>900</v>
      </c>
      <c r="G206" s="268" t="s">
        <v>147</v>
      </c>
      <c r="H206" s="269">
        <v>5</v>
      </c>
      <c r="I206" s="270"/>
      <c r="J206" s="271">
        <f>ROUND(I206*H206,2)</f>
        <v>0</v>
      </c>
      <c r="K206" s="267" t="s">
        <v>148</v>
      </c>
      <c r="L206" s="272"/>
      <c r="M206" s="273" t="s">
        <v>19</v>
      </c>
      <c r="N206" s="274" t="s">
        <v>43</v>
      </c>
      <c r="O206" s="86"/>
      <c r="P206" s="223">
        <f>O206*H206</f>
        <v>0</v>
      </c>
      <c r="Q206" s="223">
        <v>0.070000000000000007</v>
      </c>
      <c r="R206" s="223">
        <f>Q206*H206</f>
        <v>0.35000000000000003</v>
      </c>
      <c r="S206" s="223">
        <v>0</v>
      </c>
      <c r="T206" s="22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25" t="s">
        <v>193</v>
      </c>
      <c r="AT206" s="225" t="s">
        <v>284</v>
      </c>
      <c r="AU206" s="225" t="s">
        <v>81</v>
      </c>
      <c r="AY206" s="19" t="s">
        <v>142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9" t="s">
        <v>79</v>
      </c>
      <c r="BK206" s="226">
        <f>ROUND(I206*H206,2)</f>
        <v>0</v>
      </c>
      <c r="BL206" s="19" t="s">
        <v>149</v>
      </c>
      <c r="BM206" s="225" t="s">
        <v>901</v>
      </c>
    </row>
    <row r="207" s="2" customFormat="1" ht="16.5" customHeight="1">
      <c r="A207" s="40"/>
      <c r="B207" s="41"/>
      <c r="C207" s="214" t="s">
        <v>383</v>
      </c>
      <c r="D207" s="214" t="s">
        <v>144</v>
      </c>
      <c r="E207" s="215" t="s">
        <v>902</v>
      </c>
      <c r="F207" s="216" t="s">
        <v>903</v>
      </c>
      <c r="G207" s="217" t="s">
        <v>147</v>
      </c>
      <c r="H207" s="218">
        <v>5</v>
      </c>
      <c r="I207" s="219"/>
      <c r="J207" s="220">
        <f>ROUND(I207*H207,2)</f>
        <v>0</v>
      </c>
      <c r="K207" s="216" t="s">
        <v>148</v>
      </c>
      <c r="L207" s="46"/>
      <c r="M207" s="221" t="s">
        <v>19</v>
      </c>
      <c r="N207" s="222" t="s">
        <v>43</v>
      </c>
      <c r="O207" s="86"/>
      <c r="P207" s="223">
        <f>O207*H207</f>
        <v>0</v>
      </c>
      <c r="Q207" s="223">
        <v>0.030759999999999999</v>
      </c>
      <c r="R207" s="223">
        <f>Q207*H207</f>
        <v>0.15379999999999999</v>
      </c>
      <c r="S207" s="223">
        <v>0</v>
      </c>
      <c r="T207" s="224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25" t="s">
        <v>149</v>
      </c>
      <c r="AT207" s="225" t="s">
        <v>144</v>
      </c>
      <c r="AU207" s="225" t="s">
        <v>81</v>
      </c>
      <c r="AY207" s="19" t="s">
        <v>142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9" t="s">
        <v>79</v>
      </c>
      <c r="BK207" s="226">
        <f>ROUND(I207*H207,2)</f>
        <v>0</v>
      </c>
      <c r="BL207" s="19" t="s">
        <v>149</v>
      </c>
      <c r="BM207" s="225" t="s">
        <v>904</v>
      </c>
    </row>
    <row r="208" s="2" customFormat="1">
      <c r="A208" s="40"/>
      <c r="B208" s="41"/>
      <c r="C208" s="42"/>
      <c r="D208" s="227" t="s">
        <v>151</v>
      </c>
      <c r="E208" s="42"/>
      <c r="F208" s="228" t="s">
        <v>905</v>
      </c>
      <c r="G208" s="42"/>
      <c r="H208" s="42"/>
      <c r="I208" s="229"/>
      <c r="J208" s="42"/>
      <c r="K208" s="42"/>
      <c r="L208" s="46"/>
      <c r="M208" s="230"/>
      <c r="N208" s="231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151</v>
      </c>
      <c r="AU208" s="19" t="s">
        <v>81</v>
      </c>
    </row>
    <row r="209" s="2" customFormat="1" ht="16.5" customHeight="1">
      <c r="A209" s="40"/>
      <c r="B209" s="41"/>
      <c r="C209" s="265" t="s">
        <v>387</v>
      </c>
      <c r="D209" s="265" t="s">
        <v>284</v>
      </c>
      <c r="E209" s="266" t="s">
        <v>906</v>
      </c>
      <c r="F209" s="267" t="s">
        <v>907</v>
      </c>
      <c r="G209" s="268" t="s">
        <v>147</v>
      </c>
      <c r="H209" s="269">
        <v>5</v>
      </c>
      <c r="I209" s="270"/>
      <c r="J209" s="271">
        <f>ROUND(I209*H209,2)</f>
        <v>0</v>
      </c>
      <c r="K209" s="267" t="s">
        <v>148</v>
      </c>
      <c r="L209" s="272"/>
      <c r="M209" s="273" t="s">
        <v>19</v>
      </c>
      <c r="N209" s="274" t="s">
        <v>43</v>
      </c>
      <c r="O209" s="86"/>
      <c r="P209" s="223">
        <f>O209*H209</f>
        <v>0</v>
      </c>
      <c r="Q209" s="223">
        <v>0.155</v>
      </c>
      <c r="R209" s="223">
        <f>Q209*H209</f>
        <v>0.77500000000000002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193</v>
      </c>
      <c r="AT209" s="225" t="s">
        <v>284</v>
      </c>
      <c r="AU209" s="225" t="s">
        <v>81</v>
      </c>
      <c r="AY209" s="19" t="s">
        <v>142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79</v>
      </c>
      <c r="BK209" s="226">
        <f>ROUND(I209*H209,2)</f>
        <v>0</v>
      </c>
      <c r="BL209" s="19" t="s">
        <v>149</v>
      </c>
      <c r="BM209" s="225" t="s">
        <v>908</v>
      </c>
    </row>
    <row r="210" s="2" customFormat="1" ht="21.75" customHeight="1">
      <c r="A210" s="40"/>
      <c r="B210" s="41"/>
      <c r="C210" s="214" t="s">
        <v>393</v>
      </c>
      <c r="D210" s="214" t="s">
        <v>144</v>
      </c>
      <c r="E210" s="215" t="s">
        <v>909</v>
      </c>
      <c r="F210" s="216" t="s">
        <v>910</v>
      </c>
      <c r="G210" s="217" t="s">
        <v>147</v>
      </c>
      <c r="H210" s="218">
        <v>5</v>
      </c>
      <c r="I210" s="219"/>
      <c r="J210" s="220">
        <f>ROUND(I210*H210,2)</f>
        <v>0</v>
      </c>
      <c r="K210" s="216" t="s">
        <v>148</v>
      </c>
      <c r="L210" s="46"/>
      <c r="M210" s="221" t="s">
        <v>19</v>
      </c>
      <c r="N210" s="222" t="s">
        <v>43</v>
      </c>
      <c r="O210" s="86"/>
      <c r="P210" s="223">
        <f>O210*H210</f>
        <v>0</v>
      </c>
      <c r="Q210" s="223">
        <v>0.089999999999999997</v>
      </c>
      <c r="R210" s="223">
        <f>Q210*H210</f>
        <v>0.44999999999999996</v>
      </c>
      <c r="S210" s="223">
        <v>0</v>
      </c>
      <c r="T210" s="22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25" t="s">
        <v>149</v>
      </c>
      <c r="AT210" s="225" t="s">
        <v>144</v>
      </c>
      <c r="AU210" s="225" t="s">
        <v>81</v>
      </c>
      <c r="AY210" s="19" t="s">
        <v>142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9" t="s">
        <v>79</v>
      </c>
      <c r="BK210" s="226">
        <f>ROUND(I210*H210,2)</f>
        <v>0</v>
      </c>
      <c r="BL210" s="19" t="s">
        <v>149</v>
      </c>
      <c r="BM210" s="225" t="s">
        <v>911</v>
      </c>
    </row>
    <row r="211" s="2" customFormat="1">
      <c r="A211" s="40"/>
      <c r="B211" s="41"/>
      <c r="C211" s="42"/>
      <c r="D211" s="227" t="s">
        <v>151</v>
      </c>
      <c r="E211" s="42"/>
      <c r="F211" s="228" t="s">
        <v>912</v>
      </c>
      <c r="G211" s="42"/>
      <c r="H211" s="42"/>
      <c r="I211" s="229"/>
      <c r="J211" s="42"/>
      <c r="K211" s="42"/>
      <c r="L211" s="46"/>
      <c r="M211" s="230"/>
      <c r="N211" s="231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151</v>
      </c>
      <c r="AU211" s="19" t="s">
        <v>81</v>
      </c>
    </row>
    <row r="212" s="2" customFormat="1" ht="16.5" customHeight="1">
      <c r="A212" s="40"/>
      <c r="B212" s="41"/>
      <c r="C212" s="265" t="s">
        <v>398</v>
      </c>
      <c r="D212" s="265" t="s">
        <v>284</v>
      </c>
      <c r="E212" s="266" t="s">
        <v>913</v>
      </c>
      <c r="F212" s="267" t="s">
        <v>914</v>
      </c>
      <c r="G212" s="268" t="s">
        <v>147</v>
      </c>
      <c r="H212" s="269">
        <v>5</v>
      </c>
      <c r="I212" s="270"/>
      <c r="J212" s="271">
        <f>ROUND(I212*H212,2)</f>
        <v>0</v>
      </c>
      <c r="K212" s="267" t="s">
        <v>148</v>
      </c>
      <c r="L212" s="272"/>
      <c r="M212" s="273" t="s">
        <v>19</v>
      </c>
      <c r="N212" s="274" t="s">
        <v>43</v>
      </c>
      <c r="O212" s="86"/>
      <c r="P212" s="223">
        <f>O212*H212</f>
        <v>0</v>
      </c>
      <c r="Q212" s="223">
        <v>0.19600000000000001</v>
      </c>
      <c r="R212" s="223">
        <f>Q212*H212</f>
        <v>0.97999999999999998</v>
      </c>
      <c r="S212" s="223">
        <v>0</v>
      </c>
      <c r="T212" s="224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25" t="s">
        <v>193</v>
      </c>
      <c r="AT212" s="225" t="s">
        <v>284</v>
      </c>
      <c r="AU212" s="225" t="s">
        <v>81</v>
      </c>
      <c r="AY212" s="19" t="s">
        <v>142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9" t="s">
        <v>79</v>
      </c>
      <c r="BK212" s="226">
        <f>ROUND(I212*H212,2)</f>
        <v>0</v>
      </c>
      <c r="BL212" s="19" t="s">
        <v>149</v>
      </c>
      <c r="BM212" s="225" t="s">
        <v>915</v>
      </c>
    </row>
    <row r="213" s="2" customFormat="1" ht="16.5" customHeight="1">
      <c r="A213" s="40"/>
      <c r="B213" s="41"/>
      <c r="C213" s="214" t="s">
        <v>403</v>
      </c>
      <c r="D213" s="214" t="s">
        <v>144</v>
      </c>
      <c r="E213" s="215" t="s">
        <v>916</v>
      </c>
      <c r="F213" s="216" t="s">
        <v>917</v>
      </c>
      <c r="G213" s="217" t="s">
        <v>217</v>
      </c>
      <c r="H213" s="218">
        <v>3.375</v>
      </c>
      <c r="I213" s="219"/>
      <c r="J213" s="220">
        <f>ROUND(I213*H213,2)</f>
        <v>0</v>
      </c>
      <c r="K213" s="216" t="s">
        <v>19</v>
      </c>
      <c r="L213" s="46"/>
      <c r="M213" s="221" t="s">
        <v>19</v>
      </c>
      <c r="N213" s="222" t="s">
        <v>43</v>
      </c>
      <c r="O213" s="86"/>
      <c r="P213" s="223">
        <f>O213*H213</f>
        <v>0</v>
      </c>
      <c r="Q213" s="223">
        <v>0</v>
      </c>
      <c r="R213" s="223">
        <f>Q213*H213</f>
        <v>0</v>
      </c>
      <c r="S213" s="223">
        <v>0</v>
      </c>
      <c r="T213" s="22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25" t="s">
        <v>149</v>
      </c>
      <c r="AT213" s="225" t="s">
        <v>144</v>
      </c>
      <c r="AU213" s="225" t="s">
        <v>81</v>
      </c>
      <c r="AY213" s="19" t="s">
        <v>142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9" t="s">
        <v>79</v>
      </c>
      <c r="BK213" s="226">
        <f>ROUND(I213*H213,2)</f>
        <v>0</v>
      </c>
      <c r="BL213" s="19" t="s">
        <v>149</v>
      </c>
      <c r="BM213" s="225" t="s">
        <v>918</v>
      </c>
    </row>
    <row r="214" s="14" customFormat="1">
      <c r="A214" s="14"/>
      <c r="B214" s="243"/>
      <c r="C214" s="244"/>
      <c r="D214" s="234" t="s">
        <v>153</v>
      </c>
      <c r="E214" s="245" t="s">
        <v>19</v>
      </c>
      <c r="F214" s="246" t="s">
        <v>919</v>
      </c>
      <c r="G214" s="244"/>
      <c r="H214" s="247">
        <v>3.375</v>
      </c>
      <c r="I214" s="248"/>
      <c r="J214" s="244"/>
      <c r="K214" s="244"/>
      <c r="L214" s="249"/>
      <c r="M214" s="250"/>
      <c r="N214" s="251"/>
      <c r="O214" s="251"/>
      <c r="P214" s="251"/>
      <c r="Q214" s="251"/>
      <c r="R214" s="251"/>
      <c r="S214" s="251"/>
      <c r="T214" s="252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3" t="s">
        <v>153</v>
      </c>
      <c r="AU214" s="253" t="s">
        <v>81</v>
      </c>
      <c r="AV214" s="14" t="s">
        <v>81</v>
      </c>
      <c r="AW214" s="14" t="s">
        <v>33</v>
      </c>
      <c r="AX214" s="14" t="s">
        <v>79</v>
      </c>
      <c r="AY214" s="253" t="s">
        <v>142</v>
      </c>
    </row>
    <row r="215" s="12" customFormat="1" ht="22.8" customHeight="1">
      <c r="A215" s="12"/>
      <c r="B215" s="198"/>
      <c r="C215" s="199"/>
      <c r="D215" s="200" t="s">
        <v>71</v>
      </c>
      <c r="E215" s="212" t="s">
        <v>199</v>
      </c>
      <c r="F215" s="212" t="s">
        <v>512</v>
      </c>
      <c r="G215" s="199"/>
      <c r="H215" s="199"/>
      <c r="I215" s="202"/>
      <c r="J215" s="213">
        <f>BK215</f>
        <v>0</v>
      </c>
      <c r="K215" s="199"/>
      <c r="L215" s="204"/>
      <c r="M215" s="205"/>
      <c r="N215" s="206"/>
      <c r="O215" s="206"/>
      <c r="P215" s="207">
        <f>SUM(P216:P223)</f>
        <v>0</v>
      </c>
      <c r="Q215" s="206"/>
      <c r="R215" s="207">
        <f>SUM(R216:R223)</f>
        <v>14.369600000000002</v>
      </c>
      <c r="S215" s="206"/>
      <c r="T215" s="208">
        <f>SUM(T216:T223)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09" t="s">
        <v>79</v>
      </c>
      <c r="AT215" s="210" t="s">
        <v>71</v>
      </c>
      <c r="AU215" s="210" t="s">
        <v>79</v>
      </c>
      <c r="AY215" s="209" t="s">
        <v>142</v>
      </c>
      <c r="BK215" s="211">
        <f>SUM(BK216:BK223)</f>
        <v>0</v>
      </c>
    </row>
    <row r="216" s="2" customFormat="1" ht="16.5" customHeight="1">
      <c r="A216" s="40"/>
      <c r="B216" s="41"/>
      <c r="C216" s="214" t="s">
        <v>410</v>
      </c>
      <c r="D216" s="214" t="s">
        <v>144</v>
      </c>
      <c r="E216" s="215" t="s">
        <v>920</v>
      </c>
      <c r="F216" s="216" t="s">
        <v>921</v>
      </c>
      <c r="G216" s="217" t="s">
        <v>206</v>
      </c>
      <c r="H216" s="218">
        <v>16</v>
      </c>
      <c r="I216" s="219"/>
      <c r="J216" s="220">
        <f>ROUND(I216*H216,2)</f>
        <v>0</v>
      </c>
      <c r="K216" s="216" t="s">
        <v>148</v>
      </c>
      <c r="L216" s="46"/>
      <c r="M216" s="221" t="s">
        <v>19</v>
      </c>
      <c r="N216" s="222" t="s">
        <v>43</v>
      </c>
      <c r="O216" s="86"/>
      <c r="P216" s="223">
        <f>O216*H216</f>
        <v>0</v>
      </c>
      <c r="Q216" s="223">
        <v>0.43819000000000002</v>
      </c>
      <c r="R216" s="223">
        <f>Q216*H216</f>
        <v>7.0110400000000004</v>
      </c>
      <c r="S216" s="223">
        <v>0</v>
      </c>
      <c r="T216" s="224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25" t="s">
        <v>149</v>
      </c>
      <c r="AT216" s="225" t="s">
        <v>144</v>
      </c>
      <c r="AU216" s="225" t="s">
        <v>81</v>
      </c>
      <c r="AY216" s="19" t="s">
        <v>142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9" t="s">
        <v>79</v>
      </c>
      <c r="BK216" s="226">
        <f>ROUND(I216*H216,2)</f>
        <v>0</v>
      </c>
      <c r="BL216" s="19" t="s">
        <v>149</v>
      </c>
      <c r="BM216" s="225" t="s">
        <v>922</v>
      </c>
    </row>
    <row r="217" s="2" customFormat="1">
      <c r="A217" s="40"/>
      <c r="B217" s="41"/>
      <c r="C217" s="42"/>
      <c r="D217" s="227" t="s">
        <v>151</v>
      </c>
      <c r="E217" s="42"/>
      <c r="F217" s="228" t="s">
        <v>923</v>
      </c>
      <c r="G217" s="42"/>
      <c r="H217" s="42"/>
      <c r="I217" s="229"/>
      <c r="J217" s="42"/>
      <c r="K217" s="42"/>
      <c r="L217" s="46"/>
      <c r="M217" s="230"/>
      <c r="N217" s="231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151</v>
      </c>
      <c r="AU217" s="19" t="s">
        <v>81</v>
      </c>
    </row>
    <row r="218" s="2" customFormat="1" ht="21.75" customHeight="1">
      <c r="A218" s="40"/>
      <c r="B218" s="41"/>
      <c r="C218" s="265" t="s">
        <v>416</v>
      </c>
      <c r="D218" s="265" t="s">
        <v>284</v>
      </c>
      <c r="E218" s="266" t="s">
        <v>924</v>
      </c>
      <c r="F218" s="267" t="s">
        <v>925</v>
      </c>
      <c r="G218" s="268" t="s">
        <v>206</v>
      </c>
      <c r="H218" s="269">
        <v>16</v>
      </c>
      <c r="I218" s="270"/>
      <c r="J218" s="271">
        <f>ROUND(I218*H218,2)</f>
        <v>0</v>
      </c>
      <c r="K218" s="267" t="s">
        <v>148</v>
      </c>
      <c r="L218" s="272"/>
      <c r="M218" s="273" t="s">
        <v>19</v>
      </c>
      <c r="N218" s="274" t="s">
        <v>43</v>
      </c>
      <c r="O218" s="86"/>
      <c r="P218" s="223">
        <f>O218*H218</f>
        <v>0</v>
      </c>
      <c r="Q218" s="223">
        <v>0.25650000000000001</v>
      </c>
      <c r="R218" s="223">
        <f>Q218*H218</f>
        <v>4.1040000000000001</v>
      </c>
      <c r="S218" s="223">
        <v>0</v>
      </c>
      <c r="T218" s="224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25" t="s">
        <v>193</v>
      </c>
      <c r="AT218" s="225" t="s">
        <v>284</v>
      </c>
      <c r="AU218" s="225" t="s">
        <v>81</v>
      </c>
      <c r="AY218" s="19" t="s">
        <v>142</v>
      </c>
      <c r="BE218" s="226">
        <f>IF(N218="základní",J218,0)</f>
        <v>0</v>
      </c>
      <c r="BF218" s="226">
        <f>IF(N218="snížená",J218,0)</f>
        <v>0</v>
      </c>
      <c r="BG218" s="226">
        <f>IF(N218="zákl. přenesená",J218,0)</f>
        <v>0</v>
      </c>
      <c r="BH218" s="226">
        <f>IF(N218="sníž. přenesená",J218,0)</f>
        <v>0</v>
      </c>
      <c r="BI218" s="226">
        <f>IF(N218="nulová",J218,0)</f>
        <v>0</v>
      </c>
      <c r="BJ218" s="19" t="s">
        <v>79</v>
      </c>
      <c r="BK218" s="226">
        <f>ROUND(I218*H218,2)</f>
        <v>0</v>
      </c>
      <c r="BL218" s="19" t="s">
        <v>149</v>
      </c>
      <c r="BM218" s="225" t="s">
        <v>926</v>
      </c>
    </row>
    <row r="219" s="2" customFormat="1" ht="16.5" customHeight="1">
      <c r="A219" s="40"/>
      <c r="B219" s="41"/>
      <c r="C219" s="265" t="s">
        <v>422</v>
      </c>
      <c r="D219" s="265" t="s">
        <v>284</v>
      </c>
      <c r="E219" s="266" t="s">
        <v>927</v>
      </c>
      <c r="F219" s="267" t="s">
        <v>928</v>
      </c>
      <c r="G219" s="268" t="s">
        <v>206</v>
      </c>
      <c r="H219" s="269">
        <v>16</v>
      </c>
      <c r="I219" s="270"/>
      <c r="J219" s="271">
        <f>ROUND(I219*H219,2)</f>
        <v>0</v>
      </c>
      <c r="K219" s="267" t="s">
        <v>148</v>
      </c>
      <c r="L219" s="272"/>
      <c r="M219" s="273" t="s">
        <v>19</v>
      </c>
      <c r="N219" s="274" t="s">
        <v>43</v>
      </c>
      <c r="O219" s="86"/>
      <c r="P219" s="223">
        <f>O219*H219</f>
        <v>0</v>
      </c>
      <c r="Q219" s="223">
        <v>0.037999999999999999</v>
      </c>
      <c r="R219" s="223">
        <f>Q219*H219</f>
        <v>0.60799999999999998</v>
      </c>
      <c r="S219" s="223">
        <v>0</v>
      </c>
      <c r="T219" s="224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25" t="s">
        <v>193</v>
      </c>
      <c r="AT219" s="225" t="s">
        <v>284</v>
      </c>
      <c r="AU219" s="225" t="s">
        <v>81</v>
      </c>
      <c r="AY219" s="19" t="s">
        <v>142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9" t="s">
        <v>79</v>
      </c>
      <c r="BK219" s="226">
        <f>ROUND(I219*H219,2)</f>
        <v>0</v>
      </c>
      <c r="BL219" s="19" t="s">
        <v>149</v>
      </c>
      <c r="BM219" s="225" t="s">
        <v>929</v>
      </c>
    </row>
    <row r="220" s="2" customFormat="1" ht="24.15" customHeight="1">
      <c r="A220" s="40"/>
      <c r="B220" s="41"/>
      <c r="C220" s="265" t="s">
        <v>436</v>
      </c>
      <c r="D220" s="265" t="s">
        <v>284</v>
      </c>
      <c r="E220" s="266" t="s">
        <v>930</v>
      </c>
      <c r="F220" s="267" t="s">
        <v>931</v>
      </c>
      <c r="G220" s="268" t="s">
        <v>147</v>
      </c>
      <c r="H220" s="269">
        <v>8</v>
      </c>
      <c r="I220" s="270"/>
      <c r="J220" s="271">
        <f>ROUND(I220*H220,2)</f>
        <v>0</v>
      </c>
      <c r="K220" s="267" t="s">
        <v>148</v>
      </c>
      <c r="L220" s="272"/>
      <c r="M220" s="273" t="s">
        <v>19</v>
      </c>
      <c r="N220" s="274" t="s">
        <v>43</v>
      </c>
      <c r="O220" s="86"/>
      <c r="P220" s="223">
        <f>O220*H220</f>
        <v>0</v>
      </c>
      <c r="Q220" s="223">
        <v>0.037999999999999999</v>
      </c>
      <c r="R220" s="223">
        <f>Q220*H220</f>
        <v>0.30399999999999999</v>
      </c>
      <c r="S220" s="223">
        <v>0</v>
      </c>
      <c r="T220" s="224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25" t="s">
        <v>193</v>
      </c>
      <c r="AT220" s="225" t="s">
        <v>284</v>
      </c>
      <c r="AU220" s="225" t="s">
        <v>81</v>
      </c>
      <c r="AY220" s="19" t="s">
        <v>142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9" t="s">
        <v>79</v>
      </c>
      <c r="BK220" s="226">
        <f>ROUND(I220*H220,2)</f>
        <v>0</v>
      </c>
      <c r="BL220" s="19" t="s">
        <v>149</v>
      </c>
      <c r="BM220" s="225" t="s">
        <v>932</v>
      </c>
    </row>
    <row r="221" s="2" customFormat="1" ht="16.5" customHeight="1">
      <c r="A221" s="40"/>
      <c r="B221" s="41"/>
      <c r="C221" s="214" t="s">
        <v>443</v>
      </c>
      <c r="D221" s="214" t="s">
        <v>144</v>
      </c>
      <c r="E221" s="215" t="s">
        <v>933</v>
      </c>
      <c r="F221" s="216" t="s">
        <v>934</v>
      </c>
      <c r="G221" s="217" t="s">
        <v>147</v>
      </c>
      <c r="H221" s="218">
        <v>4</v>
      </c>
      <c r="I221" s="219"/>
      <c r="J221" s="220">
        <f>ROUND(I221*H221,2)</f>
        <v>0</v>
      </c>
      <c r="K221" s="216" t="s">
        <v>148</v>
      </c>
      <c r="L221" s="46"/>
      <c r="M221" s="221" t="s">
        <v>19</v>
      </c>
      <c r="N221" s="222" t="s">
        <v>43</v>
      </c>
      <c r="O221" s="86"/>
      <c r="P221" s="223">
        <f>O221*H221</f>
        <v>0</v>
      </c>
      <c r="Q221" s="223">
        <v>0.37164000000000003</v>
      </c>
      <c r="R221" s="223">
        <f>Q221*H221</f>
        <v>1.4865600000000001</v>
      </c>
      <c r="S221" s="223">
        <v>0</v>
      </c>
      <c r="T221" s="224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25" t="s">
        <v>149</v>
      </c>
      <c r="AT221" s="225" t="s">
        <v>144</v>
      </c>
      <c r="AU221" s="225" t="s">
        <v>81</v>
      </c>
      <c r="AY221" s="19" t="s">
        <v>142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9" t="s">
        <v>79</v>
      </c>
      <c r="BK221" s="226">
        <f>ROUND(I221*H221,2)</f>
        <v>0</v>
      </c>
      <c r="BL221" s="19" t="s">
        <v>149</v>
      </c>
      <c r="BM221" s="225" t="s">
        <v>935</v>
      </c>
    </row>
    <row r="222" s="2" customFormat="1">
      <c r="A222" s="40"/>
      <c r="B222" s="41"/>
      <c r="C222" s="42"/>
      <c r="D222" s="227" t="s">
        <v>151</v>
      </c>
      <c r="E222" s="42"/>
      <c r="F222" s="228" t="s">
        <v>936</v>
      </c>
      <c r="G222" s="42"/>
      <c r="H222" s="42"/>
      <c r="I222" s="229"/>
      <c r="J222" s="42"/>
      <c r="K222" s="42"/>
      <c r="L222" s="46"/>
      <c r="M222" s="230"/>
      <c r="N222" s="231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151</v>
      </c>
      <c r="AU222" s="19" t="s">
        <v>81</v>
      </c>
    </row>
    <row r="223" s="2" customFormat="1" ht="24.15" customHeight="1">
      <c r="A223" s="40"/>
      <c r="B223" s="41"/>
      <c r="C223" s="265" t="s">
        <v>449</v>
      </c>
      <c r="D223" s="265" t="s">
        <v>284</v>
      </c>
      <c r="E223" s="266" t="s">
        <v>937</v>
      </c>
      <c r="F223" s="267" t="s">
        <v>938</v>
      </c>
      <c r="G223" s="268" t="s">
        <v>147</v>
      </c>
      <c r="H223" s="269">
        <v>4</v>
      </c>
      <c r="I223" s="270"/>
      <c r="J223" s="271">
        <f>ROUND(I223*H223,2)</f>
        <v>0</v>
      </c>
      <c r="K223" s="267" t="s">
        <v>148</v>
      </c>
      <c r="L223" s="272"/>
      <c r="M223" s="273" t="s">
        <v>19</v>
      </c>
      <c r="N223" s="274" t="s">
        <v>43</v>
      </c>
      <c r="O223" s="86"/>
      <c r="P223" s="223">
        <f>O223*H223</f>
        <v>0</v>
      </c>
      <c r="Q223" s="223">
        <v>0.214</v>
      </c>
      <c r="R223" s="223">
        <f>Q223*H223</f>
        <v>0.85599999999999998</v>
      </c>
      <c r="S223" s="223">
        <v>0</v>
      </c>
      <c r="T223" s="22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25" t="s">
        <v>193</v>
      </c>
      <c r="AT223" s="225" t="s">
        <v>284</v>
      </c>
      <c r="AU223" s="225" t="s">
        <v>81</v>
      </c>
      <c r="AY223" s="19" t="s">
        <v>142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9" t="s">
        <v>79</v>
      </c>
      <c r="BK223" s="226">
        <f>ROUND(I223*H223,2)</f>
        <v>0</v>
      </c>
      <c r="BL223" s="19" t="s">
        <v>149</v>
      </c>
      <c r="BM223" s="225" t="s">
        <v>939</v>
      </c>
    </row>
    <row r="224" s="12" customFormat="1" ht="22.8" customHeight="1">
      <c r="A224" s="12"/>
      <c r="B224" s="198"/>
      <c r="C224" s="199"/>
      <c r="D224" s="200" t="s">
        <v>71</v>
      </c>
      <c r="E224" s="212" t="s">
        <v>604</v>
      </c>
      <c r="F224" s="212" t="s">
        <v>605</v>
      </c>
      <c r="G224" s="199"/>
      <c r="H224" s="199"/>
      <c r="I224" s="202"/>
      <c r="J224" s="213">
        <f>BK224</f>
        <v>0</v>
      </c>
      <c r="K224" s="199"/>
      <c r="L224" s="204"/>
      <c r="M224" s="205"/>
      <c r="N224" s="206"/>
      <c r="O224" s="206"/>
      <c r="P224" s="207">
        <f>SUM(P225:P235)</f>
        <v>0</v>
      </c>
      <c r="Q224" s="206"/>
      <c r="R224" s="207">
        <f>SUM(R225:R235)</f>
        <v>0</v>
      </c>
      <c r="S224" s="206"/>
      <c r="T224" s="208">
        <f>SUM(T225:T235)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9" t="s">
        <v>79</v>
      </c>
      <c r="AT224" s="210" t="s">
        <v>71</v>
      </c>
      <c r="AU224" s="210" t="s">
        <v>79</v>
      </c>
      <c r="AY224" s="209" t="s">
        <v>142</v>
      </c>
      <c r="BK224" s="211">
        <f>SUM(BK225:BK235)</f>
        <v>0</v>
      </c>
    </row>
    <row r="225" s="2" customFormat="1" ht="24.15" customHeight="1">
      <c r="A225" s="40"/>
      <c r="B225" s="41"/>
      <c r="C225" s="214" t="s">
        <v>455</v>
      </c>
      <c r="D225" s="214" t="s">
        <v>144</v>
      </c>
      <c r="E225" s="215" t="s">
        <v>607</v>
      </c>
      <c r="F225" s="216" t="s">
        <v>608</v>
      </c>
      <c r="G225" s="217" t="s">
        <v>268</v>
      </c>
      <c r="H225" s="218">
        <v>14.4</v>
      </c>
      <c r="I225" s="219"/>
      <c r="J225" s="220">
        <f>ROUND(I225*H225,2)</f>
        <v>0</v>
      </c>
      <c r="K225" s="216" t="s">
        <v>148</v>
      </c>
      <c r="L225" s="46"/>
      <c r="M225" s="221" t="s">
        <v>19</v>
      </c>
      <c r="N225" s="222" t="s">
        <v>43</v>
      </c>
      <c r="O225" s="86"/>
      <c r="P225" s="223">
        <f>O225*H225</f>
        <v>0</v>
      </c>
      <c r="Q225" s="223">
        <v>0</v>
      </c>
      <c r="R225" s="223">
        <f>Q225*H225</f>
        <v>0</v>
      </c>
      <c r="S225" s="223">
        <v>0</v>
      </c>
      <c r="T225" s="224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25" t="s">
        <v>149</v>
      </c>
      <c r="AT225" s="225" t="s">
        <v>144</v>
      </c>
      <c r="AU225" s="225" t="s">
        <v>81</v>
      </c>
      <c r="AY225" s="19" t="s">
        <v>142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9" t="s">
        <v>79</v>
      </c>
      <c r="BK225" s="226">
        <f>ROUND(I225*H225,2)</f>
        <v>0</v>
      </c>
      <c r="BL225" s="19" t="s">
        <v>149</v>
      </c>
      <c r="BM225" s="225" t="s">
        <v>940</v>
      </c>
    </row>
    <row r="226" s="2" customFormat="1">
      <c r="A226" s="40"/>
      <c r="B226" s="41"/>
      <c r="C226" s="42"/>
      <c r="D226" s="227" t="s">
        <v>151</v>
      </c>
      <c r="E226" s="42"/>
      <c r="F226" s="228" t="s">
        <v>610</v>
      </c>
      <c r="G226" s="42"/>
      <c r="H226" s="42"/>
      <c r="I226" s="229"/>
      <c r="J226" s="42"/>
      <c r="K226" s="42"/>
      <c r="L226" s="46"/>
      <c r="M226" s="230"/>
      <c r="N226" s="231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151</v>
      </c>
      <c r="AU226" s="19" t="s">
        <v>81</v>
      </c>
    </row>
    <row r="227" s="2" customFormat="1" ht="24.15" customHeight="1">
      <c r="A227" s="40"/>
      <c r="B227" s="41"/>
      <c r="C227" s="214" t="s">
        <v>460</v>
      </c>
      <c r="D227" s="214" t="s">
        <v>144</v>
      </c>
      <c r="E227" s="215" t="s">
        <v>616</v>
      </c>
      <c r="F227" s="216" t="s">
        <v>617</v>
      </c>
      <c r="G227" s="217" t="s">
        <v>268</v>
      </c>
      <c r="H227" s="218">
        <v>345.60000000000002</v>
      </c>
      <c r="I227" s="219"/>
      <c r="J227" s="220">
        <f>ROUND(I227*H227,2)</f>
        <v>0</v>
      </c>
      <c r="K227" s="216" t="s">
        <v>148</v>
      </c>
      <c r="L227" s="46"/>
      <c r="M227" s="221" t="s">
        <v>19</v>
      </c>
      <c r="N227" s="222" t="s">
        <v>43</v>
      </c>
      <c r="O227" s="86"/>
      <c r="P227" s="223">
        <f>O227*H227</f>
        <v>0</v>
      </c>
      <c r="Q227" s="223">
        <v>0</v>
      </c>
      <c r="R227" s="223">
        <f>Q227*H227</f>
        <v>0</v>
      </c>
      <c r="S227" s="223">
        <v>0</v>
      </c>
      <c r="T227" s="224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25" t="s">
        <v>149</v>
      </c>
      <c r="AT227" s="225" t="s">
        <v>144</v>
      </c>
      <c r="AU227" s="225" t="s">
        <v>81</v>
      </c>
      <c r="AY227" s="19" t="s">
        <v>142</v>
      </c>
      <c r="BE227" s="226">
        <f>IF(N227="základní",J227,0)</f>
        <v>0</v>
      </c>
      <c r="BF227" s="226">
        <f>IF(N227="snížená",J227,0)</f>
        <v>0</v>
      </c>
      <c r="BG227" s="226">
        <f>IF(N227="zákl. přenesená",J227,0)</f>
        <v>0</v>
      </c>
      <c r="BH227" s="226">
        <f>IF(N227="sníž. přenesená",J227,0)</f>
        <v>0</v>
      </c>
      <c r="BI227" s="226">
        <f>IF(N227="nulová",J227,0)</f>
        <v>0</v>
      </c>
      <c r="BJ227" s="19" t="s">
        <v>79</v>
      </c>
      <c r="BK227" s="226">
        <f>ROUND(I227*H227,2)</f>
        <v>0</v>
      </c>
      <c r="BL227" s="19" t="s">
        <v>149</v>
      </c>
      <c r="BM227" s="225" t="s">
        <v>941</v>
      </c>
    </row>
    <row r="228" s="2" customFormat="1">
      <c r="A228" s="40"/>
      <c r="B228" s="41"/>
      <c r="C228" s="42"/>
      <c r="D228" s="227" t="s">
        <v>151</v>
      </c>
      <c r="E228" s="42"/>
      <c r="F228" s="228" t="s">
        <v>619</v>
      </c>
      <c r="G228" s="42"/>
      <c r="H228" s="42"/>
      <c r="I228" s="229"/>
      <c r="J228" s="42"/>
      <c r="K228" s="42"/>
      <c r="L228" s="46"/>
      <c r="M228" s="230"/>
      <c r="N228" s="231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151</v>
      </c>
      <c r="AU228" s="19" t="s">
        <v>81</v>
      </c>
    </row>
    <row r="229" s="14" customFormat="1">
      <c r="A229" s="14"/>
      <c r="B229" s="243"/>
      <c r="C229" s="244"/>
      <c r="D229" s="234" t="s">
        <v>153</v>
      </c>
      <c r="E229" s="245" t="s">
        <v>19</v>
      </c>
      <c r="F229" s="246" t="s">
        <v>942</v>
      </c>
      <c r="G229" s="244"/>
      <c r="H229" s="247">
        <v>345.60000000000002</v>
      </c>
      <c r="I229" s="248"/>
      <c r="J229" s="244"/>
      <c r="K229" s="244"/>
      <c r="L229" s="249"/>
      <c r="M229" s="250"/>
      <c r="N229" s="251"/>
      <c r="O229" s="251"/>
      <c r="P229" s="251"/>
      <c r="Q229" s="251"/>
      <c r="R229" s="251"/>
      <c r="S229" s="251"/>
      <c r="T229" s="252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3" t="s">
        <v>153</v>
      </c>
      <c r="AU229" s="253" t="s">
        <v>81</v>
      </c>
      <c r="AV229" s="14" t="s">
        <v>81</v>
      </c>
      <c r="AW229" s="14" t="s">
        <v>33</v>
      </c>
      <c r="AX229" s="14" t="s">
        <v>79</v>
      </c>
      <c r="AY229" s="253" t="s">
        <v>142</v>
      </c>
    </row>
    <row r="230" s="2" customFormat="1" ht="16.5" customHeight="1">
      <c r="A230" s="40"/>
      <c r="B230" s="41"/>
      <c r="C230" s="214" t="s">
        <v>465</v>
      </c>
      <c r="D230" s="214" t="s">
        <v>144</v>
      </c>
      <c r="E230" s="215" t="s">
        <v>622</v>
      </c>
      <c r="F230" s="216" t="s">
        <v>623</v>
      </c>
      <c r="G230" s="217" t="s">
        <v>268</v>
      </c>
      <c r="H230" s="218">
        <v>14.4</v>
      </c>
      <c r="I230" s="219"/>
      <c r="J230" s="220">
        <f>ROUND(I230*H230,2)</f>
        <v>0</v>
      </c>
      <c r="K230" s="216" t="s">
        <v>148</v>
      </c>
      <c r="L230" s="46"/>
      <c r="M230" s="221" t="s">
        <v>19</v>
      </c>
      <c r="N230" s="222" t="s">
        <v>43</v>
      </c>
      <c r="O230" s="86"/>
      <c r="P230" s="223">
        <f>O230*H230</f>
        <v>0</v>
      </c>
      <c r="Q230" s="223">
        <v>0</v>
      </c>
      <c r="R230" s="223">
        <f>Q230*H230</f>
        <v>0</v>
      </c>
      <c r="S230" s="223">
        <v>0</v>
      </c>
      <c r="T230" s="224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25" t="s">
        <v>149</v>
      </c>
      <c r="AT230" s="225" t="s">
        <v>144</v>
      </c>
      <c r="AU230" s="225" t="s">
        <v>81</v>
      </c>
      <c r="AY230" s="19" t="s">
        <v>142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9" t="s">
        <v>79</v>
      </c>
      <c r="BK230" s="226">
        <f>ROUND(I230*H230,2)</f>
        <v>0</v>
      </c>
      <c r="BL230" s="19" t="s">
        <v>149</v>
      </c>
      <c r="BM230" s="225" t="s">
        <v>943</v>
      </c>
    </row>
    <row r="231" s="2" customFormat="1">
      <c r="A231" s="40"/>
      <c r="B231" s="41"/>
      <c r="C231" s="42"/>
      <c r="D231" s="227" t="s">
        <v>151</v>
      </c>
      <c r="E231" s="42"/>
      <c r="F231" s="228" t="s">
        <v>625</v>
      </c>
      <c r="G231" s="42"/>
      <c r="H231" s="42"/>
      <c r="I231" s="229"/>
      <c r="J231" s="42"/>
      <c r="K231" s="42"/>
      <c r="L231" s="46"/>
      <c r="M231" s="230"/>
      <c r="N231" s="231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151</v>
      </c>
      <c r="AU231" s="19" t="s">
        <v>81</v>
      </c>
    </row>
    <row r="232" s="14" customFormat="1">
      <c r="A232" s="14"/>
      <c r="B232" s="243"/>
      <c r="C232" s="244"/>
      <c r="D232" s="234" t="s">
        <v>153</v>
      </c>
      <c r="E232" s="245" t="s">
        <v>19</v>
      </c>
      <c r="F232" s="246" t="s">
        <v>944</v>
      </c>
      <c r="G232" s="244"/>
      <c r="H232" s="247">
        <v>14.4</v>
      </c>
      <c r="I232" s="248"/>
      <c r="J232" s="244"/>
      <c r="K232" s="244"/>
      <c r="L232" s="249"/>
      <c r="M232" s="250"/>
      <c r="N232" s="251"/>
      <c r="O232" s="251"/>
      <c r="P232" s="251"/>
      <c r="Q232" s="251"/>
      <c r="R232" s="251"/>
      <c r="S232" s="251"/>
      <c r="T232" s="252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3" t="s">
        <v>153</v>
      </c>
      <c r="AU232" s="253" t="s">
        <v>81</v>
      </c>
      <c r="AV232" s="14" t="s">
        <v>81</v>
      </c>
      <c r="AW232" s="14" t="s">
        <v>33</v>
      </c>
      <c r="AX232" s="14" t="s">
        <v>79</v>
      </c>
      <c r="AY232" s="253" t="s">
        <v>142</v>
      </c>
    </row>
    <row r="233" s="2" customFormat="1" ht="24.15" customHeight="1">
      <c r="A233" s="40"/>
      <c r="B233" s="41"/>
      <c r="C233" s="214" t="s">
        <v>470</v>
      </c>
      <c r="D233" s="214" t="s">
        <v>144</v>
      </c>
      <c r="E233" s="215" t="s">
        <v>628</v>
      </c>
      <c r="F233" s="216" t="s">
        <v>629</v>
      </c>
      <c r="G233" s="217" t="s">
        <v>268</v>
      </c>
      <c r="H233" s="218">
        <v>14.4</v>
      </c>
      <c r="I233" s="219"/>
      <c r="J233" s="220">
        <f>ROUND(I233*H233,2)</f>
        <v>0</v>
      </c>
      <c r="K233" s="216" t="s">
        <v>148</v>
      </c>
      <c r="L233" s="46"/>
      <c r="M233" s="221" t="s">
        <v>19</v>
      </c>
      <c r="N233" s="222" t="s">
        <v>43</v>
      </c>
      <c r="O233" s="86"/>
      <c r="P233" s="223">
        <f>O233*H233</f>
        <v>0</v>
      </c>
      <c r="Q233" s="223">
        <v>0</v>
      </c>
      <c r="R233" s="223">
        <f>Q233*H233</f>
        <v>0</v>
      </c>
      <c r="S233" s="223">
        <v>0</v>
      </c>
      <c r="T233" s="224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25" t="s">
        <v>149</v>
      </c>
      <c r="AT233" s="225" t="s">
        <v>144</v>
      </c>
      <c r="AU233" s="225" t="s">
        <v>81</v>
      </c>
      <c r="AY233" s="19" t="s">
        <v>142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9" t="s">
        <v>79</v>
      </c>
      <c r="BK233" s="226">
        <f>ROUND(I233*H233,2)</f>
        <v>0</v>
      </c>
      <c r="BL233" s="19" t="s">
        <v>149</v>
      </c>
      <c r="BM233" s="225" t="s">
        <v>945</v>
      </c>
    </row>
    <row r="234" s="2" customFormat="1">
      <c r="A234" s="40"/>
      <c r="B234" s="41"/>
      <c r="C234" s="42"/>
      <c r="D234" s="227" t="s">
        <v>151</v>
      </c>
      <c r="E234" s="42"/>
      <c r="F234" s="228" t="s">
        <v>631</v>
      </c>
      <c r="G234" s="42"/>
      <c r="H234" s="42"/>
      <c r="I234" s="229"/>
      <c r="J234" s="42"/>
      <c r="K234" s="42"/>
      <c r="L234" s="46"/>
      <c r="M234" s="230"/>
      <c r="N234" s="231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151</v>
      </c>
      <c r="AU234" s="19" t="s">
        <v>81</v>
      </c>
    </row>
    <row r="235" s="14" customFormat="1">
      <c r="A235" s="14"/>
      <c r="B235" s="243"/>
      <c r="C235" s="244"/>
      <c r="D235" s="234" t="s">
        <v>153</v>
      </c>
      <c r="E235" s="245" t="s">
        <v>19</v>
      </c>
      <c r="F235" s="246" t="s">
        <v>944</v>
      </c>
      <c r="G235" s="244"/>
      <c r="H235" s="247">
        <v>14.4</v>
      </c>
      <c r="I235" s="248"/>
      <c r="J235" s="244"/>
      <c r="K235" s="244"/>
      <c r="L235" s="249"/>
      <c r="M235" s="250"/>
      <c r="N235" s="251"/>
      <c r="O235" s="251"/>
      <c r="P235" s="251"/>
      <c r="Q235" s="251"/>
      <c r="R235" s="251"/>
      <c r="S235" s="251"/>
      <c r="T235" s="252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3" t="s">
        <v>153</v>
      </c>
      <c r="AU235" s="253" t="s">
        <v>81</v>
      </c>
      <c r="AV235" s="14" t="s">
        <v>81</v>
      </c>
      <c r="AW235" s="14" t="s">
        <v>33</v>
      </c>
      <c r="AX235" s="14" t="s">
        <v>79</v>
      </c>
      <c r="AY235" s="253" t="s">
        <v>142</v>
      </c>
    </row>
    <row r="236" s="12" customFormat="1" ht="22.8" customHeight="1">
      <c r="A236" s="12"/>
      <c r="B236" s="198"/>
      <c r="C236" s="199"/>
      <c r="D236" s="200" t="s">
        <v>71</v>
      </c>
      <c r="E236" s="212" t="s">
        <v>644</v>
      </c>
      <c r="F236" s="212" t="s">
        <v>645</v>
      </c>
      <c r="G236" s="199"/>
      <c r="H236" s="199"/>
      <c r="I236" s="202"/>
      <c r="J236" s="213">
        <f>BK236</f>
        <v>0</v>
      </c>
      <c r="K236" s="199"/>
      <c r="L236" s="204"/>
      <c r="M236" s="205"/>
      <c r="N236" s="206"/>
      <c r="O236" s="206"/>
      <c r="P236" s="207">
        <f>SUM(P237:P238)</f>
        <v>0</v>
      </c>
      <c r="Q236" s="206"/>
      <c r="R236" s="207">
        <f>SUM(R237:R238)</f>
        <v>0</v>
      </c>
      <c r="S236" s="206"/>
      <c r="T236" s="208">
        <f>SUM(T237:T238)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09" t="s">
        <v>79</v>
      </c>
      <c r="AT236" s="210" t="s">
        <v>71</v>
      </c>
      <c r="AU236" s="210" t="s">
        <v>79</v>
      </c>
      <c r="AY236" s="209" t="s">
        <v>142</v>
      </c>
      <c r="BK236" s="211">
        <f>SUM(BK237:BK238)</f>
        <v>0</v>
      </c>
    </row>
    <row r="237" s="2" customFormat="1" ht="33" customHeight="1">
      <c r="A237" s="40"/>
      <c r="B237" s="41"/>
      <c r="C237" s="214" t="s">
        <v>475</v>
      </c>
      <c r="D237" s="214" t="s">
        <v>144</v>
      </c>
      <c r="E237" s="215" t="s">
        <v>946</v>
      </c>
      <c r="F237" s="216" t="s">
        <v>947</v>
      </c>
      <c r="G237" s="217" t="s">
        <v>268</v>
      </c>
      <c r="H237" s="218">
        <v>287.185</v>
      </c>
      <c r="I237" s="219"/>
      <c r="J237" s="220">
        <f>ROUND(I237*H237,2)</f>
        <v>0</v>
      </c>
      <c r="K237" s="216" t="s">
        <v>148</v>
      </c>
      <c r="L237" s="46"/>
      <c r="M237" s="221" t="s">
        <v>19</v>
      </c>
      <c r="N237" s="222" t="s">
        <v>43</v>
      </c>
      <c r="O237" s="86"/>
      <c r="P237" s="223">
        <f>O237*H237</f>
        <v>0</v>
      </c>
      <c r="Q237" s="223">
        <v>0</v>
      </c>
      <c r="R237" s="223">
        <f>Q237*H237</f>
        <v>0</v>
      </c>
      <c r="S237" s="223">
        <v>0</v>
      </c>
      <c r="T237" s="224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25" t="s">
        <v>149</v>
      </c>
      <c r="AT237" s="225" t="s">
        <v>144</v>
      </c>
      <c r="AU237" s="225" t="s">
        <v>81</v>
      </c>
      <c r="AY237" s="19" t="s">
        <v>142</v>
      </c>
      <c r="BE237" s="226">
        <f>IF(N237="základní",J237,0)</f>
        <v>0</v>
      </c>
      <c r="BF237" s="226">
        <f>IF(N237="snížená",J237,0)</f>
        <v>0</v>
      </c>
      <c r="BG237" s="226">
        <f>IF(N237="zákl. přenesená",J237,0)</f>
        <v>0</v>
      </c>
      <c r="BH237" s="226">
        <f>IF(N237="sníž. přenesená",J237,0)</f>
        <v>0</v>
      </c>
      <c r="BI237" s="226">
        <f>IF(N237="nulová",J237,0)</f>
        <v>0</v>
      </c>
      <c r="BJ237" s="19" t="s">
        <v>79</v>
      </c>
      <c r="BK237" s="226">
        <f>ROUND(I237*H237,2)</f>
        <v>0</v>
      </c>
      <c r="BL237" s="19" t="s">
        <v>149</v>
      </c>
      <c r="BM237" s="225" t="s">
        <v>948</v>
      </c>
    </row>
    <row r="238" s="2" customFormat="1">
      <c r="A238" s="40"/>
      <c r="B238" s="41"/>
      <c r="C238" s="42"/>
      <c r="D238" s="227" t="s">
        <v>151</v>
      </c>
      <c r="E238" s="42"/>
      <c r="F238" s="228" t="s">
        <v>949</v>
      </c>
      <c r="G238" s="42"/>
      <c r="H238" s="42"/>
      <c r="I238" s="229"/>
      <c r="J238" s="42"/>
      <c r="K238" s="42"/>
      <c r="L238" s="46"/>
      <c r="M238" s="230"/>
      <c r="N238" s="231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151</v>
      </c>
      <c r="AU238" s="19" t="s">
        <v>81</v>
      </c>
    </row>
    <row r="239" s="12" customFormat="1" ht="25.92" customHeight="1">
      <c r="A239" s="12"/>
      <c r="B239" s="198"/>
      <c r="C239" s="199"/>
      <c r="D239" s="200" t="s">
        <v>71</v>
      </c>
      <c r="E239" s="201" t="s">
        <v>681</v>
      </c>
      <c r="F239" s="201" t="s">
        <v>682</v>
      </c>
      <c r="G239" s="199"/>
      <c r="H239" s="199"/>
      <c r="I239" s="202"/>
      <c r="J239" s="203">
        <f>BK239</f>
        <v>0</v>
      </c>
      <c r="K239" s="199"/>
      <c r="L239" s="204"/>
      <c r="M239" s="205"/>
      <c r="N239" s="206"/>
      <c r="O239" s="206"/>
      <c r="P239" s="207">
        <f>P240+P246</f>
        <v>0</v>
      </c>
      <c r="Q239" s="206"/>
      <c r="R239" s="207">
        <f>R240+R246</f>
        <v>0</v>
      </c>
      <c r="S239" s="206"/>
      <c r="T239" s="208">
        <f>T240+T246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9" t="s">
        <v>171</v>
      </c>
      <c r="AT239" s="210" t="s">
        <v>71</v>
      </c>
      <c r="AU239" s="210" t="s">
        <v>72</v>
      </c>
      <c r="AY239" s="209" t="s">
        <v>142</v>
      </c>
      <c r="BK239" s="211">
        <f>BK240+BK246</f>
        <v>0</v>
      </c>
    </row>
    <row r="240" s="12" customFormat="1" ht="22.8" customHeight="1">
      <c r="A240" s="12"/>
      <c r="B240" s="198"/>
      <c r="C240" s="199"/>
      <c r="D240" s="200" t="s">
        <v>71</v>
      </c>
      <c r="E240" s="212" t="s">
        <v>683</v>
      </c>
      <c r="F240" s="212" t="s">
        <v>684</v>
      </c>
      <c r="G240" s="199"/>
      <c r="H240" s="199"/>
      <c r="I240" s="202"/>
      <c r="J240" s="213">
        <f>BK240</f>
        <v>0</v>
      </c>
      <c r="K240" s="199"/>
      <c r="L240" s="204"/>
      <c r="M240" s="205"/>
      <c r="N240" s="206"/>
      <c r="O240" s="206"/>
      <c r="P240" s="207">
        <f>SUM(P241:P245)</f>
        <v>0</v>
      </c>
      <c r="Q240" s="206"/>
      <c r="R240" s="207">
        <f>SUM(R241:R245)</f>
        <v>0</v>
      </c>
      <c r="S240" s="206"/>
      <c r="T240" s="208">
        <f>SUM(T241:T245)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09" t="s">
        <v>171</v>
      </c>
      <c r="AT240" s="210" t="s">
        <v>71</v>
      </c>
      <c r="AU240" s="210" t="s">
        <v>79</v>
      </c>
      <c r="AY240" s="209" t="s">
        <v>142</v>
      </c>
      <c r="BK240" s="211">
        <f>SUM(BK241:BK245)</f>
        <v>0</v>
      </c>
    </row>
    <row r="241" s="2" customFormat="1" ht="16.5" customHeight="1">
      <c r="A241" s="40"/>
      <c r="B241" s="41"/>
      <c r="C241" s="214" t="s">
        <v>481</v>
      </c>
      <c r="D241" s="214" t="s">
        <v>144</v>
      </c>
      <c r="E241" s="215" t="s">
        <v>686</v>
      </c>
      <c r="F241" s="216" t="s">
        <v>687</v>
      </c>
      <c r="G241" s="217" t="s">
        <v>688</v>
      </c>
      <c r="H241" s="218">
        <v>1</v>
      </c>
      <c r="I241" s="219"/>
      <c r="J241" s="220">
        <f>ROUND(I241*H241,2)</f>
        <v>0</v>
      </c>
      <c r="K241" s="216" t="s">
        <v>19</v>
      </c>
      <c r="L241" s="46"/>
      <c r="M241" s="221" t="s">
        <v>19</v>
      </c>
      <c r="N241" s="222" t="s">
        <v>43</v>
      </c>
      <c r="O241" s="86"/>
      <c r="P241" s="223">
        <f>O241*H241</f>
        <v>0</v>
      </c>
      <c r="Q241" s="223">
        <v>0</v>
      </c>
      <c r="R241" s="223">
        <f>Q241*H241</f>
        <v>0</v>
      </c>
      <c r="S241" s="223">
        <v>0</v>
      </c>
      <c r="T241" s="224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25" t="s">
        <v>689</v>
      </c>
      <c r="AT241" s="225" t="s">
        <v>144</v>
      </c>
      <c r="AU241" s="225" t="s">
        <v>81</v>
      </c>
      <c r="AY241" s="19" t="s">
        <v>142</v>
      </c>
      <c r="BE241" s="226">
        <f>IF(N241="základní",J241,0)</f>
        <v>0</v>
      </c>
      <c r="BF241" s="226">
        <f>IF(N241="snížená",J241,0)</f>
        <v>0</v>
      </c>
      <c r="BG241" s="226">
        <f>IF(N241="zákl. přenesená",J241,0)</f>
        <v>0</v>
      </c>
      <c r="BH241" s="226">
        <f>IF(N241="sníž. přenesená",J241,0)</f>
        <v>0</v>
      </c>
      <c r="BI241" s="226">
        <f>IF(N241="nulová",J241,0)</f>
        <v>0</v>
      </c>
      <c r="BJ241" s="19" t="s">
        <v>79</v>
      </c>
      <c r="BK241" s="226">
        <f>ROUND(I241*H241,2)</f>
        <v>0</v>
      </c>
      <c r="BL241" s="19" t="s">
        <v>689</v>
      </c>
      <c r="BM241" s="225" t="s">
        <v>950</v>
      </c>
    </row>
    <row r="242" s="2" customFormat="1" ht="16.5" customHeight="1">
      <c r="A242" s="40"/>
      <c r="B242" s="41"/>
      <c r="C242" s="214" t="s">
        <v>486</v>
      </c>
      <c r="D242" s="214" t="s">
        <v>144</v>
      </c>
      <c r="E242" s="215" t="s">
        <v>698</v>
      </c>
      <c r="F242" s="216" t="s">
        <v>699</v>
      </c>
      <c r="G242" s="217" t="s">
        <v>694</v>
      </c>
      <c r="H242" s="218">
        <v>20</v>
      </c>
      <c r="I242" s="219"/>
      <c r="J242" s="220">
        <f>ROUND(I242*H242,2)</f>
        <v>0</v>
      </c>
      <c r="K242" s="216" t="s">
        <v>19</v>
      </c>
      <c r="L242" s="46"/>
      <c r="M242" s="221" t="s">
        <v>19</v>
      </c>
      <c r="N242" s="222" t="s">
        <v>43</v>
      </c>
      <c r="O242" s="86"/>
      <c r="P242" s="223">
        <f>O242*H242</f>
        <v>0</v>
      </c>
      <c r="Q242" s="223">
        <v>0</v>
      </c>
      <c r="R242" s="223">
        <f>Q242*H242</f>
        <v>0</v>
      </c>
      <c r="S242" s="223">
        <v>0</v>
      </c>
      <c r="T242" s="224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25" t="s">
        <v>689</v>
      </c>
      <c r="AT242" s="225" t="s">
        <v>144</v>
      </c>
      <c r="AU242" s="225" t="s">
        <v>81</v>
      </c>
      <c r="AY242" s="19" t="s">
        <v>142</v>
      </c>
      <c r="BE242" s="226">
        <f>IF(N242="základní",J242,0)</f>
        <v>0</v>
      </c>
      <c r="BF242" s="226">
        <f>IF(N242="snížená",J242,0)</f>
        <v>0</v>
      </c>
      <c r="BG242" s="226">
        <f>IF(N242="zákl. přenesená",J242,0)</f>
        <v>0</v>
      </c>
      <c r="BH242" s="226">
        <f>IF(N242="sníž. přenesená",J242,0)</f>
        <v>0</v>
      </c>
      <c r="BI242" s="226">
        <f>IF(N242="nulová",J242,0)</f>
        <v>0</v>
      </c>
      <c r="BJ242" s="19" t="s">
        <v>79</v>
      </c>
      <c r="BK242" s="226">
        <f>ROUND(I242*H242,2)</f>
        <v>0</v>
      </c>
      <c r="BL242" s="19" t="s">
        <v>689</v>
      </c>
      <c r="BM242" s="225" t="s">
        <v>951</v>
      </c>
    </row>
    <row r="243" s="13" customFormat="1">
      <c r="A243" s="13"/>
      <c r="B243" s="232"/>
      <c r="C243" s="233"/>
      <c r="D243" s="234" t="s">
        <v>153</v>
      </c>
      <c r="E243" s="235" t="s">
        <v>19</v>
      </c>
      <c r="F243" s="236" t="s">
        <v>701</v>
      </c>
      <c r="G243" s="233"/>
      <c r="H243" s="235" t="s">
        <v>19</v>
      </c>
      <c r="I243" s="237"/>
      <c r="J243" s="233"/>
      <c r="K243" s="233"/>
      <c r="L243" s="238"/>
      <c r="M243" s="239"/>
      <c r="N243" s="240"/>
      <c r="O243" s="240"/>
      <c r="P243" s="240"/>
      <c r="Q243" s="240"/>
      <c r="R243" s="240"/>
      <c r="S243" s="240"/>
      <c r="T243" s="24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2" t="s">
        <v>153</v>
      </c>
      <c r="AU243" s="242" t="s">
        <v>81</v>
      </c>
      <c r="AV243" s="13" t="s">
        <v>79</v>
      </c>
      <c r="AW243" s="13" t="s">
        <v>33</v>
      </c>
      <c r="AX243" s="13" t="s">
        <v>72</v>
      </c>
      <c r="AY243" s="242" t="s">
        <v>142</v>
      </c>
    </row>
    <row r="244" s="14" customFormat="1">
      <c r="A244" s="14"/>
      <c r="B244" s="243"/>
      <c r="C244" s="244"/>
      <c r="D244" s="234" t="s">
        <v>153</v>
      </c>
      <c r="E244" s="245" t="s">
        <v>19</v>
      </c>
      <c r="F244" s="246" t="s">
        <v>272</v>
      </c>
      <c r="G244" s="244"/>
      <c r="H244" s="247">
        <v>20</v>
      </c>
      <c r="I244" s="248"/>
      <c r="J244" s="244"/>
      <c r="K244" s="244"/>
      <c r="L244" s="249"/>
      <c r="M244" s="250"/>
      <c r="N244" s="251"/>
      <c r="O244" s="251"/>
      <c r="P244" s="251"/>
      <c r="Q244" s="251"/>
      <c r="R244" s="251"/>
      <c r="S244" s="251"/>
      <c r="T244" s="252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3" t="s">
        <v>153</v>
      </c>
      <c r="AU244" s="253" t="s">
        <v>81</v>
      </c>
      <c r="AV244" s="14" t="s">
        <v>81</v>
      </c>
      <c r="AW244" s="14" t="s">
        <v>33</v>
      </c>
      <c r="AX244" s="14" t="s">
        <v>79</v>
      </c>
      <c r="AY244" s="253" t="s">
        <v>142</v>
      </c>
    </row>
    <row r="245" s="2" customFormat="1" ht="16.5" customHeight="1">
      <c r="A245" s="40"/>
      <c r="B245" s="41"/>
      <c r="C245" s="214" t="s">
        <v>491</v>
      </c>
      <c r="D245" s="214" t="s">
        <v>144</v>
      </c>
      <c r="E245" s="215" t="s">
        <v>703</v>
      </c>
      <c r="F245" s="216" t="s">
        <v>704</v>
      </c>
      <c r="G245" s="217" t="s">
        <v>688</v>
      </c>
      <c r="H245" s="218">
        <v>1</v>
      </c>
      <c r="I245" s="219"/>
      <c r="J245" s="220">
        <f>ROUND(I245*H245,2)</f>
        <v>0</v>
      </c>
      <c r="K245" s="216" t="s">
        <v>19</v>
      </c>
      <c r="L245" s="46"/>
      <c r="M245" s="221" t="s">
        <v>19</v>
      </c>
      <c r="N245" s="222" t="s">
        <v>43</v>
      </c>
      <c r="O245" s="86"/>
      <c r="P245" s="223">
        <f>O245*H245</f>
        <v>0</v>
      </c>
      <c r="Q245" s="223">
        <v>0</v>
      </c>
      <c r="R245" s="223">
        <f>Q245*H245</f>
        <v>0</v>
      </c>
      <c r="S245" s="223">
        <v>0</v>
      </c>
      <c r="T245" s="224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25" t="s">
        <v>149</v>
      </c>
      <c r="AT245" s="225" t="s">
        <v>144</v>
      </c>
      <c r="AU245" s="225" t="s">
        <v>81</v>
      </c>
      <c r="AY245" s="19" t="s">
        <v>142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9" t="s">
        <v>79</v>
      </c>
      <c r="BK245" s="226">
        <f>ROUND(I245*H245,2)</f>
        <v>0</v>
      </c>
      <c r="BL245" s="19" t="s">
        <v>149</v>
      </c>
      <c r="BM245" s="225" t="s">
        <v>952</v>
      </c>
    </row>
    <row r="246" s="12" customFormat="1" ht="22.8" customHeight="1">
      <c r="A246" s="12"/>
      <c r="B246" s="198"/>
      <c r="C246" s="199"/>
      <c r="D246" s="200" t="s">
        <v>71</v>
      </c>
      <c r="E246" s="212" t="s">
        <v>706</v>
      </c>
      <c r="F246" s="212" t="s">
        <v>707</v>
      </c>
      <c r="G246" s="199"/>
      <c r="H246" s="199"/>
      <c r="I246" s="202"/>
      <c r="J246" s="213">
        <f>BK246</f>
        <v>0</v>
      </c>
      <c r="K246" s="199"/>
      <c r="L246" s="204"/>
      <c r="M246" s="205"/>
      <c r="N246" s="206"/>
      <c r="O246" s="206"/>
      <c r="P246" s="207">
        <f>P247</f>
        <v>0</v>
      </c>
      <c r="Q246" s="206"/>
      <c r="R246" s="207">
        <f>R247</f>
        <v>0</v>
      </c>
      <c r="S246" s="206"/>
      <c r="T246" s="208">
        <f>T247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9" t="s">
        <v>171</v>
      </c>
      <c r="AT246" s="210" t="s">
        <v>71</v>
      </c>
      <c r="AU246" s="210" t="s">
        <v>79</v>
      </c>
      <c r="AY246" s="209" t="s">
        <v>142</v>
      </c>
      <c r="BK246" s="211">
        <f>BK247</f>
        <v>0</v>
      </c>
    </row>
    <row r="247" s="2" customFormat="1" ht="16.5" customHeight="1">
      <c r="A247" s="40"/>
      <c r="B247" s="41"/>
      <c r="C247" s="214" t="s">
        <v>497</v>
      </c>
      <c r="D247" s="214" t="s">
        <v>144</v>
      </c>
      <c r="E247" s="215" t="s">
        <v>709</v>
      </c>
      <c r="F247" s="216" t="s">
        <v>710</v>
      </c>
      <c r="G247" s="217" t="s">
        <v>711</v>
      </c>
      <c r="H247" s="218">
        <v>1</v>
      </c>
      <c r="I247" s="219"/>
      <c r="J247" s="220">
        <f>ROUND(I247*H247,2)</f>
        <v>0</v>
      </c>
      <c r="K247" s="216" t="s">
        <v>19</v>
      </c>
      <c r="L247" s="46"/>
      <c r="M247" s="275" t="s">
        <v>19</v>
      </c>
      <c r="N247" s="276" t="s">
        <v>43</v>
      </c>
      <c r="O247" s="277"/>
      <c r="P247" s="278">
        <f>O247*H247</f>
        <v>0</v>
      </c>
      <c r="Q247" s="278">
        <v>0</v>
      </c>
      <c r="R247" s="278">
        <f>Q247*H247</f>
        <v>0</v>
      </c>
      <c r="S247" s="278">
        <v>0</v>
      </c>
      <c r="T247" s="279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25" t="s">
        <v>689</v>
      </c>
      <c r="AT247" s="225" t="s">
        <v>144</v>
      </c>
      <c r="AU247" s="225" t="s">
        <v>81</v>
      </c>
      <c r="AY247" s="19" t="s">
        <v>142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9" t="s">
        <v>79</v>
      </c>
      <c r="BK247" s="226">
        <f>ROUND(I247*H247,2)</f>
        <v>0</v>
      </c>
      <c r="BL247" s="19" t="s">
        <v>689</v>
      </c>
      <c r="BM247" s="225" t="s">
        <v>953</v>
      </c>
    </row>
    <row r="248" s="2" customFormat="1" ht="6.96" customHeight="1">
      <c r="A248" s="40"/>
      <c r="B248" s="61"/>
      <c r="C248" s="62"/>
      <c r="D248" s="62"/>
      <c r="E248" s="62"/>
      <c r="F248" s="62"/>
      <c r="G248" s="62"/>
      <c r="H248" s="62"/>
      <c r="I248" s="62"/>
      <c r="J248" s="62"/>
      <c r="K248" s="62"/>
      <c r="L248" s="46"/>
      <c r="M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</row>
  </sheetData>
  <sheetProtection sheet="1" autoFilter="0" formatColumns="0" formatRows="0" objects="1" scenarios="1" spinCount="100000" saltValue="4f1fKTIxfq4FWFNYG3TzciaIxfrOyxtEfaEQXSyM3YHZMostqJVW7U814gqDMr73qtfXmRdlEgyzPiqtLIy2zA==" hashValue="wjpSFi5OtDp4ZfIhdNjf9djb0wz6Ly+SjWdvDolE6xliW9sCf8Uaf5hzbprdeKhZoDg6wLLVp8tTtqsfYmD2yQ==" algorithmName="SHA-512" password="CC35"/>
  <autoFilter ref="C94:K24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3:H83"/>
    <mergeCell ref="E85:H85"/>
    <mergeCell ref="E87:H87"/>
    <mergeCell ref="L2:V2"/>
  </mergeCells>
  <hyperlinks>
    <hyperlink ref="F99" r:id="rId1" display="https://podminky.urs.cz/item/CS_URS_2024_01/131251102"/>
    <hyperlink ref="F104" r:id="rId2" display="https://podminky.urs.cz/item/CS_URS_2024_01/132254104"/>
    <hyperlink ref="F109" r:id="rId3" display="https://podminky.urs.cz/item/CS_URS_2024_01/151811131"/>
    <hyperlink ref="F114" r:id="rId4" display="https://podminky.urs.cz/item/CS_URS_2024_01/151811231"/>
    <hyperlink ref="F116" r:id="rId5" display="https://podminky.urs.cz/item/CS_URS_2024_01/162751117"/>
    <hyperlink ref="F119" r:id="rId6" display="https://podminky.urs.cz/item/CS_URS_2024_01/162751119"/>
    <hyperlink ref="F122" r:id="rId7" display="https://podminky.urs.cz/item/CS_URS_2024_01/167151111"/>
    <hyperlink ref="F125" r:id="rId8" display="https://podminky.urs.cz/item/CS_URS_2024_01/171201231"/>
    <hyperlink ref="F128" r:id="rId9" display="https://podminky.urs.cz/item/CS_URS_2024_01/171251201"/>
    <hyperlink ref="F131" r:id="rId10" display="https://podminky.urs.cz/item/CS_URS_2024_01/174101101"/>
    <hyperlink ref="F135" r:id="rId11" display="https://podminky.urs.cz/item/CS_URS_2024_01/175151101"/>
    <hyperlink ref="F143" r:id="rId12" display="https://podminky.urs.cz/item/CS_URS_2024_01/451572111"/>
    <hyperlink ref="F149" r:id="rId13" display="https://podminky.urs.cz/item/CS_URS_2024_01/890411811"/>
    <hyperlink ref="F152" r:id="rId14" display="https://podminky.urs.cz/item/CS_URS_2024_01/871310330"/>
    <hyperlink ref="F157" r:id="rId15" display="https://podminky.urs.cz/item/CS_URS_2024_01/871350330"/>
    <hyperlink ref="F162" r:id="rId16" display="https://podminky.urs.cz/item/CS_URS_2024_01/871370330"/>
    <hyperlink ref="F168" r:id="rId17" display="https://podminky.urs.cz/item/CS_URS_2024_01/877350310"/>
    <hyperlink ref="F173" r:id="rId18" display="https://podminky.urs.cz/item/CS_URS_2024_01/877310310"/>
    <hyperlink ref="F179" r:id="rId19" display="https://podminky.urs.cz/item/CS_URS_2024_01/877370320"/>
    <hyperlink ref="F183" r:id="rId20" display="https://podminky.urs.cz/item/CS_URS_2024_01/892351111"/>
    <hyperlink ref="F186" r:id="rId21" display="https://podminky.urs.cz/item/CS_URS_2024_01/892381111"/>
    <hyperlink ref="F188" r:id="rId22" display="https://podminky.urs.cz/item/CS_URS_2024_01/899722112"/>
    <hyperlink ref="F191" r:id="rId23" display="https://podminky.urs.cz/item/CS_URS_2024_01/894812326"/>
    <hyperlink ref="F193" r:id="rId24" display="https://podminky.urs.cz/item/CS_URS_2024_01/894812333"/>
    <hyperlink ref="F195" r:id="rId25" display="https://podminky.urs.cz/item/CS_URS_2024_01/894812339"/>
    <hyperlink ref="F197" r:id="rId26" display="https://podminky.urs.cz/item/CS_URS_2024_01/894812376"/>
    <hyperlink ref="F199" r:id="rId27" display="https://podminky.urs.cz/item/CS_URS_2024_01/895941323"/>
    <hyperlink ref="F202" r:id="rId28" display="https://podminky.urs.cz/item/CS_URS_2024_01/895941341"/>
    <hyperlink ref="F205" r:id="rId29" display="https://podminky.urs.cz/item/CS_URS_2024_01/895941351"/>
    <hyperlink ref="F208" r:id="rId30" display="https://podminky.urs.cz/item/CS_URS_2024_01/895941362"/>
    <hyperlink ref="F211" r:id="rId31" display="https://podminky.urs.cz/item/CS_URS_2024_01/899104112"/>
    <hyperlink ref="F217" r:id="rId32" display="https://podminky.urs.cz/item/CS_URS_2024_01/935113112"/>
    <hyperlink ref="F222" r:id="rId33" display="https://podminky.urs.cz/item/CS_URS_2024_01/935923218"/>
    <hyperlink ref="F226" r:id="rId34" display="https://podminky.urs.cz/item/CS_URS_2024_01/997221571"/>
    <hyperlink ref="F228" r:id="rId35" display="https://podminky.urs.cz/item/CS_URS_2024_01/997221579"/>
    <hyperlink ref="F231" r:id="rId36" display="https://podminky.urs.cz/item/CS_URS_2024_01/997221612"/>
    <hyperlink ref="F234" r:id="rId37" display="https://podminky.urs.cz/item/CS_URS_2024_01/997221861"/>
    <hyperlink ref="F238" r:id="rId38" display="https://podminky.urs.cz/item/CS_URS_2024_01/99801100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Tuchlovice, oprava místních komunikací - lokalita východ</v>
      </c>
      <c r="F7" s="144"/>
      <c r="G7" s="144"/>
      <c r="H7" s="144"/>
      <c r="L7" s="22"/>
    </row>
    <row r="8" s="1" customFormat="1" ht="12" customHeight="1">
      <c r="B8" s="22"/>
      <c r="D8" s="144" t="s">
        <v>104</v>
      </c>
      <c r="L8" s="22"/>
    </row>
    <row r="9" s="2" customFormat="1" ht="16.5" customHeight="1">
      <c r="A9" s="40"/>
      <c r="B9" s="46"/>
      <c r="C9" s="40"/>
      <c r="D9" s="40"/>
      <c r="E9" s="145" t="s">
        <v>105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954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14. 3. 2024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35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36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38</v>
      </c>
      <c r="E32" s="40"/>
      <c r="F32" s="40"/>
      <c r="G32" s="40"/>
      <c r="H32" s="40"/>
      <c r="I32" s="40"/>
      <c r="J32" s="155">
        <f>ROUND(J102,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40</v>
      </c>
      <c r="G34" s="40"/>
      <c r="H34" s="40"/>
      <c r="I34" s="156" t="s">
        <v>39</v>
      </c>
      <c r="J34" s="156" t="s">
        <v>41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42</v>
      </c>
      <c r="E35" s="144" t="s">
        <v>43</v>
      </c>
      <c r="F35" s="158">
        <f>ROUND((SUM(BE102:BE215)),  2)</f>
        <v>0</v>
      </c>
      <c r="G35" s="40"/>
      <c r="H35" s="40"/>
      <c r="I35" s="159">
        <v>0.20999999999999999</v>
      </c>
      <c r="J35" s="158">
        <f>ROUND(((SUM(BE102:BE215))*I35),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44</v>
      </c>
      <c r="F36" s="158">
        <f>ROUND((SUM(BF102:BF215)),  2)</f>
        <v>0</v>
      </c>
      <c r="G36" s="40"/>
      <c r="H36" s="40"/>
      <c r="I36" s="159">
        <v>0.12</v>
      </c>
      <c r="J36" s="158">
        <f>ROUND(((SUM(BF102:BF215))*I36),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45</v>
      </c>
      <c r="F37" s="158">
        <f>ROUND((SUM(BG102:BG215)),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46</v>
      </c>
      <c r="F38" s="158">
        <f>ROUND((SUM(BH102:BH215)),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47</v>
      </c>
      <c r="F39" s="158">
        <f>ROUND((SUM(BI102:BI215)),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Tuchlovice, oprava místních komunikací - lokalita východ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104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104.3 - Veřejné osvětlení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obec Tuchlovice</v>
      </c>
      <c r="G56" s="42"/>
      <c r="H56" s="42"/>
      <c r="I56" s="34" t="s">
        <v>23</v>
      </c>
      <c r="J56" s="74" t="str">
        <f>IF(J14="","",J14)</f>
        <v>14. 3. 2024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Tuchlovice</v>
      </c>
      <c r="G58" s="42"/>
      <c r="H58" s="42"/>
      <c r="I58" s="34" t="s">
        <v>31</v>
      </c>
      <c r="J58" s="38" t="str">
        <f>E23</f>
        <v>PFProjekt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Lukáš Novák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109</v>
      </c>
      <c r="D61" s="173"/>
      <c r="E61" s="173"/>
      <c r="F61" s="173"/>
      <c r="G61" s="173"/>
      <c r="H61" s="173"/>
      <c r="I61" s="173"/>
      <c r="J61" s="174" t="s">
        <v>110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70</v>
      </c>
      <c r="D63" s="42"/>
      <c r="E63" s="42"/>
      <c r="F63" s="42"/>
      <c r="G63" s="42"/>
      <c r="H63" s="42"/>
      <c r="I63" s="42"/>
      <c r="J63" s="104">
        <f>J102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111</v>
      </c>
    </row>
    <row r="64" s="9" customFormat="1" ht="24.96" customHeight="1">
      <c r="A64" s="9"/>
      <c r="B64" s="176"/>
      <c r="C64" s="177"/>
      <c r="D64" s="178" t="s">
        <v>955</v>
      </c>
      <c r="E64" s="179"/>
      <c r="F64" s="179"/>
      <c r="G64" s="179"/>
      <c r="H64" s="179"/>
      <c r="I64" s="179"/>
      <c r="J64" s="180">
        <f>J103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956</v>
      </c>
      <c r="E65" s="184"/>
      <c r="F65" s="184"/>
      <c r="G65" s="184"/>
      <c r="H65" s="184"/>
      <c r="I65" s="184"/>
      <c r="J65" s="185">
        <f>J104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76"/>
      <c r="C66" s="177"/>
      <c r="D66" s="178" t="s">
        <v>957</v>
      </c>
      <c r="E66" s="179"/>
      <c r="F66" s="179"/>
      <c r="G66" s="179"/>
      <c r="H66" s="179"/>
      <c r="I66" s="179"/>
      <c r="J66" s="180">
        <f>J107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82"/>
      <c r="C67" s="127"/>
      <c r="D67" s="183" t="s">
        <v>958</v>
      </c>
      <c r="E67" s="184"/>
      <c r="F67" s="184"/>
      <c r="G67" s="184"/>
      <c r="H67" s="184"/>
      <c r="I67" s="184"/>
      <c r="J67" s="185">
        <f>J108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124</v>
      </c>
      <c r="E68" s="184"/>
      <c r="F68" s="184"/>
      <c r="G68" s="184"/>
      <c r="H68" s="184"/>
      <c r="I68" s="184"/>
      <c r="J68" s="185">
        <f>J110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125</v>
      </c>
      <c r="E69" s="184"/>
      <c r="F69" s="184"/>
      <c r="G69" s="184"/>
      <c r="H69" s="184"/>
      <c r="I69" s="184"/>
      <c r="J69" s="185">
        <f>J117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126</v>
      </c>
      <c r="E70" s="184"/>
      <c r="F70" s="184"/>
      <c r="G70" s="184"/>
      <c r="H70" s="184"/>
      <c r="I70" s="184"/>
      <c r="J70" s="185">
        <f>J120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959</v>
      </c>
      <c r="E71" s="184"/>
      <c r="F71" s="184"/>
      <c r="G71" s="184"/>
      <c r="H71" s="184"/>
      <c r="I71" s="184"/>
      <c r="J71" s="185">
        <f>J123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6"/>
      <c r="C72" s="177"/>
      <c r="D72" s="178" t="s">
        <v>960</v>
      </c>
      <c r="E72" s="179"/>
      <c r="F72" s="179"/>
      <c r="G72" s="179"/>
      <c r="H72" s="179"/>
      <c r="I72" s="179"/>
      <c r="J72" s="180">
        <f>J128</f>
        <v>0</v>
      </c>
      <c r="K72" s="177"/>
      <c r="L72" s="18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2"/>
      <c r="C73" s="127"/>
      <c r="D73" s="183" t="s">
        <v>961</v>
      </c>
      <c r="E73" s="184"/>
      <c r="F73" s="184"/>
      <c r="G73" s="184"/>
      <c r="H73" s="184"/>
      <c r="I73" s="184"/>
      <c r="J73" s="185">
        <f>J129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962</v>
      </c>
      <c r="E74" s="184"/>
      <c r="F74" s="184"/>
      <c r="G74" s="184"/>
      <c r="H74" s="184"/>
      <c r="I74" s="184"/>
      <c r="J74" s="185">
        <f>J139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2"/>
      <c r="C75" s="127"/>
      <c r="D75" s="183" t="s">
        <v>963</v>
      </c>
      <c r="E75" s="184"/>
      <c r="F75" s="184"/>
      <c r="G75" s="184"/>
      <c r="H75" s="184"/>
      <c r="I75" s="184"/>
      <c r="J75" s="185">
        <f>J148</f>
        <v>0</v>
      </c>
      <c r="K75" s="127"/>
      <c r="L75" s="18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4.88" customHeight="1">
      <c r="A76" s="10"/>
      <c r="B76" s="182"/>
      <c r="C76" s="127"/>
      <c r="D76" s="183" t="s">
        <v>964</v>
      </c>
      <c r="E76" s="184"/>
      <c r="F76" s="184"/>
      <c r="G76" s="184"/>
      <c r="H76" s="184"/>
      <c r="I76" s="184"/>
      <c r="J76" s="185">
        <f>J159</f>
        <v>0</v>
      </c>
      <c r="K76" s="127"/>
      <c r="L76" s="18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76"/>
      <c r="C77" s="177"/>
      <c r="D77" s="178" t="s">
        <v>965</v>
      </c>
      <c r="E77" s="179"/>
      <c r="F77" s="179"/>
      <c r="G77" s="179"/>
      <c r="H77" s="179"/>
      <c r="I77" s="179"/>
      <c r="J77" s="180">
        <f>J162</f>
        <v>0</v>
      </c>
      <c r="K77" s="177"/>
      <c r="L77" s="181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10" customFormat="1" ht="19.92" customHeight="1">
      <c r="A78" s="10"/>
      <c r="B78" s="182"/>
      <c r="C78" s="127"/>
      <c r="D78" s="183" t="s">
        <v>966</v>
      </c>
      <c r="E78" s="184"/>
      <c r="F78" s="184"/>
      <c r="G78" s="184"/>
      <c r="H78" s="184"/>
      <c r="I78" s="184"/>
      <c r="J78" s="185">
        <f>J163</f>
        <v>0</v>
      </c>
      <c r="K78" s="127"/>
      <c r="L78" s="18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2"/>
      <c r="C79" s="127"/>
      <c r="D79" s="183" t="s">
        <v>967</v>
      </c>
      <c r="E79" s="184"/>
      <c r="F79" s="184"/>
      <c r="G79" s="184"/>
      <c r="H79" s="184"/>
      <c r="I79" s="184"/>
      <c r="J79" s="185">
        <f>J176</f>
        <v>0</v>
      </c>
      <c r="K79" s="127"/>
      <c r="L79" s="18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2"/>
      <c r="C80" s="127"/>
      <c r="D80" s="183" t="s">
        <v>968</v>
      </c>
      <c r="E80" s="184"/>
      <c r="F80" s="184"/>
      <c r="G80" s="184"/>
      <c r="H80" s="184"/>
      <c r="I80" s="184"/>
      <c r="J80" s="185">
        <f>J214</f>
        <v>0</v>
      </c>
      <c r="K80" s="127"/>
      <c r="L80" s="18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6" s="2" customFormat="1" ht="6.96" customHeight="1">
      <c r="A86" s="40"/>
      <c r="B86" s="63"/>
      <c r="C86" s="64"/>
      <c r="D86" s="64"/>
      <c r="E86" s="64"/>
      <c r="F86" s="64"/>
      <c r="G86" s="64"/>
      <c r="H86" s="64"/>
      <c r="I86" s="64"/>
      <c r="J86" s="64"/>
      <c r="K86" s="64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4.96" customHeight="1">
      <c r="A87" s="40"/>
      <c r="B87" s="41"/>
      <c r="C87" s="25" t="s">
        <v>127</v>
      </c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16</v>
      </c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171" t="str">
        <f>E7</f>
        <v>Tuchlovice, oprava místních komunikací - lokalita východ</v>
      </c>
      <c r="F90" s="34"/>
      <c r="G90" s="34"/>
      <c r="H90" s="34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" customFormat="1" ht="12" customHeight="1">
      <c r="B91" s="23"/>
      <c r="C91" s="34" t="s">
        <v>104</v>
      </c>
      <c r="D91" s="24"/>
      <c r="E91" s="24"/>
      <c r="F91" s="24"/>
      <c r="G91" s="24"/>
      <c r="H91" s="24"/>
      <c r="I91" s="24"/>
      <c r="J91" s="24"/>
      <c r="K91" s="24"/>
      <c r="L91" s="22"/>
    </row>
    <row r="92" s="2" customFormat="1" ht="16.5" customHeight="1">
      <c r="A92" s="40"/>
      <c r="B92" s="41"/>
      <c r="C92" s="42"/>
      <c r="D92" s="42"/>
      <c r="E92" s="171" t="s">
        <v>105</v>
      </c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2" customHeight="1">
      <c r="A93" s="40"/>
      <c r="B93" s="41"/>
      <c r="C93" s="34" t="s">
        <v>106</v>
      </c>
      <c r="D93" s="42"/>
      <c r="E93" s="42"/>
      <c r="F93" s="42"/>
      <c r="G93" s="42"/>
      <c r="H93" s="42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6.5" customHeight="1">
      <c r="A94" s="40"/>
      <c r="B94" s="41"/>
      <c r="C94" s="42"/>
      <c r="D94" s="42"/>
      <c r="E94" s="71" t="str">
        <f>E11</f>
        <v>SO 104.3 - Veřejné osvětlení</v>
      </c>
      <c r="F94" s="42"/>
      <c r="G94" s="42"/>
      <c r="H94" s="42"/>
      <c r="I94" s="42"/>
      <c r="J94" s="42"/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2" customHeight="1">
      <c r="A96" s="40"/>
      <c r="B96" s="41"/>
      <c r="C96" s="34" t="s">
        <v>21</v>
      </c>
      <c r="D96" s="42"/>
      <c r="E96" s="42"/>
      <c r="F96" s="29" t="str">
        <f>F14</f>
        <v>obec Tuchlovice</v>
      </c>
      <c r="G96" s="42"/>
      <c r="H96" s="42"/>
      <c r="I96" s="34" t="s">
        <v>23</v>
      </c>
      <c r="J96" s="74" t="str">
        <f>IF(J14="","",J14)</f>
        <v>14. 3. 2024</v>
      </c>
      <c r="K96" s="42"/>
      <c r="L96" s="14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6.96" customHeight="1">
      <c r="A97" s="40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14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5.15" customHeight="1">
      <c r="A98" s="40"/>
      <c r="B98" s="41"/>
      <c r="C98" s="34" t="s">
        <v>25</v>
      </c>
      <c r="D98" s="42"/>
      <c r="E98" s="42"/>
      <c r="F98" s="29" t="str">
        <f>E17</f>
        <v>Obec Tuchlovice</v>
      </c>
      <c r="G98" s="42"/>
      <c r="H98" s="42"/>
      <c r="I98" s="34" t="s">
        <v>31</v>
      </c>
      <c r="J98" s="38" t="str">
        <f>E23</f>
        <v>PFProjekt s.r.o.</v>
      </c>
      <c r="K98" s="42"/>
      <c r="L98" s="14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15.15" customHeight="1">
      <c r="A99" s="40"/>
      <c r="B99" s="41"/>
      <c r="C99" s="34" t="s">
        <v>29</v>
      </c>
      <c r="D99" s="42"/>
      <c r="E99" s="42"/>
      <c r="F99" s="29" t="str">
        <f>IF(E20="","",E20)</f>
        <v>Vyplň údaj</v>
      </c>
      <c r="G99" s="42"/>
      <c r="H99" s="42"/>
      <c r="I99" s="34" t="s">
        <v>34</v>
      </c>
      <c r="J99" s="38" t="str">
        <f>E26</f>
        <v>Lukáš Novák</v>
      </c>
      <c r="K99" s="42"/>
      <c r="L99" s="146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2" customFormat="1" ht="10.32" customHeight="1">
      <c r="A100" s="40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146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  <row r="101" s="11" customFormat="1" ht="29.28" customHeight="1">
      <c r="A101" s="187"/>
      <c r="B101" s="188"/>
      <c r="C101" s="189" t="s">
        <v>128</v>
      </c>
      <c r="D101" s="190" t="s">
        <v>57</v>
      </c>
      <c r="E101" s="190" t="s">
        <v>53</v>
      </c>
      <c r="F101" s="190" t="s">
        <v>54</v>
      </c>
      <c r="G101" s="190" t="s">
        <v>129</v>
      </c>
      <c r="H101" s="190" t="s">
        <v>130</v>
      </c>
      <c r="I101" s="190" t="s">
        <v>131</v>
      </c>
      <c r="J101" s="190" t="s">
        <v>110</v>
      </c>
      <c r="K101" s="191" t="s">
        <v>132</v>
      </c>
      <c r="L101" s="192"/>
      <c r="M101" s="94" t="s">
        <v>19</v>
      </c>
      <c r="N101" s="95" t="s">
        <v>42</v>
      </c>
      <c r="O101" s="95" t="s">
        <v>133</v>
      </c>
      <c r="P101" s="95" t="s">
        <v>134</v>
      </c>
      <c r="Q101" s="95" t="s">
        <v>135</v>
      </c>
      <c r="R101" s="95" t="s">
        <v>136</v>
      </c>
      <c r="S101" s="95" t="s">
        <v>137</v>
      </c>
      <c r="T101" s="96" t="s">
        <v>138</v>
      </c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</row>
    <row r="102" s="2" customFormat="1" ht="22.8" customHeight="1">
      <c r="A102" s="40"/>
      <c r="B102" s="41"/>
      <c r="C102" s="101" t="s">
        <v>139</v>
      </c>
      <c r="D102" s="42"/>
      <c r="E102" s="42"/>
      <c r="F102" s="42"/>
      <c r="G102" s="42"/>
      <c r="H102" s="42"/>
      <c r="I102" s="42"/>
      <c r="J102" s="193">
        <f>BK102</f>
        <v>0</v>
      </c>
      <c r="K102" s="42"/>
      <c r="L102" s="46"/>
      <c r="M102" s="97"/>
      <c r="N102" s="194"/>
      <c r="O102" s="98"/>
      <c r="P102" s="195">
        <f>P103+P107+P128+P162</f>
        <v>0</v>
      </c>
      <c r="Q102" s="98"/>
      <c r="R102" s="195">
        <f>R103+R107+R128+R162</f>
        <v>3.5970107499999999</v>
      </c>
      <c r="S102" s="98"/>
      <c r="T102" s="196">
        <f>T103+T107+T128+T162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71</v>
      </c>
      <c r="AU102" s="19" t="s">
        <v>111</v>
      </c>
      <c r="BK102" s="197">
        <f>BK103+BK107+BK128+BK162</f>
        <v>0</v>
      </c>
    </row>
    <row r="103" s="12" customFormat="1" ht="25.92" customHeight="1">
      <c r="A103" s="12"/>
      <c r="B103" s="198"/>
      <c r="C103" s="199"/>
      <c r="D103" s="200" t="s">
        <v>71</v>
      </c>
      <c r="E103" s="201" t="s">
        <v>140</v>
      </c>
      <c r="F103" s="201" t="s">
        <v>969</v>
      </c>
      <c r="G103" s="199"/>
      <c r="H103" s="199"/>
      <c r="I103" s="202"/>
      <c r="J103" s="203">
        <f>BK103</f>
        <v>0</v>
      </c>
      <c r="K103" s="199"/>
      <c r="L103" s="204"/>
      <c r="M103" s="205"/>
      <c r="N103" s="206"/>
      <c r="O103" s="206"/>
      <c r="P103" s="207">
        <f>P104</f>
        <v>0</v>
      </c>
      <c r="Q103" s="206"/>
      <c r="R103" s="207">
        <f>R104</f>
        <v>0</v>
      </c>
      <c r="S103" s="206"/>
      <c r="T103" s="208">
        <f>T104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9" t="s">
        <v>79</v>
      </c>
      <c r="AT103" s="210" t="s">
        <v>71</v>
      </c>
      <c r="AU103" s="210" t="s">
        <v>72</v>
      </c>
      <c r="AY103" s="209" t="s">
        <v>142</v>
      </c>
      <c r="BK103" s="211">
        <f>BK104</f>
        <v>0</v>
      </c>
    </row>
    <row r="104" s="12" customFormat="1" ht="22.8" customHeight="1">
      <c r="A104" s="12"/>
      <c r="B104" s="198"/>
      <c r="C104" s="199"/>
      <c r="D104" s="200" t="s">
        <v>71</v>
      </c>
      <c r="E104" s="212" t="s">
        <v>199</v>
      </c>
      <c r="F104" s="212" t="s">
        <v>970</v>
      </c>
      <c r="G104" s="199"/>
      <c r="H104" s="199"/>
      <c r="I104" s="202"/>
      <c r="J104" s="213">
        <f>BK104</f>
        <v>0</v>
      </c>
      <c r="K104" s="199"/>
      <c r="L104" s="204"/>
      <c r="M104" s="205"/>
      <c r="N104" s="206"/>
      <c r="O104" s="206"/>
      <c r="P104" s="207">
        <f>SUM(P105:P106)</f>
        <v>0</v>
      </c>
      <c r="Q104" s="206"/>
      <c r="R104" s="207">
        <f>SUM(R105:R106)</f>
        <v>0</v>
      </c>
      <c r="S104" s="206"/>
      <c r="T104" s="208">
        <f>SUM(T105:T106)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9" t="s">
        <v>79</v>
      </c>
      <c r="AT104" s="210" t="s">
        <v>71</v>
      </c>
      <c r="AU104" s="210" t="s">
        <v>79</v>
      </c>
      <c r="AY104" s="209" t="s">
        <v>142</v>
      </c>
      <c r="BK104" s="211">
        <f>SUM(BK105:BK106)</f>
        <v>0</v>
      </c>
    </row>
    <row r="105" s="2" customFormat="1" ht="16.5" customHeight="1">
      <c r="A105" s="40"/>
      <c r="B105" s="41"/>
      <c r="C105" s="214" t="s">
        <v>79</v>
      </c>
      <c r="D105" s="214" t="s">
        <v>144</v>
      </c>
      <c r="E105" s="215" t="s">
        <v>971</v>
      </c>
      <c r="F105" s="216" t="s">
        <v>972</v>
      </c>
      <c r="G105" s="217" t="s">
        <v>677</v>
      </c>
      <c r="H105" s="218">
        <v>15</v>
      </c>
      <c r="I105" s="219"/>
      <c r="J105" s="220">
        <f>ROUND(I105*H105,2)</f>
        <v>0</v>
      </c>
      <c r="K105" s="216" t="s">
        <v>148</v>
      </c>
      <c r="L105" s="46"/>
      <c r="M105" s="221" t="s">
        <v>19</v>
      </c>
      <c r="N105" s="222" t="s">
        <v>43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149</v>
      </c>
      <c r="AT105" s="225" t="s">
        <v>144</v>
      </c>
      <c r="AU105" s="225" t="s">
        <v>81</v>
      </c>
      <c r="AY105" s="19" t="s">
        <v>142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79</v>
      </c>
      <c r="BK105" s="226">
        <f>ROUND(I105*H105,2)</f>
        <v>0</v>
      </c>
      <c r="BL105" s="19" t="s">
        <v>149</v>
      </c>
      <c r="BM105" s="225" t="s">
        <v>973</v>
      </c>
    </row>
    <row r="106" s="2" customFormat="1">
      <c r="A106" s="40"/>
      <c r="B106" s="41"/>
      <c r="C106" s="42"/>
      <c r="D106" s="227" t="s">
        <v>151</v>
      </c>
      <c r="E106" s="42"/>
      <c r="F106" s="228" t="s">
        <v>974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151</v>
      </c>
      <c r="AU106" s="19" t="s">
        <v>81</v>
      </c>
    </row>
    <row r="107" s="12" customFormat="1" ht="25.92" customHeight="1">
      <c r="A107" s="12"/>
      <c r="B107" s="198"/>
      <c r="C107" s="199"/>
      <c r="D107" s="200" t="s">
        <v>71</v>
      </c>
      <c r="E107" s="201" t="s">
        <v>681</v>
      </c>
      <c r="F107" s="201" t="s">
        <v>975</v>
      </c>
      <c r="G107" s="199"/>
      <c r="H107" s="199"/>
      <c r="I107" s="202"/>
      <c r="J107" s="203">
        <f>BK107</f>
        <v>0</v>
      </c>
      <c r="K107" s="199"/>
      <c r="L107" s="204"/>
      <c r="M107" s="205"/>
      <c r="N107" s="206"/>
      <c r="O107" s="206"/>
      <c r="P107" s="207">
        <f>P108+P110+P117+P120+P123</f>
        <v>0</v>
      </c>
      <c r="Q107" s="206"/>
      <c r="R107" s="207">
        <f>R108+R110+R117+R120+R123</f>
        <v>0</v>
      </c>
      <c r="S107" s="206"/>
      <c r="T107" s="208">
        <f>T108+T110+T117+T120+T123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9" t="s">
        <v>79</v>
      </c>
      <c r="AT107" s="210" t="s">
        <v>71</v>
      </c>
      <c r="AU107" s="210" t="s">
        <v>72</v>
      </c>
      <c r="AY107" s="209" t="s">
        <v>142</v>
      </c>
      <c r="BK107" s="211">
        <f>BK108+BK110+BK117+BK120+BK123</f>
        <v>0</v>
      </c>
    </row>
    <row r="108" s="12" customFormat="1" ht="22.8" customHeight="1">
      <c r="A108" s="12"/>
      <c r="B108" s="198"/>
      <c r="C108" s="199"/>
      <c r="D108" s="200" t="s">
        <v>71</v>
      </c>
      <c r="E108" s="212" t="s">
        <v>72</v>
      </c>
      <c r="F108" s="212" t="s">
        <v>975</v>
      </c>
      <c r="G108" s="199"/>
      <c r="H108" s="199"/>
      <c r="I108" s="202"/>
      <c r="J108" s="213">
        <f>BK108</f>
        <v>0</v>
      </c>
      <c r="K108" s="199"/>
      <c r="L108" s="204"/>
      <c r="M108" s="205"/>
      <c r="N108" s="206"/>
      <c r="O108" s="206"/>
      <c r="P108" s="207">
        <f>P109</f>
        <v>0</v>
      </c>
      <c r="Q108" s="206"/>
      <c r="R108" s="207">
        <f>R109</f>
        <v>0</v>
      </c>
      <c r="S108" s="206"/>
      <c r="T108" s="208">
        <f>T109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9" t="s">
        <v>79</v>
      </c>
      <c r="AT108" s="210" t="s">
        <v>71</v>
      </c>
      <c r="AU108" s="210" t="s">
        <v>79</v>
      </c>
      <c r="AY108" s="209" t="s">
        <v>142</v>
      </c>
      <c r="BK108" s="211">
        <f>BK109</f>
        <v>0</v>
      </c>
    </row>
    <row r="109" s="2" customFormat="1" ht="16.5" customHeight="1">
      <c r="A109" s="40"/>
      <c r="B109" s="41"/>
      <c r="C109" s="214" t="s">
        <v>81</v>
      </c>
      <c r="D109" s="214" t="s">
        <v>144</v>
      </c>
      <c r="E109" s="215" t="s">
        <v>976</v>
      </c>
      <c r="F109" s="216" t="s">
        <v>977</v>
      </c>
      <c r="G109" s="217" t="s">
        <v>978</v>
      </c>
      <c r="H109" s="218">
        <v>25</v>
      </c>
      <c r="I109" s="219"/>
      <c r="J109" s="220">
        <f>ROUND(I109*H109,2)</f>
        <v>0</v>
      </c>
      <c r="K109" s="216" t="s">
        <v>19</v>
      </c>
      <c r="L109" s="46"/>
      <c r="M109" s="221" t="s">
        <v>19</v>
      </c>
      <c r="N109" s="222" t="s">
        <v>43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149</v>
      </c>
      <c r="AT109" s="225" t="s">
        <v>144</v>
      </c>
      <c r="AU109" s="225" t="s">
        <v>81</v>
      </c>
      <c r="AY109" s="19" t="s">
        <v>142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79</v>
      </c>
      <c r="BK109" s="226">
        <f>ROUND(I109*H109,2)</f>
        <v>0</v>
      </c>
      <c r="BL109" s="19" t="s">
        <v>149</v>
      </c>
      <c r="BM109" s="225" t="s">
        <v>979</v>
      </c>
    </row>
    <row r="110" s="12" customFormat="1" ht="22.8" customHeight="1">
      <c r="A110" s="12"/>
      <c r="B110" s="198"/>
      <c r="C110" s="199"/>
      <c r="D110" s="200" t="s">
        <v>71</v>
      </c>
      <c r="E110" s="212" t="s">
        <v>683</v>
      </c>
      <c r="F110" s="212" t="s">
        <v>684</v>
      </c>
      <c r="G110" s="199"/>
      <c r="H110" s="199"/>
      <c r="I110" s="202"/>
      <c r="J110" s="213">
        <f>BK110</f>
        <v>0</v>
      </c>
      <c r="K110" s="199"/>
      <c r="L110" s="204"/>
      <c r="M110" s="205"/>
      <c r="N110" s="206"/>
      <c r="O110" s="206"/>
      <c r="P110" s="207">
        <f>SUM(P111:P116)</f>
        <v>0</v>
      </c>
      <c r="Q110" s="206"/>
      <c r="R110" s="207">
        <f>SUM(R111:R116)</f>
        <v>0</v>
      </c>
      <c r="S110" s="206"/>
      <c r="T110" s="208">
        <f>SUM(T111:T116)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9" t="s">
        <v>171</v>
      </c>
      <c r="AT110" s="210" t="s">
        <v>71</v>
      </c>
      <c r="AU110" s="210" t="s">
        <v>79</v>
      </c>
      <c r="AY110" s="209" t="s">
        <v>142</v>
      </c>
      <c r="BK110" s="211">
        <f>SUM(BK111:BK116)</f>
        <v>0</v>
      </c>
    </row>
    <row r="111" s="2" customFormat="1" ht="16.5" customHeight="1">
      <c r="A111" s="40"/>
      <c r="B111" s="41"/>
      <c r="C111" s="214" t="s">
        <v>155</v>
      </c>
      <c r="D111" s="214" t="s">
        <v>144</v>
      </c>
      <c r="E111" s="215" t="s">
        <v>980</v>
      </c>
      <c r="F111" s="216" t="s">
        <v>981</v>
      </c>
      <c r="G111" s="217" t="s">
        <v>711</v>
      </c>
      <c r="H111" s="218">
        <v>1</v>
      </c>
      <c r="I111" s="219"/>
      <c r="J111" s="220">
        <f>ROUND(I111*H111,2)</f>
        <v>0</v>
      </c>
      <c r="K111" s="216" t="s">
        <v>148</v>
      </c>
      <c r="L111" s="46"/>
      <c r="M111" s="221" t="s">
        <v>19</v>
      </c>
      <c r="N111" s="222" t="s">
        <v>43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689</v>
      </c>
      <c r="AT111" s="225" t="s">
        <v>144</v>
      </c>
      <c r="AU111" s="225" t="s">
        <v>81</v>
      </c>
      <c r="AY111" s="19" t="s">
        <v>142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79</v>
      </c>
      <c r="BK111" s="226">
        <f>ROUND(I111*H111,2)</f>
        <v>0</v>
      </c>
      <c r="BL111" s="19" t="s">
        <v>689</v>
      </c>
      <c r="BM111" s="225" t="s">
        <v>982</v>
      </c>
    </row>
    <row r="112" s="2" customFormat="1">
      <c r="A112" s="40"/>
      <c r="B112" s="41"/>
      <c r="C112" s="42"/>
      <c r="D112" s="227" t="s">
        <v>151</v>
      </c>
      <c r="E112" s="42"/>
      <c r="F112" s="228" t="s">
        <v>983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151</v>
      </c>
      <c r="AU112" s="19" t="s">
        <v>81</v>
      </c>
    </row>
    <row r="113" s="2" customFormat="1" ht="16.5" customHeight="1">
      <c r="A113" s="40"/>
      <c r="B113" s="41"/>
      <c r="C113" s="214" t="s">
        <v>149</v>
      </c>
      <c r="D113" s="214" t="s">
        <v>144</v>
      </c>
      <c r="E113" s="215" t="s">
        <v>692</v>
      </c>
      <c r="F113" s="216" t="s">
        <v>984</v>
      </c>
      <c r="G113" s="217" t="s">
        <v>711</v>
      </c>
      <c r="H113" s="218">
        <v>1</v>
      </c>
      <c r="I113" s="219"/>
      <c r="J113" s="220">
        <f>ROUND(I113*H113,2)</f>
        <v>0</v>
      </c>
      <c r="K113" s="216" t="s">
        <v>148</v>
      </c>
      <c r="L113" s="46"/>
      <c r="M113" s="221" t="s">
        <v>19</v>
      </c>
      <c r="N113" s="222" t="s">
        <v>43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689</v>
      </c>
      <c r="AT113" s="225" t="s">
        <v>144</v>
      </c>
      <c r="AU113" s="225" t="s">
        <v>81</v>
      </c>
      <c r="AY113" s="19" t="s">
        <v>142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79</v>
      </c>
      <c r="BK113" s="226">
        <f>ROUND(I113*H113,2)</f>
        <v>0</v>
      </c>
      <c r="BL113" s="19" t="s">
        <v>689</v>
      </c>
      <c r="BM113" s="225" t="s">
        <v>985</v>
      </c>
    </row>
    <row r="114" s="2" customFormat="1">
      <c r="A114" s="40"/>
      <c r="B114" s="41"/>
      <c r="C114" s="42"/>
      <c r="D114" s="227" t="s">
        <v>151</v>
      </c>
      <c r="E114" s="42"/>
      <c r="F114" s="228" t="s">
        <v>986</v>
      </c>
      <c r="G114" s="42"/>
      <c r="H114" s="42"/>
      <c r="I114" s="229"/>
      <c r="J114" s="42"/>
      <c r="K114" s="42"/>
      <c r="L114" s="46"/>
      <c r="M114" s="230"/>
      <c r="N114" s="231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151</v>
      </c>
      <c r="AU114" s="19" t="s">
        <v>81</v>
      </c>
    </row>
    <row r="115" s="2" customFormat="1" ht="16.5" customHeight="1">
      <c r="A115" s="40"/>
      <c r="B115" s="41"/>
      <c r="C115" s="214" t="s">
        <v>171</v>
      </c>
      <c r="D115" s="214" t="s">
        <v>144</v>
      </c>
      <c r="E115" s="215" t="s">
        <v>698</v>
      </c>
      <c r="F115" s="216" t="s">
        <v>987</v>
      </c>
      <c r="G115" s="217" t="s">
        <v>711</v>
      </c>
      <c r="H115" s="218">
        <v>1</v>
      </c>
      <c r="I115" s="219"/>
      <c r="J115" s="220">
        <f>ROUND(I115*H115,2)</f>
        <v>0</v>
      </c>
      <c r="K115" s="216" t="s">
        <v>148</v>
      </c>
      <c r="L115" s="46"/>
      <c r="M115" s="221" t="s">
        <v>19</v>
      </c>
      <c r="N115" s="222" t="s">
        <v>43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689</v>
      </c>
      <c r="AT115" s="225" t="s">
        <v>144</v>
      </c>
      <c r="AU115" s="225" t="s">
        <v>81</v>
      </c>
      <c r="AY115" s="19" t="s">
        <v>142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79</v>
      </c>
      <c r="BK115" s="226">
        <f>ROUND(I115*H115,2)</f>
        <v>0</v>
      </c>
      <c r="BL115" s="19" t="s">
        <v>689</v>
      </c>
      <c r="BM115" s="225" t="s">
        <v>988</v>
      </c>
    </row>
    <row r="116" s="2" customFormat="1">
      <c r="A116" s="40"/>
      <c r="B116" s="41"/>
      <c r="C116" s="42"/>
      <c r="D116" s="227" t="s">
        <v>151</v>
      </c>
      <c r="E116" s="42"/>
      <c r="F116" s="228" t="s">
        <v>989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151</v>
      </c>
      <c r="AU116" s="19" t="s">
        <v>81</v>
      </c>
    </row>
    <row r="117" s="12" customFormat="1" ht="22.8" customHeight="1">
      <c r="A117" s="12"/>
      <c r="B117" s="198"/>
      <c r="C117" s="199"/>
      <c r="D117" s="200" t="s">
        <v>71</v>
      </c>
      <c r="E117" s="212" t="s">
        <v>706</v>
      </c>
      <c r="F117" s="212" t="s">
        <v>707</v>
      </c>
      <c r="G117" s="199"/>
      <c r="H117" s="199"/>
      <c r="I117" s="202"/>
      <c r="J117" s="213">
        <f>BK117</f>
        <v>0</v>
      </c>
      <c r="K117" s="199"/>
      <c r="L117" s="204"/>
      <c r="M117" s="205"/>
      <c r="N117" s="206"/>
      <c r="O117" s="206"/>
      <c r="P117" s="207">
        <f>SUM(P118:P119)</f>
        <v>0</v>
      </c>
      <c r="Q117" s="206"/>
      <c r="R117" s="207">
        <f>SUM(R118:R119)</f>
        <v>0</v>
      </c>
      <c r="S117" s="206"/>
      <c r="T117" s="208">
        <f>SUM(T118:T119)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9" t="s">
        <v>171</v>
      </c>
      <c r="AT117" s="210" t="s">
        <v>71</v>
      </c>
      <c r="AU117" s="210" t="s">
        <v>79</v>
      </c>
      <c r="AY117" s="209" t="s">
        <v>142</v>
      </c>
      <c r="BK117" s="211">
        <f>SUM(BK118:BK119)</f>
        <v>0</v>
      </c>
    </row>
    <row r="118" s="2" customFormat="1" ht="16.5" customHeight="1">
      <c r="A118" s="40"/>
      <c r="B118" s="41"/>
      <c r="C118" s="214" t="s">
        <v>178</v>
      </c>
      <c r="D118" s="214" t="s">
        <v>144</v>
      </c>
      <c r="E118" s="215" t="s">
        <v>990</v>
      </c>
      <c r="F118" s="216" t="s">
        <v>707</v>
      </c>
      <c r="G118" s="217" t="s">
        <v>711</v>
      </c>
      <c r="H118" s="218">
        <v>1</v>
      </c>
      <c r="I118" s="219"/>
      <c r="J118" s="220">
        <f>ROUND(I118*H118,2)</f>
        <v>0</v>
      </c>
      <c r="K118" s="216" t="s">
        <v>148</v>
      </c>
      <c r="L118" s="46"/>
      <c r="M118" s="221" t="s">
        <v>19</v>
      </c>
      <c r="N118" s="222" t="s">
        <v>43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689</v>
      </c>
      <c r="AT118" s="225" t="s">
        <v>144</v>
      </c>
      <c r="AU118" s="225" t="s">
        <v>81</v>
      </c>
      <c r="AY118" s="19" t="s">
        <v>142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79</v>
      </c>
      <c r="BK118" s="226">
        <f>ROUND(I118*H118,2)</f>
        <v>0</v>
      </c>
      <c r="BL118" s="19" t="s">
        <v>689</v>
      </c>
      <c r="BM118" s="225" t="s">
        <v>991</v>
      </c>
    </row>
    <row r="119" s="2" customFormat="1">
      <c r="A119" s="40"/>
      <c r="B119" s="41"/>
      <c r="C119" s="42"/>
      <c r="D119" s="227" t="s">
        <v>151</v>
      </c>
      <c r="E119" s="42"/>
      <c r="F119" s="228" t="s">
        <v>992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151</v>
      </c>
      <c r="AU119" s="19" t="s">
        <v>81</v>
      </c>
    </row>
    <row r="120" s="12" customFormat="1" ht="22.8" customHeight="1">
      <c r="A120" s="12"/>
      <c r="B120" s="198"/>
      <c r="C120" s="199"/>
      <c r="D120" s="200" t="s">
        <v>71</v>
      </c>
      <c r="E120" s="212" t="s">
        <v>726</v>
      </c>
      <c r="F120" s="212" t="s">
        <v>727</v>
      </c>
      <c r="G120" s="199"/>
      <c r="H120" s="199"/>
      <c r="I120" s="202"/>
      <c r="J120" s="213">
        <f>BK120</f>
        <v>0</v>
      </c>
      <c r="K120" s="199"/>
      <c r="L120" s="204"/>
      <c r="M120" s="205"/>
      <c r="N120" s="206"/>
      <c r="O120" s="206"/>
      <c r="P120" s="207">
        <f>SUM(P121:P122)</f>
        <v>0</v>
      </c>
      <c r="Q120" s="206"/>
      <c r="R120" s="207">
        <f>SUM(R121:R122)</f>
        <v>0</v>
      </c>
      <c r="S120" s="206"/>
      <c r="T120" s="208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9" t="s">
        <v>171</v>
      </c>
      <c r="AT120" s="210" t="s">
        <v>71</v>
      </c>
      <c r="AU120" s="210" t="s">
        <v>79</v>
      </c>
      <c r="AY120" s="209" t="s">
        <v>142</v>
      </c>
      <c r="BK120" s="211">
        <f>SUM(BK121:BK122)</f>
        <v>0</v>
      </c>
    </row>
    <row r="121" s="2" customFormat="1" ht="16.5" customHeight="1">
      <c r="A121" s="40"/>
      <c r="B121" s="41"/>
      <c r="C121" s="214" t="s">
        <v>183</v>
      </c>
      <c r="D121" s="214" t="s">
        <v>144</v>
      </c>
      <c r="E121" s="215" t="s">
        <v>993</v>
      </c>
      <c r="F121" s="216" t="s">
        <v>994</v>
      </c>
      <c r="G121" s="217" t="s">
        <v>711</v>
      </c>
      <c r="H121" s="218">
        <v>1</v>
      </c>
      <c r="I121" s="219"/>
      <c r="J121" s="220">
        <f>ROUND(I121*H121,2)</f>
        <v>0</v>
      </c>
      <c r="K121" s="216" t="s">
        <v>148</v>
      </c>
      <c r="L121" s="46"/>
      <c r="M121" s="221" t="s">
        <v>19</v>
      </c>
      <c r="N121" s="222" t="s">
        <v>43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689</v>
      </c>
      <c r="AT121" s="225" t="s">
        <v>144</v>
      </c>
      <c r="AU121" s="225" t="s">
        <v>81</v>
      </c>
      <c r="AY121" s="19" t="s">
        <v>142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79</v>
      </c>
      <c r="BK121" s="226">
        <f>ROUND(I121*H121,2)</f>
        <v>0</v>
      </c>
      <c r="BL121" s="19" t="s">
        <v>689</v>
      </c>
      <c r="BM121" s="225" t="s">
        <v>995</v>
      </c>
    </row>
    <row r="122" s="2" customFormat="1">
      <c r="A122" s="40"/>
      <c r="B122" s="41"/>
      <c r="C122" s="42"/>
      <c r="D122" s="227" t="s">
        <v>151</v>
      </c>
      <c r="E122" s="42"/>
      <c r="F122" s="228" t="s">
        <v>996</v>
      </c>
      <c r="G122" s="42"/>
      <c r="H122" s="42"/>
      <c r="I122" s="229"/>
      <c r="J122" s="42"/>
      <c r="K122" s="42"/>
      <c r="L122" s="46"/>
      <c r="M122" s="230"/>
      <c r="N122" s="231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151</v>
      </c>
      <c r="AU122" s="19" t="s">
        <v>81</v>
      </c>
    </row>
    <row r="123" s="12" customFormat="1" ht="22.8" customHeight="1">
      <c r="A123" s="12"/>
      <c r="B123" s="198"/>
      <c r="C123" s="199"/>
      <c r="D123" s="200" t="s">
        <v>71</v>
      </c>
      <c r="E123" s="212" t="s">
        <v>997</v>
      </c>
      <c r="F123" s="212" t="s">
        <v>998</v>
      </c>
      <c r="G123" s="199"/>
      <c r="H123" s="199"/>
      <c r="I123" s="202"/>
      <c r="J123" s="213">
        <f>BK123</f>
        <v>0</v>
      </c>
      <c r="K123" s="199"/>
      <c r="L123" s="204"/>
      <c r="M123" s="205"/>
      <c r="N123" s="206"/>
      <c r="O123" s="206"/>
      <c r="P123" s="207">
        <f>SUM(P124:P127)</f>
        <v>0</v>
      </c>
      <c r="Q123" s="206"/>
      <c r="R123" s="207">
        <f>SUM(R124:R127)</f>
        <v>0</v>
      </c>
      <c r="S123" s="206"/>
      <c r="T123" s="208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9" t="s">
        <v>171</v>
      </c>
      <c r="AT123" s="210" t="s">
        <v>71</v>
      </c>
      <c r="AU123" s="210" t="s">
        <v>79</v>
      </c>
      <c r="AY123" s="209" t="s">
        <v>142</v>
      </c>
      <c r="BK123" s="211">
        <f>SUM(BK124:BK127)</f>
        <v>0</v>
      </c>
    </row>
    <row r="124" s="2" customFormat="1" ht="16.5" customHeight="1">
      <c r="A124" s="40"/>
      <c r="B124" s="41"/>
      <c r="C124" s="214" t="s">
        <v>193</v>
      </c>
      <c r="D124" s="214" t="s">
        <v>144</v>
      </c>
      <c r="E124" s="215" t="s">
        <v>999</v>
      </c>
      <c r="F124" s="216" t="s">
        <v>1000</v>
      </c>
      <c r="G124" s="217" t="s">
        <v>711</v>
      </c>
      <c r="H124" s="218">
        <v>1</v>
      </c>
      <c r="I124" s="219"/>
      <c r="J124" s="220">
        <f>ROUND(I124*H124,2)</f>
        <v>0</v>
      </c>
      <c r="K124" s="216" t="s">
        <v>148</v>
      </c>
      <c r="L124" s="46"/>
      <c r="M124" s="221" t="s">
        <v>19</v>
      </c>
      <c r="N124" s="222" t="s">
        <v>43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689</v>
      </c>
      <c r="AT124" s="225" t="s">
        <v>144</v>
      </c>
      <c r="AU124" s="225" t="s">
        <v>81</v>
      </c>
      <c r="AY124" s="19" t="s">
        <v>142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79</v>
      </c>
      <c r="BK124" s="226">
        <f>ROUND(I124*H124,2)</f>
        <v>0</v>
      </c>
      <c r="BL124" s="19" t="s">
        <v>689</v>
      </c>
      <c r="BM124" s="225" t="s">
        <v>1001</v>
      </c>
    </row>
    <row r="125" s="2" customFormat="1">
      <c r="A125" s="40"/>
      <c r="B125" s="41"/>
      <c r="C125" s="42"/>
      <c r="D125" s="227" t="s">
        <v>151</v>
      </c>
      <c r="E125" s="42"/>
      <c r="F125" s="228" t="s">
        <v>1002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151</v>
      </c>
      <c r="AU125" s="19" t="s">
        <v>81</v>
      </c>
    </row>
    <row r="126" s="2" customFormat="1" ht="16.5" customHeight="1">
      <c r="A126" s="40"/>
      <c r="B126" s="41"/>
      <c r="C126" s="214" t="s">
        <v>199</v>
      </c>
      <c r="D126" s="214" t="s">
        <v>144</v>
      </c>
      <c r="E126" s="215" t="s">
        <v>1003</v>
      </c>
      <c r="F126" s="216" t="s">
        <v>1004</v>
      </c>
      <c r="G126" s="217" t="s">
        <v>711</v>
      </c>
      <c r="H126" s="218">
        <v>1</v>
      </c>
      <c r="I126" s="219"/>
      <c r="J126" s="220">
        <f>ROUND(I126*H126,2)</f>
        <v>0</v>
      </c>
      <c r="K126" s="216" t="s">
        <v>148</v>
      </c>
      <c r="L126" s="46"/>
      <c r="M126" s="221" t="s">
        <v>19</v>
      </c>
      <c r="N126" s="222" t="s">
        <v>43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689</v>
      </c>
      <c r="AT126" s="225" t="s">
        <v>144</v>
      </c>
      <c r="AU126" s="225" t="s">
        <v>81</v>
      </c>
      <c r="AY126" s="19" t="s">
        <v>142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79</v>
      </c>
      <c r="BK126" s="226">
        <f>ROUND(I126*H126,2)</f>
        <v>0</v>
      </c>
      <c r="BL126" s="19" t="s">
        <v>689</v>
      </c>
      <c r="BM126" s="225" t="s">
        <v>1005</v>
      </c>
    </row>
    <row r="127" s="2" customFormat="1">
      <c r="A127" s="40"/>
      <c r="B127" s="41"/>
      <c r="C127" s="42"/>
      <c r="D127" s="227" t="s">
        <v>151</v>
      </c>
      <c r="E127" s="42"/>
      <c r="F127" s="228" t="s">
        <v>1006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151</v>
      </c>
      <c r="AU127" s="19" t="s">
        <v>81</v>
      </c>
    </row>
    <row r="128" s="12" customFormat="1" ht="25.92" customHeight="1">
      <c r="A128" s="12"/>
      <c r="B128" s="198"/>
      <c r="C128" s="199"/>
      <c r="D128" s="200" t="s">
        <v>71</v>
      </c>
      <c r="E128" s="201" t="s">
        <v>651</v>
      </c>
      <c r="F128" s="201" t="s">
        <v>1007</v>
      </c>
      <c r="G128" s="199"/>
      <c r="H128" s="199"/>
      <c r="I128" s="202"/>
      <c r="J128" s="203">
        <f>BK128</f>
        <v>0</v>
      </c>
      <c r="K128" s="199"/>
      <c r="L128" s="204"/>
      <c r="M128" s="205"/>
      <c r="N128" s="206"/>
      <c r="O128" s="206"/>
      <c r="P128" s="207">
        <f>P129+P139+P148</f>
        <v>0</v>
      </c>
      <c r="Q128" s="206"/>
      <c r="R128" s="207">
        <f>R129+R139+R148</f>
        <v>0.10079000000000001</v>
      </c>
      <c r="S128" s="206"/>
      <c r="T128" s="208">
        <f>T129+T139+T148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9" t="s">
        <v>81</v>
      </c>
      <c r="AT128" s="210" t="s">
        <v>71</v>
      </c>
      <c r="AU128" s="210" t="s">
        <v>72</v>
      </c>
      <c r="AY128" s="209" t="s">
        <v>142</v>
      </c>
      <c r="BK128" s="211">
        <f>BK129+BK139+BK148</f>
        <v>0</v>
      </c>
    </row>
    <row r="129" s="12" customFormat="1" ht="22.8" customHeight="1">
      <c r="A129" s="12"/>
      <c r="B129" s="198"/>
      <c r="C129" s="199"/>
      <c r="D129" s="200" t="s">
        <v>71</v>
      </c>
      <c r="E129" s="212" t="s">
        <v>1008</v>
      </c>
      <c r="F129" s="212" t="s">
        <v>1009</v>
      </c>
      <c r="G129" s="199"/>
      <c r="H129" s="199"/>
      <c r="I129" s="202"/>
      <c r="J129" s="213">
        <f>BK129</f>
        <v>0</v>
      </c>
      <c r="K129" s="199"/>
      <c r="L129" s="204"/>
      <c r="M129" s="205"/>
      <c r="N129" s="206"/>
      <c r="O129" s="206"/>
      <c r="P129" s="207">
        <f>SUM(P130:P138)</f>
        <v>0</v>
      </c>
      <c r="Q129" s="206"/>
      <c r="R129" s="207">
        <f>SUM(R130:R138)</f>
        <v>0.096000000000000002</v>
      </c>
      <c r="S129" s="206"/>
      <c r="T129" s="208">
        <f>SUM(T130:T138)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9" t="s">
        <v>81</v>
      </c>
      <c r="AT129" s="210" t="s">
        <v>71</v>
      </c>
      <c r="AU129" s="210" t="s">
        <v>79</v>
      </c>
      <c r="AY129" s="209" t="s">
        <v>142</v>
      </c>
      <c r="BK129" s="211">
        <f>SUM(BK130:BK138)</f>
        <v>0</v>
      </c>
    </row>
    <row r="130" s="2" customFormat="1" ht="24.15" customHeight="1">
      <c r="A130" s="40"/>
      <c r="B130" s="41"/>
      <c r="C130" s="214" t="s">
        <v>166</v>
      </c>
      <c r="D130" s="214" t="s">
        <v>144</v>
      </c>
      <c r="E130" s="215" t="s">
        <v>1010</v>
      </c>
      <c r="F130" s="216" t="s">
        <v>1011</v>
      </c>
      <c r="G130" s="217" t="s">
        <v>206</v>
      </c>
      <c r="H130" s="218">
        <v>150</v>
      </c>
      <c r="I130" s="219"/>
      <c r="J130" s="220">
        <f>ROUND(I130*H130,2)</f>
        <v>0</v>
      </c>
      <c r="K130" s="216" t="s">
        <v>148</v>
      </c>
      <c r="L130" s="46"/>
      <c r="M130" s="221" t="s">
        <v>19</v>
      </c>
      <c r="N130" s="222" t="s">
        <v>43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246</v>
      </c>
      <c r="AT130" s="225" t="s">
        <v>144</v>
      </c>
      <c r="AU130" s="225" t="s">
        <v>81</v>
      </c>
      <c r="AY130" s="19" t="s">
        <v>142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79</v>
      </c>
      <c r="BK130" s="226">
        <f>ROUND(I130*H130,2)</f>
        <v>0</v>
      </c>
      <c r="BL130" s="19" t="s">
        <v>246</v>
      </c>
      <c r="BM130" s="225" t="s">
        <v>1012</v>
      </c>
    </row>
    <row r="131" s="2" customFormat="1">
      <c r="A131" s="40"/>
      <c r="B131" s="41"/>
      <c r="C131" s="42"/>
      <c r="D131" s="227" t="s">
        <v>151</v>
      </c>
      <c r="E131" s="42"/>
      <c r="F131" s="228" t="s">
        <v>1013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81</v>
      </c>
    </row>
    <row r="132" s="2" customFormat="1" ht="16.5" customHeight="1">
      <c r="A132" s="40"/>
      <c r="B132" s="41"/>
      <c r="C132" s="265" t="s">
        <v>210</v>
      </c>
      <c r="D132" s="265" t="s">
        <v>284</v>
      </c>
      <c r="E132" s="266" t="s">
        <v>1014</v>
      </c>
      <c r="F132" s="267" t="s">
        <v>1015</v>
      </c>
      <c r="G132" s="268" t="s">
        <v>206</v>
      </c>
      <c r="H132" s="269">
        <v>150</v>
      </c>
      <c r="I132" s="270"/>
      <c r="J132" s="271">
        <f>ROUND(I132*H132,2)</f>
        <v>0</v>
      </c>
      <c r="K132" s="267" t="s">
        <v>148</v>
      </c>
      <c r="L132" s="272"/>
      <c r="M132" s="273" t="s">
        <v>19</v>
      </c>
      <c r="N132" s="274" t="s">
        <v>43</v>
      </c>
      <c r="O132" s="86"/>
      <c r="P132" s="223">
        <f>O132*H132</f>
        <v>0</v>
      </c>
      <c r="Q132" s="223">
        <v>0.00064000000000000005</v>
      </c>
      <c r="R132" s="223">
        <f>Q132*H132</f>
        <v>0.096000000000000002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337</v>
      </c>
      <c r="AT132" s="225" t="s">
        <v>284</v>
      </c>
      <c r="AU132" s="225" t="s">
        <v>81</v>
      </c>
      <c r="AY132" s="19" t="s">
        <v>142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79</v>
      </c>
      <c r="BK132" s="226">
        <f>ROUND(I132*H132,2)</f>
        <v>0</v>
      </c>
      <c r="BL132" s="19" t="s">
        <v>246</v>
      </c>
      <c r="BM132" s="225" t="s">
        <v>1016</v>
      </c>
    </row>
    <row r="133" s="2" customFormat="1">
      <c r="A133" s="40"/>
      <c r="B133" s="41"/>
      <c r="C133" s="42"/>
      <c r="D133" s="234" t="s">
        <v>1017</v>
      </c>
      <c r="E133" s="42"/>
      <c r="F133" s="280" t="s">
        <v>1018</v>
      </c>
      <c r="G133" s="42"/>
      <c r="H133" s="42"/>
      <c r="I133" s="229"/>
      <c r="J133" s="42"/>
      <c r="K133" s="42"/>
      <c r="L133" s="46"/>
      <c r="M133" s="230"/>
      <c r="N133" s="231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1017</v>
      </c>
      <c r="AU133" s="19" t="s">
        <v>81</v>
      </c>
    </row>
    <row r="134" s="2" customFormat="1" ht="16.5" customHeight="1">
      <c r="A134" s="40"/>
      <c r="B134" s="41"/>
      <c r="C134" s="214" t="s">
        <v>8</v>
      </c>
      <c r="D134" s="214" t="s">
        <v>144</v>
      </c>
      <c r="E134" s="215" t="s">
        <v>1019</v>
      </c>
      <c r="F134" s="216" t="s">
        <v>1020</v>
      </c>
      <c r="G134" s="217" t="s">
        <v>147</v>
      </c>
      <c r="H134" s="218">
        <v>5</v>
      </c>
      <c r="I134" s="219"/>
      <c r="J134" s="220">
        <f>ROUND(I134*H134,2)</f>
        <v>0</v>
      </c>
      <c r="K134" s="216" t="s">
        <v>19</v>
      </c>
      <c r="L134" s="46"/>
      <c r="M134" s="221" t="s">
        <v>19</v>
      </c>
      <c r="N134" s="222" t="s">
        <v>43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246</v>
      </c>
      <c r="AT134" s="225" t="s">
        <v>144</v>
      </c>
      <c r="AU134" s="225" t="s">
        <v>81</v>
      </c>
      <c r="AY134" s="19" t="s">
        <v>142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79</v>
      </c>
      <c r="BK134" s="226">
        <f>ROUND(I134*H134,2)</f>
        <v>0</v>
      </c>
      <c r="BL134" s="19" t="s">
        <v>246</v>
      </c>
      <c r="BM134" s="225" t="s">
        <v>1021</v>
      </c>
    </row>
    <row r="135" s="2" customFormat="1" ht="16.5" customHeight="1">
      <c r="A135" s="40"/>
      <c r="B135" s="41"/>
      <c r="C135" s="214" t="s">
        <v>224</v>
      </c>
      <c r="D135" s="214" t="s">
        <v>144</v>
      </c>
      <c r="E135" s="215" t="s">
        <v>1022</v>
      </c>
      <c r="F135" s="216" t="s">
        <v>1023</v>
      </c>
      <c r="G135" s="217" t="s">
        <v>147</v>
      </c>
      <c r="H135" s="218">
        <v>5</v>
      </c>
      <c r="I135" s="219"/>
      <c r="J135" s="220">
        <f>ROUND(I135*H135,2)</f>
        <v>0</v>
      </c>
      <c r="K135" s="216" t="s">
        <v>148</v>
      </c>
      <c r="L135" s="46"/>
      <c r="M135" s="221" t="s">
        <v>19</v>
      </c>
      <c r="N135" s="222" t="s">
        <v>43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246</v>
      </c>
      <c r="AT135" s="225" t="s">
        <v>144</v>
      </c>
      <c r="AU135" s="225" t="s">
        <v>81</v>
      </c>
      <c r="AY135" s="19" t="s">
        <v>142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79</v>
      </c>
      <c r="BK135" s="226">
        <f>ROUND(I135*H135,2)</f>
        <v>0</v>
      </c>
      <c r="BL135" s="19" t="s">
        <v>246</v>
      </c>
      <c r="BM135" s="225" t="s">
        <v>1024</v>
      </c>
    </row>
    <row r="136" s="2" customFormat="1">
      <c r="A136" s="40"/>
      <c r="B136" s="41"/>
      <c r="C136" s="42"/>
      <c r="D136" s="227" t="s">
        <v>151</v>
      </c>
      <c r="E136" s="42"/>
      <c r="F136" s="228" t="s">
        <v>1025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151</v>
      </c>
      <c r="AU136" s="19" t="s">
        <v>81</v>
      </c>
    </row>
    <row r="137" s="2" customFormat="1" ht="16.5" customHeight="1">
      <c r="A137" s="40"/>
      <c r="B137" s="41"/>
      <c r="C137" s="214" t="s">
        <v>231</v>
      </c>
      <c r="D137" s="214" t="s">
        <v>144</v>
      </c>
      <c r="E137" s="215" t="s">
        <v>1026</v>
      </c>
      <c r="F137" s="216" t="s">
        <v>1027</v>
      </c>
      <c r="G137" s="217" t="s">
        <v>1028</v>
      </c>
      <c r="H137" s="281"/>
      <c r="I137" s="219"/>
      <c r="J137" s="220">
        <f>ROUND(I137*H137,2)</f>
        <v>0</v>
      </c>
      <c r="K137" s="216" t="s">
        <v>148</v>
      </c>
      <c r="L137" s="46"/>
      <c r="M137" s="221" t="s">
        <v>19</v>
      </c>
      <c r="N137" s="222" t="s">
        <v>43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246</v>
      </c>
      <c r="AT137" s="225" t="s">
        <v>144</v>
      </c>
      <c r="AU137" s="225" t="s">
        <v>81</v>
      </c>
      <c r="AY137" s="19" t="s">
        <v>142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79</v>
      </c>
      <c r="BK137" s="226">
        <f>ROUND(I137*H137,2)</f>
        <v>0</v>
      </c>
      <c r="BL137" s="19" t="s">
        <v>246</v>
      </c>
      <c r="BM137" s="225" t="s">
        <v>1029</v>
      </c>
    </row>
    <row r="138" s="2" customFormat="1">
      <c r="A138" s="40"/>
      <c r="B138" s="41"/>
      <c r="C138" s="42"/>
      <c r="D138" s="227" t="s">
        <v>151</v>
      </c>
      <c r="E138" s="42"/>
      <c r="F138" s="228" t="s">
        <v>1030</v>
      </c>
      <c r="G138" s="42"/>
      <c r="H138" s="42"/>
      <c r="I138" s="229"/>
      <c r="J138" s="42"/>
      <c r="K138" s="42"/>
      <c r="L138" s="46"/>
      <c r="M138" s="230"/>
      <c r="N138" s="231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151</v>
      </c>
      <c r="AU138" s="19" t="s">
        <v>81</v>
      </c>
    </row>
    <row r="139" s="12" customFormat="1" ht="22.8" customHeight="1">
      <c r="A139" s="12"/>
      <c r="B139" s="198"/>
      <c r="C139" s="199"/>
      <c r="D139" s="200" t="s">
        <v>71</v>
      </c>
      <c r="E139" s="212" t="s">
        <v>1031</v>
      </c>
      <c r="F139" s="212" t="s">
        <v>1032</v>
      </c>
      <c r="G139" s="199"/>
      <c r="H139" s="199"/>
      <c r="I139" s="202"/>
      <c r="J139" s="213">
        <f>BK139</f>
        <v>0</v>
      </c>
      <c r="K139" s="199"/>
      <c r="L139" s="204"/>
      <c r="M139" s="205"/>
      <c r="N139" s="206"/>
      <c r="O139" s="206"/>
      <c r="P139" s="207">
        <f>SUM(P140:P147)</f>
        <v>0</v>
      </c>
      <c r="Q139" s="206"/>
      <c r="R139" s="207">
        <f>SUM(R140:R147)</f>
        <v>0.0036399999999999996</v>
      </c>
      <c r="S139" s="206"/>
      <c r="T139" s="208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9" t="s">
        <v>81</v>
      </c>
      <c r="AT139" s="210" t="s">
        <v>71</v>
      </c>
      <c r="AU139" s="210" t="s">
        <v>79</v>
      </c>
      <c r="AY139" s="209" t="s">
        <v>142</v>
      </c>
      <c r="BK139" s="211">
        <f>SUM(BK140:BK147)</f>
        <v>0</v>
      </c>
    </row>
    <row r="140" s="2" customFormat="1" ht="16.5" customHeight="1">
      <c r="A140" s="40"/>
      <c r="B140" s="41"/>
      <c r="C140" s="214" t="s">
        <v>238</v>
      </c>
      <c r="D140" s="214" t="s">
        <v>144</v>
      </c>
      <c r="E140" s="215" t="s">
        <v>1033</v>
      </c>
      <c r="F140" s="216" t="s">
        <v>1034</v>
      </c>
      <c r="G140" s="217" t="s">
        <v>206</v>
      </c>
      <c r="H140" s="218">
        <v>150</v>
      </c>
      <c r="I140" s="219"/>
      <c r="J140" s="220">
        <f>ROUND(I140*H140,2)</f>
        <v>0</v>
      </c>
      <c r="K140" s="216" t="s">
        <v>19</v>
      </c>
      <c r="L140" s="46"/>
      <c r="M140" s="221" t="s">
        <v>19</v>
      </c>
      <c r="N140" s="222" t="s">
        <v>43</v>
      </c>
      <c r="O140" s="86"/>
      <c r="P140" s="223">
        <f>O140*H140</f>
        <v>0</v>
      </c>
      <c r="Q140" s="223">
        <v>0</v>
      </c>
      <c r="R140" s="223">
        <f>Q140*H140</f>
        <v>0</v>
      </c>
      <c r="S140" s="223">
        <v>0</v>
      </c>
      <c r="T140" s="224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25" t="s">
        <v>246</v>
      </c>
      <c r="AT140" s="225" t="s">
        <v>144</v>
      </c>
      <c r="AU140" s="225" t="s">
        <v>81</v>
      </c>
      <c r="AY140" s="19" t="s">
        <v>142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9" t="s">
        <v>79</v>
      </c>
      <c r="BK140" s="226">
        <f>ROUND(I140*H140,2)</f>
        <v>0</v>
      </c>
      <c r="BL140" s="19" t="s">
        <v>246</v>
      </c>
      <c r="BM140" s="225" t="s">
        <v>1035</v>
      </c>
    </row>
    <row r="141" s="2" customFormat="1" ht="16.5" customHeight="1">
      <c r="A141" s="40"/>
      <c r="B141" s="41"/>
      <c r="C141" s="265" t="s">
        <v>246</v>
      </c>
      <c r="D141" s="265" t="s">
        <v>284</v>
      </c>
      <c r="E141" s="266" t="s">
        <v>1036</v>
      </c>
      <c r="F141" s="267" t="s">
        <v>1037</v>
      </c>
      <c r="G141" s="268" t="s">
        <v>287</v>
      </c>
      <c r="H141" s="269">
        <v>150</v>
      </c>
      <c r="I141" s="270"/>
      <c r="J141" s="271">
        <f>ROUND(I141*H141,2)</f>
        <v>0</v>
      </c>
      <c r="K141" s="267" t="s">
        <v>19</v>
      </c>
      <c r="L141" s="272"/>
      <c r="M141" s="273" t="s">
        <v>19</v>
      </c>
      <c r="N141" s="274" t="s">
        <v>43</v>
      </c>
      <c r="O141" s="86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337</v>
      </c>
      <c r="AT141" s="225" t="s">
        <v>284</v>
      </c>
      <c r="AU141" s="225" t="s">
        <v>81</v>
      </c>
      <c r="AY141" s="19" t="s">
        <v>142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79</v>
      </c>
      <c r="BK141" s="226">
        <f>ROUND(I141*H141,2)</f>
        <v>0</v>
      </c>
      <c r="BL141" s="19" t="s">
        <v>246</v>
      </c>
      <c r="BM141" s="225" t="s">
        <v>1038</v>
      </c>
    </row>
    <row r="142" s="2" customFormat="1" ht="16.5" customHeight="1">
      <c r="A142" s="40"/>
      <c r="B142" s="41"/>
      <c r="C142" s="265" t="s">
        <v>189</v>
      </c>
      <c r="D142" s="265" t="s">
        <v>284</v>
      </c>
      <c r="E142" s="266" t="s">
        <v>1039</v>
      </c>
      <c r="F142" s="267" t="s">
        <v>1040</v>
      </c>
      <c r="G142" s="268" t="s">
        <v>147</v>
      </c>
      <c r="H142" s="269">
        <v>5</v>
      </c>
      <c r="I142" s="270"/>
      <c r="J142" s="271">
        <f>ROUND(I142*H142,2)</f>
        <v>0</v>
      </c>
      <c r="K142" s="267" t="s">
        <v>19</v>
      </c>
      <c r="L142" s="272"/>
      <c r="M142" s="273" t="s">
        <v>19</v>
      </c>
      <c r="N142" s="274" t="s">
        <v>43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337</v>
      </c>
      <c r="AT142" s="225" t="s">
        <v>284</v>
      </c>
      <c r="AU142" s="225" t="s">
        <v>81</v>
      </c>
      <c r="AY142" s="19" t="s">
        <v>142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79</v>
      </c>
      <c r="BK142" s="226">
        <f>ROUND(I142*H142,2)</f>
        <v>0</v>
      </c>
      <c r="BL142" s="19" t="s">
        <v>246</v>
      </c>
      <c r="BM142" s="225" t="s">
        <v>1041</v>
      </c>
    </row>
    <row r="143" s="2" customFormat="1" ht="16.5" customHeight="1">
      <c r="A143" s="40"/>
      <c r="B143" s="41"/>
      <c r="C143" s="265" t="s">
        <v>256</v>
      </c>
      <c r="D143" s="265" t="s">
        <v>284</v>
      </c>
      <c r="E143" s="266" t="s">
        <v>1042</v>
      </c>
      <c r="F143" s="267" t="s">
        <v>1043</v>
      </c>
      <c r="G143" s="268" t="s">
        <v>147</v>
      </c>
      <c r="H143" s="269">
        <v>10</v>
      </c>
      <c r="I143" s="270"/>
      <c r="J143" s="271">
        <f>ROUND(I143*H143,2)</f>
        <v>0</v>
      </c>
      <c r="K143" s="267" t="s">
        <v>19</v>
      </c>
      <c r="L143" s="272"/>
      <c r="M143" s="273" t="s">
        <v>19</v>
      </c>
      <c r="N143" s="274" t="s">
        <v>43</v>
      </c>
      <c r="O143" s="86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5" t="s">
        <v>337</v>
      </c>
      <c r="AT143" s="225" t="s">
        <v>284</v>
      </c>
      <c r="AU143" s="225" t="s">
        <v>81</v>
      </c>
      <c r="AY143" s="19" t="s">
        <v>142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9" t="s">
        <v>79</v>
      </c>
      <c r="BK143" s="226">
        <f>ROUND(I143*H143,2)</f>
        <v>0</v>
      </c>
      <c r="BL143" s="19" t="s">
        <v>246</v>
      </c>
      <c r="BM143" s="225" t="s">
        <v>1044</v>
      </c>
    </row>
    <row r="144" s="2" customFormat="1" ht="16.5" customHeight="1">
      <c r="A144" s="40"/>
      <c r="B144" s="41"/>
      <c r="C144" s="265" t="s">
        <v>265</v>
      </c>
      <c r="D144" s="265" t="s">
        <v>284</v>
      </c>
      <c r="E144" s="266" t="s">
        <v>1045</v>
      </c>
      <c r="F144" s="267" t="s">
        <v>1046</v>
      </c>
      <c r="G144" s="268" t="s">
        <v>147</v>
      </c>
      <c r="H144" s="269">
        <v>14</v>
      </c>
      <c r="I144" s="270"/>
      <c r="J144" s="271">
        <f>ROUND(I144*H144,2)</f>
        <v>0</v>
      </c>
      <c r="K144" s="267" t="s">
        <v>148</v>
      </c>
      <c r="L144" s="272"/>
      <c r="M144" s="273" t="s">
        <v>19</v>
      </c>
      <c r="N144" s="274" t="s">
        <v>43</v>
      </c>
      <c r="O144" s="86"/>
      <c r="P144" s="223">
        <f>O144*H144</f>
        <v>0</v>
      </c>
      <c r="Q144" s="223">
        <v>0.00025999999999999998</v>
      </c>
      <c r="R144" s="223">
        <f>Q144*H144</f>
        <v>0.0036399999999999996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337</v>
      </c>
      <c r="AT144" s="225" t="s">
        <v>284</v>
      </c>
      <c r="AU144" s="225" t="s">
        <v>81</v>
      </c>
      <c r="AY144" s="19" t="s">
        <v>142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79</v>
      </c>
      <c r="BK144" s="226">
        <f>ROUND(I144*H144,2)</f>
        <v>0</v>
      </c>
      <c r="BL144" s="19" t="s">
        <v>246</v>
      </c>
      <c r="BM144" s="225" t="s">
        <v>1047</v>
      </c>
    </row>
    <row r="145" s="2" customFormat="1" ht="16.5" customHeight="1">
      <c r="A145" s="40"/>
      <c r="B145" s="41"/>
      <c r="C145" s="214" t="s">
        <v>272</v>
      </c>
      <c r="D145" s="214" t="s">
        <v>144</v>
      </c>
      <c r="E145" s="215" t="s">
        <v>1048</v>
      </c>
      <c r="F145" s="216" t="s">
        <v>1049</v>
      </c>
      <c r="G145" s="217" t="s">
        <v>206</v>
      </c>
      <c r="H145" s="218">
        <v>20</v>
      </c>
      <c r="I145" s="219"/>
      <c r="J145" s="220">
        <f>ROUND(I145*H145,2)</f>
        <v>0</v>
      </c>
      <c r="K145" s="216" t="s">
        <v>19</v>
      </c>
      <c r="L145" s="46"/>
      <c r="M145" s="221" t="s">
        <v>19</v>
      </c>
      <c r="N145" s="222" t="s">
        <v>43</v>
      </c>
      <c r="O145" s="86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246</v>
      </c>
      <c r="AT145" s="225" t="s">
        <v>144</v>
      </c>
      <c r="AU145" s="225" t="s">
        <v>81</v>
      </c>
      <c r="AY145" s="19" t="s">
        <v>142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79</v>
      </c>
      <c r="BK145" s="226">
        <f>ROUND(I145*H145,2)</f>
        <v>0</v>
      </c>
      <c r="BL145" s="19" t="s">
        <v>246</v>
      </c>
      <c r="BM145" s="225" t="s">
        <v>1050</v>
      </c>
    </row>
    <row r="146" s="2" customFormat="1" ht="16.5" customHeight="1">
      <c r="A146" s="40"/>
      <c r="B146" s="41"/>
      <c r="C146" s="265" t="s">
        <v>7</v>
      </c>
      <c r="D146" s="265" t="s">
        <v>284</v>
      </c>
      <c r="E146" s="266" t="s">
        <v>1051</v>
      </c>
      <c r="F146" s="267" t="s">
        <v>1052</v>
      </c>
      <c r="G146" s="268" t="s">
        <v>287</v>
      </c>
      <c r="H146" s="269">
        <v>20</v>
      </c>
      <c r="I146" s="270"/>
      <c r="J146" s="271">
        <f>ROUND(I146*H146,2)</f>
        <v>0</v>
      </c>
      <c r="K146" s="267" t="s">
        <v>19</v>
      </c>
      <c r="L146" s="272"/>
      <c r="M146" s="273" t="s">
        <v>19</v>
      </c>
      <c r="N146" s="274" t="s">
        <v>43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337</v>
      </c>
      <c r="AT146" s="225" t="s">
        <v>284</v>
      </c>
      <c r="AU146" s="225" t="s">
        <v>81</v>
      </c>
      <c r="AY146" s="19" t="s">
        <v>142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79</v>
      </c>
      <c r="BK146" s="226">
        <f>ROUND(I146*H146,2)</f>
        <v>0</v>
      </c>
      <c r="BL146" s="19" t="s">
        <v>246</v>
      </c>
      <c r="BM146" s="225" t="s">
        <v>1053</v>
      </c>
    </row>
    <row r="147" s="2" customFormat="1" ht="16.5" customHeight="1">
      <c r="A147" s="40"/>
      <c r="B147" s="41"/>
      <c r="C147" s="214" t="s">
        <v>283</v>
      </c>
      <c r="D147" s="214" t="s">
        <v>144</v>
      </c>
      <c r="E147" s="215" t="s">
        <v>1054</v>
      </c>
      <c r="F147" s="216" t="s">
        <v>1055</v>
      </c>
      <c r="G147" s="217" t="s">
        <v>1028</v>
      </c>
      <c r="H147" s="281"/>
      <c r="I147" s="219"/>
      <c r="J147" s="220">
        <f>ROUND(I147*H147,2)</f>
        <v>0</v>
      </c>
      <c r="K147" s="216" t="s">
        <v>19</v>
      </c>
      <c r="L147" s="46"/>
      <c r="M147" s="221" t="s">
        <v>19</v>
      </c>
      <c r="N147" s="222" t="s">
        <v>43</v>
      </c>
      <c r="O147" s="86"/>
      <c r="P147" s="223">
        <f>O147*H147</f>
        <v>0</v>
      </c>
      <c r="Q147" s="223">
        <v>0</v>
      </c>
      <c r="R147" s="223">
        <f>Q147*H147</f>
        <v>0</v>
      </c>
      <c r="S147" s="223">
        <v>0</v>
      </c>
      <c r="T147" s="224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25" t="s">
        <v>246</v>
      </c>
      <c r="AT147" s="225" t="s">
        <v>144</v>
      </c>
      <c r="AU147" s="225" t="s">
        <v>81</v>
      </c>
      <c r="AY147" s="19" t="s">
        <v>142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9" t="s">
        <v>79</v>
      </c>
      <c r="BK147" s="226">
        <f>ROUND(I147*H147,2)</f>
        <v>0</v>
      </c>
      <c r="BL147" s="19" t="s">
        <v>246</v>
      </c>
      <c r="BM147" s="225" t="s">
        <v>1056</v>
      </c>
    </row>
    <row r="148" s="12" customFormat="1" ht="22.8" customHeight="1">
      <c r="A148" s="12"/>
      <c r="B148" s="198"/>
      <c r="C148" s="199"/>
      <c r="D148" s="200" t="s">
        <v>71</v>
      </c>
      <c r="E148" s="212" t="s">
        <v>1057</v>
      </c>
      <c r="F148" s="212" t="s">
        <v>1058</v>
      </c>
      <c r="G148" s="199"/>
      <c r="H148" s="199"/>
      <c r="I148" s="202"/>
      <c r="J148" s="213">
        <f>BK148</f>
        <v>0</v>
      </c>
      <c r="K148" s="199"/>
      <c r="L148" s="204"/>
      <c r="M148" s="205"/>
      <c r="N148" s="206"/>
      <c r="O148" s="206"/>
      <c r="P148" s="207">
        <f>P149+SUM(P150:P159)</f>
        <v>0</v>
      </c>
      <c r="Q148" s="206"/>
      <c r="R148" s="207">
        <f>R149+SUM(R150:R159)</f>
        <v>0.00115</v>
      </c>
      <c r="S148" s="206"/>
      <c r="T148" s="208">
        <f>T149+SUM(T150:T159)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9" t="s">
        <v>81</v>
      </c>
      <c r="AT148" s="210" t="s">
        <v>71</v>
      </c>
      <c r="AU148" s="210" t="s">
        <v>79</v>
      </c>
      <c r="AY148" s="209" t="s">
        <v>142</v>
      </c>
      <c r="BK148" s="211">
        <f>BK149+SUM(BK150:BK159)</f>
        <v>0</v>
      </c>
    </row>
    <row r="149" s="2" customFormat="1" ht="16.5" customHeight="1">
      <c r="A149" s="40"/>
      <c r="B149" s="41"/>
      <c r="C149" s="214" t="s">
        <v>290</v>
      </c>
      <c r="D149" s="214" t="s">
        <v>144</v>
      </c>
      <c r="E149" s="215" t="s">
        <v>1059</v>
      </c>
      <c r="F149" s="216" t="s">
        <v>1060</v>
      </c>
      <c r="G149" s="217" t="s">
        <v>147</v>
      </c>
      <c r="H149" s="218">
        <v>5</v>
      </c>
      <c r="I149" s="219"/>
      <c r="J149" s="220">
        <f>ROUND(I149*H149,2)</f>
        <v>0</v>
      </c>
      <c r="K149" s="216" t="s">
        <v>19</v>
      </c>
      <c r="L149" s="46"/>
      <c r="M149" s="221" t="s">
        <v>19</v>
      </c>
      <c r="N149" s="222" t="s">
        <v>43</v>
      </c>
      <c r="O149" s="86"/>
      <c r="P149" s="223">
        <f>O149*H149</f>
        <v>0</v>
      </c>
      <c r="Q149" s="223">
        <v>0</v>
      </c>
      <c r="R149" s="223">
        <f>Q149*H149</f>
        <v>0</v>
      </c>
      <c r="S149" s="223">
        <v>0</v>
      </c>
      <c r="T149" s="224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25" t="s">
        <v>246</v>
      </c>
      <c r="AT149" s="225" t="s">
        <v>144</v>
      </c>
      <c r="AU149" s="225" t="s">
        <v>81</v>
      </c>
      <c r="AY149" s="19" t="s">
        <v>142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9" t="s">
        <v>79</v>
      </c>
      <c r="BK149" s="226">
        <f>ROUND(I149*H149,2)</f>
        <v>0</v>
      </c>
      <c r="BL149" s="19" t="s">
        <v>246</v>
      </c>
      <c r="BM149" s="225" t="s">
        <v>1061</v>
      </c>
    </row>
    <row r="150" s="2" customFormat="1" ht="16.5" customHeight="1">
      <c r="A150" s="40"/>
      <c r="B150" s="41"/>
      <c r="C150" s="265" t="s">
        <v>297</v>
      </c>
      <c r="D150" s="265" t="s">
        <v>284</v>
      </c>
      <c r="E150" s="266" t="s">
        <v>1062</v>
      </c>
      <c r="F150" s="267" t="s">
        <v>1063</v>
      </c>
      <c r="G150" s="268" t="s">
        <v>147</v>
      </c>
      <c r="H150" s="269">
        <v>5</v>
      </c>
      <c r="I150" s="270"/>
      <c r="J150" s="271">
        <f>ROUND(I150*H150,2)</f>
        <v>0</v>
      </c>
      <c r="K150" s="267" t="s">
        <v>19</v>
      </c>
      <c r="L150" s="272"/>
      <c r="M150" s="273" t="s">
        <v>19</v>
      </c>
      <c r="N150" s="274" t="s">
        <v>43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337</v>
      </c>
      <c r="AT150" s="225" t="s">
        <v>284</v>
      </c>
      <c r="AU150" s="225" t="s">
        <v>81</v>
      </c>
      <c r="AY150" s="19" t="s">
        <v>142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79</v>
      </c>
      <c r="BK150" s="226">
        <f>ROUND(I150*H150,2)</f>
        <v>0</v>
      </c>
      <c r="BL150" s="19" t="s">
        <v>246</v>
      </c>
      <c r="BM150" s="225" t="s">
        <v>1064</v>
      </c>
    </row>
    <row r="151" s="2" customFormat="1" ht="16.5" customHeight="1">
      <c r="A151" s="40"/>
      <c r="B151" s="41"/>
      <c r="C151" s="214" t="s">
        <v>304</v>
      </c>
      <c r="D151" s="214" t="s">
        <v>144</v>
      </c>
      <c r="E151" s="215" t="s">
        <v>1065</v>
      </c>
      <c r="F151" s="216" t="s">
        <v>1066</v>
      </c>
      <c r="G151" s="217" t="s">
        <v>147</v>
      </c>
      <c r="H151" s="218">
        <v>5</v>
      </c>
      <c r="I151" s="219"/>
      <c r="J151" s="220">
        <f>ROUND(I151*H151,2)</f>
        <v>0</v>
      </c>
      <c r="K151" s="216" t="s">
        <v>19</v>
      </c>
      <c r="L151" s="46"/>
      <c r="M151" s="221" t="s">
        <v>19</v>
      </c>
      <c r="N151" s="222" t="s">
        <v>43</v>
      </c>
      <c r="O151" s="86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5" t="s">
        <v>246</v>
      </c>
      <c r="AT151" s="225" t="s">
        <v>144</v>
      </c>
      <c r="AU151" s="225" t="s">
        <v>81</v>
      </c>
      <c r="AY151" s="19" t="s">
        <v>142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9" t="s">
        <v>79</v>
      </c>
      <c r="BK151" s="226">
        <f>ROUND(I151*H151,2)</f>
        <v>0</v>
      </c>
      <c r="BL151" s="19" t="s">
        <v>246</v>
      </c>
      <c r="BM151" s="225" t="s">
        <v>1067</v>
      </c>
    </row>
    <row r="152" s="2" customFormat="1" ht="16.5" customHeight="1">
      <c r="A152" s="40"/>
      <c r="B152" s="41"/>
      <c r="C152" s="214" t="s">
        <v>311</v>
      </c>
      <c r="D152" s="214" t="s">
        <v>144</v>
      </c>
      <c r="E152" s="215" t="s">
        <v>1068</v>
      </c>
      <c r="F152" s="216" t="s">
        <v>1069</v>
      </c>
      <c r="G152" s="217" t="s">
        <v>147</v>
      </c>
      <c r="H152" s="218">
        <v>5</v>
      </c>
      <c r="I152" s="219"/>
      <c r="J152" s="220">
        <f>ROUND(I152*H152,2)</f>
        <v>0</v>
      </c>
      <c r="K152" s="216" t="s">
        <v>19</v>
      </c>
      <c r="L152" s="46"/>
      <c r="M152" s="221" t="s">
        <v>19</v>
      </c>
      <c r="N152" s="222" t="s">
        <v>43</v>
      </c>
      <c r="O152" s="86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246</v>
      </c>
      <c r="AT152" s="225" t="s">
        <v>144</v>
      </c>
      <c r="AU152" s="225" t="s">
        <v>81</v>
      </c>
      <c r="AY152" s="19" t="s">
        <v>142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79</v>
      </c>
      <c r="BK152" s="226">
        <f>ROUND(I152*H152,2)</f>
        <v>0</v>
      </c>
      <c r="BL152" s="19" t="s">
        <v>246</v>
      </c>
      <c r="BM152" s="225" t="s">
        <v>1070</v>
      </c>
    </row>
    <row r="153" s="2" customFormat="1" ht="16.5" customHeight="1">
      <c r="A153" s="40"/>
      <c r="B153" s="41"/>
      <c r="C153" s="265" t="s">
        <v>316</v>
      </c>
      <c r="D153" s="265" t="s">
        <v>284</v>
      </c>
      <c r="E153" s="266" t="s">
        <v>1071</v>
      </c>
      <c r="F153" s="267" t="s">
        <v>1072</v>
      </c>
      <c r="G153" s="268" t="s">
        <v>147</v>
      </c>
      <c r="H153" s="269">
        <v>5</v>
      </c>
      <c r="I153" s="270"/>
      <c r="J153" s="271">
        <f>ROUND(I153*H153,2)</f>
        <v>0</v>
      </c>
      <c r="K153" s="267" t="s">
        <v>19</v>
      </c>
      <c r="L153" s="272"/>
      <c r="M153" s="273" t="s">
        <v>19</v>
      </c>
      <c r="N153" s="274" t="s">
        <v>43</v>
      </c>
      <c r="O153" s="86"/>
      <c r="P153" s="223">
        <f>O153*H153</f>
        <v>0</v>
      </c>
      <c r="Q153" s="223">
        <v>0</v>
      </c>
      <c r="R153" s="223">
        <f>Q153*H153</f>
        <v>0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337</v>
      </c>
      <c r="AT153" s="225" t="s">
        <v>284</v>
      </c>
      <c r="AU153" s="225" t="s">
        <v>81</v>
      </c>
      <c r="AY153" s="19" t="s">
        <v>142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79</v>
      </c>
      <c r="BK153" s="226">
        <f>ROUND(I153*H153,2)</f>
        <v>0</v>
      </c>
      <c r="BL153" s="19" t="s">
        <v>246</v>
      </c>
      <c r="BM153" s="225" t="s">
        <v>1073</v>
      </c>
    </row>
    <row r="154" s="2" customFormat="1" ht="16.5" customHeight="1">
      <c r="A154" s="40"/>
      <c r="B154" s="41"/>
      <c r="C154" s="265" t="s">
        <v>320</v>
      </c>
      <c r="D154" s="265" t="s">
        <v>284</v>
      </c>
      <c r="E154" s="266" t="s">
        <v>1074</v>
      </c>
      <c r="F154" s="267" t="s">
        <v>1075</v>
      </c>
      <c r="G154" s="268" t="s">
        <v>147</v>
      </c>
      <c r="H154" s="269">
        <v>5</v>
      </c>
      <c r="I154" s="270"/>
      <c r="J154" s="271">
        <f>ROUND(I154*H154,2)</f>
        <v>0</v>
      </c>
      <c r="K154" s="267" t="s">
        <v>19</v>
      </c>
      <c r="L154" s="272"/>
      <c r="M154" s="273" t="s">
        <v>19</v>
      </c>
      <c r="N154" s="274" t="s">
        <v>43</v>
      </c>
      <c r="O154" s="86"/>
      <c r="P154" s="223">
        <f>O154*H154</f>
        <v>0</v>
      </c>
      <c r="Q154" s="223">
        <v>3.0000000000000001E-05</v>
      </c>
      <c r="R154" s="223">
        <f>Q154*H154</f>
        <v>0.00015000000000000001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337</v>
      </c>
      <c r="AT154" s="225" t="s">
        <v>284</v>
      </c>
      <c r="AU154" s="225" t="s">
        <v>81</v>
      </c>
      <c r="AY154" s="19" t="s">
        <v>142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79</v>
      </c>
      <c r="BK154" s="226">
        <f>ROUND(I154*H154,2)</f>
        <v>0</v>
      </c>
      <c r="BL154" s="19" t="s">
        <v>246</v>
      </c>
      <c r="BM154" s="225" t="s">
        <v>1076</v>
      </c>
    </row>
    <row r="155" s="2" customFormat="1" ht="16.5" customHeight="1">
      <c r="A155" s="40"/>
      <c r="B155" s="41"/>
      <c r="C155" s="214" t="s">
        <v>324</v>
      </c>
      <c r="D155" s="214" t="s">
        <v>144</v>
      </c>
      <c r="E155" s="215" t="s">
        <v>1077</v>
      </c>
      <c r="F155" s="216" t="s">
        <v>1078</v>
      </c>
      <c r="G155" s="217" t="s">
        <v>147</v>
      </c>
      <c r="H155" s="218">
        <v>5</v>
      </c>
      <c r="I155" s="219"/>
      <c r="J155" s="220">
        <f>ROUND(I155*H155,2)</f>
        <v>0</v>
      </c>
      <c r="K155" s="216" t="s">
        <v>19</v>
      </c>
      <c r="L155" s="46"/>
      <c r="M155" s="221" t="s">
        <v>19</v>
      </c>
      <c r="N155" s="222" t="s">
        <v>43</v>
      </c>
      <c r="O155" s="86"/>
      <c r="P155" s="223">
        <f>O155*H155</f>
        <v>0</v>
      </c>
      <c r="Q155" s="223">
        <v>0</v>
      </c>
      <c r="R155" s="223">
        <f>Q155*H155</f>
        <v>0</v>
      </c>
      <c r="S155" s="223">
        <v>0</v>
      </c>
      <c r="T155" s="224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5" t="s">
        <v>246</v>
      </c>
      <c r="AT155" s="225" t="s">
        <v>144</v>
      </c>
      <c r="AU155" s="225" t="s">
        <v>81</v>
      </c>
      <c r="AY155" s="19" t="s">
        <v>142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9" t="s">
        <v>79</v>
      </c>
      <c r="BK155" s="226">
        <f>ROUND(I155*H155,2)</f>
        <v>0</v>
      </c>
      <c r="BL155" s="19" t="s">
        <v>246</v>
      </c>
      <c r="BM155" s="225" t="s">
        <v>1079</v>
      </c>
    </row>
    <row r="156" s="2" customFormat="1" ht="16.5" customHeight="1">
      <c r="A156" s="40"/>
      <c r="B156" s="41"/>
      <c r="C156" s="265" t="s">
        <v>191</v>
      </c>
      <c r="D156" s="265" t="s">
        <v>284</v>
      </c>
      <c r="E156" s="266" t="s">
        <v>1080</v>
      </c>
      <c r="F156" s="267" t="s">
        <v>1081</v>
      </c>
      <c r="G156" s="268" t="s">
        <v>147</v>
      </c>
      <c r="H156" s="269">
        <v>5</v>
      </c>
      <c r="I156" s="270"/>
      <c r="J156" s="271">
        <f>ROUND(I156*H156,2)</f>
        <v>0</v>
      </c>
      <c r="K156" s="267" t="s">
        <v>19</v>
      </c>
      <c r="L156" s="272"/>
      <c r="M156" s="273" t="s">
        <v>19</v>
      </c>
      <c r="N156" s="274" t="s">
        <v>43</v>
      </c>
      <c r="O156" s="86"/>
      <c r="P156" s="223">
        <f>O156*H156</f>
        <v>0</v>
      </c>
      <c r="Q156" s="223">
        <v>0</v>
      </c>
      <c r="R156" s="223">
        <f>Q156*H156</f>
        <v>0</v>
      </c>
      <c r="S156" s="223">
        <v>0</v>
      </c>
      <c r="T156" s="224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25" t="s">
        <v>337</v>
      </c>
      <c r="AT156" s="225" t="s">
        <v>284</v>
      </c>
      <c r="AU156" s="225" t="s">
        <v>81</v>
      </c>
      <c r="AY156" s="19" t="s">
        <v>142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9" t="s">
        <v>79</v>
      </c>
      <c r="BK156" s="226">
        <f>ROUND(I156*H156,2)</f>
        <v>0</v>
      </c>
      <c r="BL156" s="19" t="s">
        <v>246</v>
      </c>
      <c r="BM156" s="225" t="s">
        <v>1082</v>
      </c>
    </row>
    <row r="157" s="2" customFormat="1" ht="16.5" customHeight="1">
      <c r="A157" s="40"/>
      <c r="B157" s="41"/>
      <c r="C157" s="265" t="s">
        <v>332</v>
      </c>
      <c r="D157" s="265" t="s">
        <v>284</v>
      </c>
      <c r="E157" s="266" t="s">
        <v>1083</v>
      </c>
      <c r="F157" s="267" t="s">
        <v>1084</v>
      </c>
      <c r="G157" s="268" t="s">
        <v>147</v>
      </c>
      <c r="H157" s="269">
        <v>5</v>
      </c>
      <c r="I157" s="270"/>
      <c r="J157" s="271">
        <f>ROUND(I157*H157,2)</f>
        <v>0</v>
      </c>
      <c r="K157" s="267" t="s">
        <v>19</v>
      </c>
      <c r="L157" s="272"/>
      <c r="M157" s="273" t="s">
        <v>19</v>
      </c>
      <c r="N157" s="274" t="s">
        <v>43</v>
      </c>
      <c r="O157" s="86"/>
      <c r="P157" s="223">
        <f>O157*H157</f>
        <v>0</v>
      </c>
      <c r="Q157" s="223">
        <v>0</v>
      </c>
      <c r="R157" s="223">
        <f>Q157*H157</f>
        <v>0</v>
      </c>
      <c r="S157" s="223">
        <v>0</v>
      </c>
      <c r="T157" s="224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337</v>
      </c>
      <c r="AT157" s="225" t="s">
        <v>284</v>
      </c>
      <c r="AU157" s="225" t="s">
        <v>81</v>
      </c>
      <c r="AY157" s="19" t="s">
        <v>142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79</v>
      </c>
      <c r="BK157" s="226">
        <f>ROUND(I157*H157,2)</f>
        <v>0</v>
      </c>
      <c r="BL157" s="19" t="s">
        <v>246</v>
      </c>
      <c r="BM157" s="225" t="s">
        <v>1085</v>
      </c>
    </row>
    <row r="158" s="2" customFormat="1" ht="16.5" customHeight="1">
      <c r="A158" s="40"/>
      <c r="B158" s="41"/>
      <c r="C158" s="214" t="s">
        <v>337</v>
      </c>
      <c r="D158" s="214" t="s">
        <v>144</v>
      </c>
      <c r="E158" s="215" t="s">
        <v>1086</v>
      </c>
      <c r="F158" s="216" t="s">
        <v>1055</v>
      </c>
      <c r="G158" s="217" t="s">
        <v>1028</v>
      </c>
      <c r="H158" s="281"/>
      <c r="I158" s="219"/>
      <c r="J158" s="220">
        <f>ROUND(I158*H158,2)</f>
        <v>0</v>
      </c>
      <c r="K158" s="216" t="s">
        <v>19</v>
      </c>
      <c r="L158" s="46"/>
      <c r="M158" s="221" t="s">
        <v>19</v>
      </c>
      <c r="N158" s="222" t="s">
        <v>43</v>
      </c>
      <c r="O158" s="86"/>
      <c r="P158" s="223">
        <f>O158*H158</f>
        <v>0</v>
      </c>
      <c r="Q158" s="223">
        <v>0</v>
      </c>
      <c r="R158" s="223">
        <f>Q158*H158</f>
        <v>0</v>
      </c>
      <c r="S158" s="223">
        <v>0</v>
      </c>
      <c r="T158" s="22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5" t="s">
        <v>246</v>
      </c>
      <c r="AT158" s="225" t="s">
        <v>144</v>
      </c>
      <c r="AU158" s="225" t="s">
        <v>81</v>
      </c>
      <c r="AY158" s="19" t="s">
        <v>142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9" t="s">
        <v>79</v>
      </c>
      <c r="BK158" s="226">
        <f>ROUND(I158*H158,2)</f>
        <v>0</v>
      </c>
      <c r="BL158" s="19" t="s">
        <v>246</v>
      </c>
      <c r="BM158" s="225" t="s">
        <v>1087</v>
      </c>
    </row>
    <row r="159" s="12" customFormat="1" ht="20.88" customHeight="1">
      <c r="A159" s="12"/>
      <c r="B159" s="198"/>
      <c r="C159" s="199"/>
      <c r="D159" s="200" t="s">
        <v>71</v>
      </c>
      <c r="E159" s="212" t="s">
        <v>1088</v>
      </c>
      <c r="F159" s="212" t="s">
        <v>1089</v>
      </c>
      <c r="G159" s="199"/>
      <c r="H159" s="199"/>
      <c r="I159" s="202"/>
      <c r="J159" s="213">
        <f>BK159</f>
        <v>0</v>
      </c>
      <c r="K159" s="199"/>
      <c r="L159" s="204"/>
      <c r="M159" s="205"/>
      <c r="N159" s="206"/>
      <c r="O159" s="206"/>
      <c r="P159" s="207">
        <f>SUM(P160:P161)</f>
        <v>0</v>
      </c>
      <c r="Q159" s="206"/>
      <c r="R159" s="207">
        <f>SUM(R160:R161)</f>
        <v>0.001</v>
      </c>
      <c r="S159" s="206"/>
      <c r="T159" s="208">
        <f>SUM(T160:T161)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9" t="s">
        <v>81</v>
      </c>
      <c r="AT159" s="210" t="s">
        <v>71</v>
      </c>
      <c r="AU159" s="210" t="s">
        <v>81</v>
      </c>
      <c r="AY159" s="209" t="s">
        <v>142</v>
      </c>
      <c r="BK159" s="211">
        <f>SUM(BK160:BK161)</f>
        <v>0</v>
      </c>
    </row>
    <row r="160" s="2" customFormat="1" ht="16.5" customHeight="1">
      <c r="A160" s="40"/>
      <c r="B160" s="41"/>
      <c r="C160" s="214" t="s">
        <v>342</v>
      </c>
      <c r="D160" s="214" t="s">
        <v>144</v>
      </c>
      <c r="E160" s="215" t="s">
        <v>1090</v>
      </c>
      <c r="F160" s="216" t="s">
        <v>1091</v>
      </c>
      <c r="G160" s="217" t="s">
        <v>147</v>
      </c>
      <c r="H160" s="218">
        <v>10</v>
      </c>
      <c r="I160" s="219"/>
      <c r="J160" s="220">
        <f>ROUND(I160*H160,2)</f>
        <v>0</v>
      </c>
      <c r="K160" s="216" t="s">
        <v>19</v>
      </c>
      <c r="L160" s="46"/>
      <c r="M160" s="221" t="s">
        <v>19</v>
      </c>
      <c r="N160" s="222" t="s">
        <v>43</v>
      </c>
      <c r="O160" s="86"/>
      <c r="P160" s="223">
        <f>O160*H160</f>
        <v>0</v>
      </c>
      <c r="Q160" s="223">
        <v>0</v>
      </c>
      <c r="R160" s="223">
        <f>Q160*H160</f>
        <v>0</v>
      </c>
      <c r="S160" s="223">
        <v>0</v>
      </c>
      <c r="T160" s="224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25" t="s">
        <v>246</v>
      </c>
      <c r="AT160" s="225" t="s">
        <v>144</v>
      </c>
      <c r="AU160" s="225" t="s">
        <v>155</v>
      </c>
      <c r="AY160" s="19" t="s">
        <v>142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9" t="s">
        <v>79</v>
      </c>
      <c r="BK160" s="226">
        <f>ROUND(I160*H160,2)</f>
        <v>0</v>
      </c>
      <c r="BL160" s="19" t="s">
        <v>246</v>
      </c>
      <c r="BM160" s="225" t="s">
        <v>1092</v>
      </c>
    </row>
    <row r="161" s="2" customFormat="1" ht="16.5" customHeight="1">
      <c r="A161" s="40"/>
      <c r="B161" s="41"/>
      <c r="C161" s="265" t="s">
        <v>346</v>
      </c>
      <c r="D161" s="265" t="s">
        <v>284</v>
      </c>
      <c r="E161" s="266" t="s">
        <v>1093</v>
      </c>
      <c r="F161" s="267" t="s">
        <v>1094</v>
      </c>
      <c r="G161" s="268" t="s">
        <v>287</v>
      </c>
      <c r="H161" s="269">
        <v>1</v>
      </c>
      <c r="I161" s="270"/>
      <c r="J161" s="271">
        <f>ROUND(I161*H161,2)</f>
        <v>0</v>
      </c>
      <c r="K161" s="267" t="s">
        <v>148</v>
      </c>
      <c r="L161" s="272"/>
      <c r="M161" s="273" t="s">
        <v>19</v>
      </c>
      <c r="N161" s="274" t="s">
        <v>43</v>
      </c>
      <c r="O161" s="86"/>
      <c r="P161" s="223">
        <f>O161*H161</f>
        <v>0</v>
      </c>
      <c r="Q161" s="223">
        <v>0.001</v>
      </c>
      <c r="R161" s="223">
        <f>Q161*H161</f>
        <v>0.001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337</v>
      </c>
      <c r="AT161" s="225" t="s">
        <v>284</v>
      </c>
      <c r="AU161" s="225" t="s">
        <v>155</v>
      </c>
      <c r="AY161" s="19" t="s">
        <v>142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79</v>
      </c>
      <c r="BK161" s="226">
        <f>ROUND(I161*H161,2)</f>
        <v>0</v>
      </c>
      <c r="BL161" s="19" t="s">
        <v>246</v>
      </c>
      <c r="BM161" s="225" t="s">
        <v>1095</v>
      </c>
    </row>
    <row r="162" s="12" customFormat="1" ht="25.92" customHeight="1">
      <c r="A162" s="12"/>
      <c r="B162" s="198"/>
      <c r="C162" s="199"/>
      <c r="D162" s="200" t="s">
        <v>71</v>
      </c>
      <c r="E162" s="201" t="s">
        <v>284</v>
      </c>
      <c r="F162" s="201" t="s">
        <v>1096</v>
      </c>
      <c r="G162" s="199"/>
      <c r="H162" s="199"/>
      <c r="I162" s="202"/>
      <c r="J162" s="203">
        <f>BK162</f>
        <v>0</v>
      </c>
      <c r="K162" s="199"/>
      <c r="L162" s="204"/>
      <c r="M162" s="205"/>
      <c r="N162" s="206"/>
      <c r="O162" s="206"/>
      <c r="P162" s="207">
        <f>P163+P176+P214</f>
        <v>0</v>
      </c>
      <c r="Q162" s="206"/>
      <c r="R162" s="207">
        <f>R163+R176+R214</f>
        <v>3.49622075</v>
      </c>
      <c r="S162" s="206"/>
      <c r="T162" s="208">
        <f>T163+T176+T214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9" t="s">
        <v>155</v>
      </c>
      <c r="AT162" s="210" t="s">
        <v>71</v>
      </c>
      <c r="AU162" s="210" t="s">
        <v>72</v>
      </c>
      <c r="AY162" s="209" t="s">
        <v>142</v>
      </c>
      <c r="BK162" s="211">
        <f>BK163+BK176+BK214</f>
        <v>0</v>
      </c>
    </row>
    <row r="163" s="12" customFormat="1" ht="22.8" customHeight="1">
      <c r="A163" s="12"/>
      <c r="B163" s="198"/>
      <c r="C163" s="199"/>
      <c r="D163" s="200" t="s">
        <v>71</v>
      </c>
      <c r="E163" s="212" t="s">
        <v>1097</v>
      </c>
      <c r="F163" s="212" t="s">
        <v>1098</v>
      </c>
      <c r="G163" s="199"/>
      <c r="H163" s="199"/>
      <c r="I163" s="202"/>
      <c r="J163" s="213">
        <f>BK163</f>
        <v>0</v>
      </c>
      <c r="K163" s="199"/>
      <c r="L163" s="204"/>
      <c r="M163" s="205"/>
      <c r="N163" s="206"/>
      <c r="O163" s="206"/>
      <c r="P163" s="207">
        <f>SUM(P164:P175)</f>
        <v>0</v>
      </c>
      <c r="Q163" s="206"/>
      <c r="R163" s="207">
        <f>SUM(R164:R175)</f>
        <v>0</v>
      </c>
      <c r="S163" s="206"/>
      <c r="T163" s="208">
        <f>SUM(T164:T175)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9" t="s">
        <v>155</v>
      </c>
      <c r="AT163" s="210" t="s">
        <v>71</v>
      </c>
      <c r="AU163" s="210" t="s">
        <v>79</v>
      </c>
      <c r="AY163" s="209" t="s">
        <v>142</v>
      </c>
      <c r="BK163" s="211">
        <f>SUM(BK164:BK175)</f>
        <v>0</v>
      </c>
    </row>
    <row r="164" s="2" customFormat="1" ht="16.5" customHeight="1">
      <c r="A164" s="40"/>
      <c r="B164" s="41"/>
      <c r="C164" s="214" t="s">
        <v>350</v>
      </c>
      <c r="D164" s="214" t="s">
        <v>144</v>
      </c>
      <c r="E164" s="215" t="s">
        <v>1099</v>
      </c>
      <c r="F164" s="216" t="s">
        <v>1100</v>
      </c>
      <c r="G164" s="217" t="s">
        <v>1101</v>
      </c>
      <c r="H164" s="218">
        <v>150</v>
      </c>
      <c r="I164" s="219"/>
      <c r="J164" s="220">
        <f>ROUND(I164*H164,2)</f>
        <v>0</v>
      </c>
      <c r="K164" s="216" t="s">
        <v>19</v>
      </c>
      <c r="L164" s="46"/>
      <c r="M164" s="221" t="s">
        <v>19</v>
      </c>
      <c r="N164" s="222" t="s">
        <v>43</v>
      </c>
      <c r="O164" s="86"/>
      <c r="P164" s="223">
        <f>O164*H164</f>
        <v>0</v>
      </c>
      <c r="Q164" s="223">
        <v>0</v>
      </c>
      <c r="R164" s="223">
        <f>Q164*H164</f>
        <v>0</v>
      </c>
      <c r="S164" s="223">
        <v>0</v>
      </c>
      <c r="T164" s="224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25" t="s">
        <v>507</v>
      </c>
      <c r="AT164" s="225" t="s">
        <v>144</v>
      </c>
      <c r="AU164" s="225" t="s">
        <v>81</v>
      </c>
      <c r="AY164" s="19" t="s">
        <v>142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9" t="s">
        <v>79</v>
      </c>
      <c r="BK164" s="226">
        <f>ROUND(I164*H164,2)</f>
        <v>0</v>
      </c>
      <c r="BL164" s="19" t="s">
        <v>507</v>
      </c>
      <c r="BM164" s="225" t="s">
        <v>1102</v>
      </c>
    </row>
    <row r="165" s="2" customFormat="1" ht="16.5" customHeight="1">
      <c r="A165" s="40"/>
      <c r="B165" s="41"/>
      <c r="C165" s="214" t="s">
        <v>355</v>
      </c>
      <c r="D165" s="214" t="s">
        <v>144</v>
      </c>
      <c r="E165" s="215" t="s">
        <v>1103</v>
      </c>
      <c r="F165" s="216" t="s">
        <v>1104</v>
      </c>
      <c r="G165" s="217" t="s">
        <v>206</v>
      </c>
      <c r="H165" s="218">
        <v>50</v>
      </c>
      <c r="I165" s="219"/>
      <c r="J165" s="220">
        <f>ROUND(I165*H165,2)</f>
        <v>0</v>
      </c>
      <c r="K165" s="216" t="s">
        <v>19</v>
      </c>
      <c r="L165" s="46"/>
      <c r="M165" s="221" t="s">
        <v>19</v>
      </c>
      <c r="N165" s="222" t="s">
        <v>43</v>
      </c>
      <c r="O165" s="86"/>
      <c r="P165" s="223">
        <f>O165*H165</f>
        <v>0</v>
      </c>
      <c r="Q165" s="223">
        <v>0</v>
      </c>
      <c r="R165" s="223">
        <f>Q165*H165</f>
        <v>0</v>
      </c>
      <c r="S165" s="223">
        <v>0</v>
      </c>
      <c r="T165" s="22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25" t="s">
        <v>507</v>
      </c>
      <c r="AT165" s="225" t="s">
        <v>144</v>
      </c>
      <c r="AU165" s="225" t="s">
        <v>81</v>
      </c>
      <c r="AY165" s="19" t="s">
        <v>142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9" t="s">
        <v>79</v>
      </c>
      <c r="BK165" s="226">
        <f>ROUND(I165*H165,2)</f>
        <v>0</v>
      </c>
      <c r="BL165" s="19" t="s">
        <v>507</v>
      </c>
      <c r="BM165" s="225" t="s">
        <v>1105</v>
      </c>
    </row>
    <row r="166" s="2" customFormat="1" ht="16.5" customHeight="1">
      <c r="A166" s="40"/>
      <c r="B166" s="41"/>
      <c r="C166" s="265" t="s">
        <v>359</v>
      </c>
      <c r="D166" s="265" t="s">
        <v>284</v>
      </c>
      <c r="E166" s="266" t="s">
        <v>1106</v>
      </c>
      <c r="F166" s="267" t="s">
        <v>1107</v>
      </c>
      <c r="G166" s="268" t="s">
        <v>206</v>
      </c>
      <c r="H166" s="269">
        <v>150</v>
      </c>
      <c r="I166" s="270"/>
      <c r="J166" s="271">
        <f>ROUND(I166*H166,2)</f>
        <v>0</v>
      </c>
      <c r="K166" s="267" t="s">
        <v>19</v>
      </c>
      <c r="L166" s="272"/>
      <c r="M166" s="273" t="s">
        <v>19</v>
      </c>
      <c r="N166" s="274" t="s">
        <v>43</v>
      </c>
      <c r="O166" s="86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25" t="s">
        <v>1108</v>
      </c>
      <c r="AT166" s="225" t="s">
        <v>284</v>
      </c>
      <c r="AU166" s="225" t="s">
        <v>81</v>
      </c>
      <c r="AY166" s="19" t="s">
        <v>142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9" t="s">
        <v>79</v>
      </c>
      <c r="BK166" s="226">
        <f>ROUND(I166*H166,2)</f>
        <v>0</v>
      </c>
      <c r="BL166" s="19" t="s">
        <v>507</v>
      </c>
      <c r="BM166" s="225" t="s">
        <v>1109</v>
      </c>
    </row>
    <row r="167" s="2" customFormat="1" ht="16.5" customHeight="1">
      <c r="A167" s="40"/>
      <c r="B167" s="41"/>
      <c r="C167" s="265" t="s">
        <v>363</v>
      </c>
      <c r="D167" s="265" t="s">
        <v>284</v>
      </c>
      <c r="E167" s="266" t="s">
        <v>1110</v>
      </c>
      <c r="F167" s="267" t="s">
        <v>1111</v>
      </c>
      <c r="G167" s="268" t="s">
        <v>147</v>
      </c>
      <c r="H167" s="269">
        <v>5</v>
      </c>
      <c r="I167" s="270"/>
      <c r="J167" s="271">
        <f>ROUND(I167*H167,2)</f>
        <v>0</v>
      </c>
      <c r="K167" s="267" t="s">
        <v>19</v>
      </c>
      <c r="L167" s="272"/>
      <c r="M167" s="273" t="s">
        <v>19</v>
      </c>
      <c r="N167" s="274" t="s">
        <v>43</v>
      </c>
      <c r="O167" s="86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25" t="s">
        <v>1108</v>
      </c>
      <c r="AT167" s="225" t="s">
        <v>284</v>
      </c>
      <c r="AU167" s="225" t="s">
        <v>81</v>
      </c>
      <c r="AY167" s="19" t="s">
        <v>142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9" t="s">
        <v>79</v>
      </c>
      <c r="BK167" s="226">
        <f>ROUND(I167*H167,2)</f>
        <v>0</v>
      </c>
      <c r="BL167" s="19" t="s">
        <v>507</v>
      </c>
      <c r="BM167" s="225" t="s">
        <v>1112</v>
      </c>
    </row>
    <row r="168" s="2" customFormat="1" ht="16.5" customHeight="1">
      <c r="A168" s="40"/>
      <c r="B168" s="41"/>
      <c r="C168" s="214" t="s">
        <v>367</v>
      </c>
      <c r="D168" s="214" t="s">
        <v>144</v>
      </c>
      <c r="E168" s="215" t="s">
        <v>1113</v>
      </c>
      <c r="F168" s="216" t="s">
        <v>1114</v>
      </c>
      <c r="G168" s="217" t="s">
        <v>147</v>
      </c>
      <c r="H168" s="218">
        <v>4</v>
      </c>
      <c r="I168" s="219"/>
      <c r="J168" s="220">
        <f>ROUND(I168*H168,2)</f>
        <v>0</v>
      </c>
      <c r="K168" s="216" t="s">
        <v>148</v>
      </c>
      <c r="L168" s="46"/>
      <c r="M168" s="221" t="s">
        <v>19</v>
      </c>
      <c r="N168" s="222" t="s">
        <v>43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507</v>
      </c>
      <c r="AT168" s="225" t="s">
        <v>144</v>
      </c>
      <c r="AU168" s="225" t="s">
        <v>81</v>
      </c>
      <c r="AY168" s="19" t="s">
        <v>142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79</v>
      </c>
      <c r="BK168" s="226">
        <f>ROUND(I168*H168,2)</f>
        <v>0</v>
      </c>
      <c r="BL168" s="19" t="s">
        <v>507</v>
      </c>
      <c r="BM168" s="225" t="s">
        <v>1115</v>
      </c>
    </row>
    <row r="169" s="2" customFormat="1">
      <c r="A169" s="40"/>
      <c r="B169" s="41"/>
      <c r="C169" s="42"/>
      <c r="D169" s="227" t="s">
        <v>151</v>
      </c>
      <c r="E169" s="42"/>
      <c r="F169" s="228" t="s">
        <v>1116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151</v>
      </c>
      <c r="AU169" s="19" t="s">
        <v>81</v>
      </c>
    </row>
    <row r="170" s="2" customFormat="1" ht="16.5" customHeight="1">
      <c r="A170" s="40"/>
      <c r="B170" s="41"/>
      <c r="C170" s="214" t="s">
        <v>371</v>
      </c>
      <c r="D170" s="214" t="s">
        <v>144</v>
      </c>
      <c r="E170" s="215" t="s">
        <v>1117</v>
      </c>
      <c r="F170" s="216" t="s">
        <v>1118</v>
      </c>
      <c r="G170" s="217" t="s">
        <v>147</v>
      </c>
      <c r="H170" s="218">
        <v>4</v>
      </c>
      <c r="I170" s="219"/>
      <c r="J170" s="220">
        <f>ROUND(I170*H170,2)</f>
        <v>0</v>
      </c>
      <c r="K170" s="216" t="s">
        <v>148</v>
      </c>
      <c r="L170" s="46"/>
      <c r="M170" s="221" t="s">
        <v>19</v>
      </c>
      <c r="N170" s="222" t="s">
        <v>43</v>
      </c>
      <c r="O170" s="86"/>
      <c r="P170" s="223">
        <f>O170*H170</f>
        <v>0</v>
      </c>
      <c r="Q170" s="223">
        <v>0</v>
      </c>
      <c r="R170" s="223">
        <f>Q170*H170</f>
        <v>0</v>
      </c>
      <c r="S170" s="223">
        <v>0</v>
      </c>
      <c r="T170" s="224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25" t="s">
        <v>507</v>
      </c>
      <c r="AT170" s="225" t="s">
        <v>144</v>
      </c>
      <c r="AU170" s="225" t="s">
        <v>81</v>
      </c>
      <c r="AY170" s="19" t="s">
        <v>142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9" t="s">
        <v>79</v>
      </c>
      <c r="BK170" s="226">
        <f>ROUND(I170*H170,2)</f>
        <v>0</v>
      </c>
      <c r="BL170" s="19" t="s">
        <v>507</v>
      </c>
      <c r="BM170" s="225" t="s">
        <v>1119</v>
      </c>
    </row>
    <row r="171" s="2" customFormat="1">
      <c r="A171" s="40"/>
      <c r="B171" s="41"/>
      <c r="C171" s="42"/>
      <c r="D171" s="227" t="s">
        <v>151</v>
      </c>
      <c r="E171" s="42"/>
      <c r="F171" s="228" t="s">
        <v>1120</v>
      </c>
      <c r="G171" s="42"/>
      <c r="H171" s="42"/>
      <c r="I171" s="229"/>
      <c r="J171" s="42"/>
      <c r="K171" s="42"/>
      <c r="L171" s="46"/>
      <c r="M171" s="230"/>
      <c r="N171" s="231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151</v>
      </c>
      <c r="AU171" s="19" t="s">
        <v>81</v>
      </c>
    </row>
    <row r="172" s="2" customFormat="1" ht="24.15" customHeight="1">
      <c r="A172" s="40"/>
      <c r="B172" s="41"/>
      <c r="C172" s="214" t="s">
        <v>375</v>
      </c>
      <c r="D172" s="214" t="s">
        <v>144</v>
      </c>
      <c r="E172" s="215" t="s">
        <v>1121</v>
      </c>
      <c r="F172" s="216" t="s">
        <v>1122</v>
      </c>
      <c r="G172" s="217" t="s">
        <v>206</v>
      </c>
      <c r="H172" s="218">
        <v>150</v>
      </c>
      <c r="I172" s="219"/>
      <c r="J172" s="220">
        <f>ROUND(I172*H172,2)</f>
        <v>0</v>
      </c>
      <c r="K172" s="216" t="s">
        <v>148</v>
      </c>
      <c r="L172" s="46"/>
      <c r="M172" s="221" t="s">
        <v>19</v>
      </c>
      <c r="N172" s="222" t="s">
        <v>43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507</v>
      </c>
      <c r="AT172" s="225" t="s">
        <v>144</v>
      </c>
      <c r="AU172" s="225" t="s">
        <v>81</v>
      </c>
      <c r="AY172" s="19" t="s">
        <v>142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79</v>
      </c>
      <c r="BK172" s="226">
        <f>ROUND(I172*H172,2)</f>
        <v>0</v>
      </c>
      <c r="BL172" s="19" t="s">
        <v>507</v>
      </c>
      <c r="BM172" s="225" t="s">
        <v>1123</v>
      </c>
    </row>
    <row r="173" s="2" customFormat="1">
      <c r="A173" s="40"/>
      <c r="B173" s="41"/>
      <c r="C173" s="42"/>
      <c r="D173" s="227" t="s">
        <v>151</v>
      </c>
      <c r="E173" s="42"/>
      <c r="F173" s="228" t="s">
        <v>1124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151</v>
      </c>
      <c r="AU173" s="19" t="s">
        <v>81</v>
      </c>
    </row>
    <row r="174" s="2" customFormat="1" ht="16.5" customHeight="1">
      <c r="A174" s="40"/>
      <c r="B174" s="41"/>
      <c r="C174" s="214" t="s">
        <v>379</v>
      </c>
      <c r="D174" s="214" t="s">
        <v>144</v>
      </c>
      <c r="E174" s="215" t="s">
        <v>1125</v>
      </c>
      <c r="F174" s="216" t="s">
        <v>1126</v>
      </c>
      <c r="G174" s="217" t="s">
        <v>711</v>
      </c>
      <c r="H174" s="218">
        <v>1</v>
      </c>
      <c r="I174" s="219"/>
      <c r="J174" s="220">
        <f>ROUND(I174*H174,2)</f>
        <v>0</v>
      </c>
      <c r="K174" s="216" t="s">
        <v>19</v>
      </c>
      <c r="L174" s="46"/>
      <c r="M174" s="221" t="s">
        <v>19</v>
      </c>
      <c r="N174" s="222" t="s">
        <v>43</v>
      </c>
      <c r="O174" s="86"/>
      <c r="P174" s="223">
        <f>O174*H174</f>
        <v>0</v>
      </c>
      <c r="Q174" s="223">
        <v>0</v>
      </c>
      <c r="R174" s="223">
        <f>Q174*H174</f>
        <v>0</v>
      </c>
      <c r="S174" s="223">
        <v>0</v>
      </c>
      <c r="T174" s="224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25" t="s">
        <v>507</v>
      </c>
      <c r="AT174" s="225" t="s">
        <v>144</v>
      </c>
      <c r="AU174" s="225" t="s">
        <v>81</v>
      </c>
      <c r="AY174" s="19" t="s">
        <v>142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9" t="s">
        <v>79</v>
      </c>
      <c r="BK174" s="226">
        <f>ROUND(I174*H174,2)</f>
        <v>0</v>
      </c>
      <c r="BL174" s="19" t="s">
        <v>507</v>
      </c>
      <c r="BM174" s="225" t="s">
        <v>1127</v>
      </c>
    </row>
    <row r="175" s="2" customFormat="1" ht="16.5" customHeight="1">
      <c r="A175" s="40"/>
      <c r="B175" s="41"/>
      <c r="C175" s="214" t="s">
        <v>383</v>
      </c>
      <c r="D175" s="214" t="s">
        <v>144</v>
      </c>
      <c r="E175" s="215" t="s">
        <v>1128</v>
      </c>
      <c r="F175" s="216" t="s">
        <v>1129</v>
      </c>
      <c r="G175" s="217" t="s">
        <v>147</v>
      </c>
      <c r="H175" s="218">
        <v>5</v>
      </c>
      <c r="I175" s="219"/>
      <c r="J175" s="220">
        <f>ROUND(I175*H175,2)</f>
        <v>0</v>
      </c>
      <c r="K175" s="216" t="s">
        <v>19</v>
      </c>
      <c r="L175" s="46"/>
      <c r="M175" s="221" t="s">
        <v>19</v>
      </c>
      <c r="N175" s="222" t="s">
        <v>43</v>
      </c>
      <c r="O175" s="86"/>
      <c r="P175" s="223">
        <f>O175*H175</f>
        <v>0</v>
      </c>
      <c r="Q175" s="223">
        <v>0</v>
      </c>
      <c r="R175" s="223">
        <f>Q175*H175</f>
        <v>0</v>
      </c>
      <c r="S175" s="223">
        <v>0</v>
      </c>
      <c r="T175" s="224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25" t="s">
        <v>507</v>
      </c>
      <c r="AT175" s="225" t="s">
        <v>144</v>
      </c>
      <c r="AU175" s="225" t="s">
        <v>81</v>
      </c>
      <c r="AY175" s="19" t="s">
        <v>142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9" t="s">
        <v>79</v>
      </c>
      <c r="BK175" s="226">
        <f>ROUND(I175*H175,2)</f>
        <v>0</v>
      </c>
      <c r="BL175" s="19" t="s">
        <v>507</v>
      </c>
      <c r="BM175" s="225" t="s">
        <v>1130</v>
      </c>
    </row>
    <row r="176" s="12" customFormat="1" ht="22.8" customHeight="1">
      <c r="A176" s="12"/>
      <c r="B176" s="198"/>
      <c r="C176" s="199"/>
      <c r="D176" s="200" t="s">
        <v>71</v>
      </c>
      <c r="E176" s="212" t="s">
        <v>1131</v>
      </c>
      <c r="F176" s="212" t="s">
        <v>1132</v>
      </c>
      <c r="G176" s="199"/>
      <c r="H176" s="199"/>
      <c r="I176" s="202"/>
      <c r="J176" s="213">
        <f>BK176</f>
        <v>0</v>
      </c>
      <c r="K176" s="199"/>
      <c r="L176" s="204"/>
      <c r="M176" s="205"/>
      <c r="N176" s="206"/>
      <c r="O176" s="206"/>
      <c r="P176" s="207">
        <f>SUM(P177:P213)</f>
        <v>0</v>
      </c>
      <c r="Q176" s="206"/>
      <c r="R176" s="207">
        <f>SUM(R177:R213)</f>
        <v>3.49622075</v>
      </c>
      <c r="S176" s="206"/>
      <c r="T176" s="208">
        <f>SUM(T177:T213)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9" t="s">
        <v>155</v>
      </c>
      <c r="AT176" s="210" t="s">
        <v>71</v>
      </c>
      <c r="AU176" s="210" t="s">
        <v>79</v>
      </c>
      <c r="AY176" s="209" t="s">
        <v>142</v>
      </c>
      <c r="BK176" s="211">
        <f>SUM(BK177:BK213)</f>
        <v>0</v>
      </c>
    </row>
    <row r="177" s="2" customFormat="1" ht="21.75" customHeight="1">
      <c r="A177" s="40"/>
      <c r="B177" s="41"/>
      <c r="C177" s="214" t="s">
        <v>387</v>
      </c>
      <c r="D177" s="214" t="s">
        <v>144</v>
      </c>
      <c r="E177" s="215" t="s">
        <v>1133</v>
      </c>
      <c r="F177" s="216" t="s">
        <v>1134</v>
      </c>
      <c r="G177" s="217" t="s">
        <v>147</v>
      </c>
      <c r="H177" s="218">
        <v>5</v>
      </c>
      <c r="I177" s="219"/>
      <c r="J177" s="220">
        <f>ROUND(I177*H177,2)</f>
        <v>0</v>
      </c>
      <c r="K177" s="216" t="s">
        <v>19</v>
      </c>
      <c r="L177" s="46"/>
      <c r="M177" s="221" t="s">
        <v>19</v>
      </c>
      <c r="N177" s="222" t="s">
        <v>43</v>
      </c>
      <c r="O177" s="86"/>
      <c r="P177" s="223">
        <f>O177*H177</f>
        <v>0</v>
      </c>
      <c r="Q177" s="223">
        <v>0</v>
      </c>
      <c r="R177" s="223">
        <f>Q177*H177</f>
        <v>0</v>
      </c>
      <c r="S177" s="223">
        <v>0</v>
      </c>
      <c r="T177" s="224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25" t="s">
        <v>507</v>
      </c>
      <c r="AT177" s="225" t="s">
        <v>144</v>
      </c>
      <c r="AU177" s="225" t="s">
        <v>81</v>
      </c>
      <c r="AY177" s="19" t="s">
        <v>142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9" t="s">
        <v>79</v>
      </c>
      <c r="BK177" s="226">
        <f>ROUND(I177*H177,2)</f>
        <v>0</v>
      </c>
      <c r="BL177" s="19" t="s">
        <v>507</v>
      </c>
      <c r="BM177" s="225" t="s">
        <v>1135</v>
      </c>
    </row>
    <row r="178" s="2" customFormat="1" ht="16.5" customHeight="1">
      <c r="A178" s="40"/>
      <c r="B178" s="41"/>
      <c r="C178" s="214" t="s">
        <v>393</v>
      </c>
      <c r="D178" s="214" t="s">
        <v>144</v>
      </c>
      <c r="E178" s="215" t="s">
        <v>1136</v>
      </c>
      <c r="F178" s="216" t="s">
        <v>1137</v>
      </c>
      <c r="G178" s="217" t="s">
        <v>314</v>
      </c>
      <c r="H178" s="218">
        <v>5</v>
      </c>
      <c r="I178" s="219"/>
      <c r="J178" s="220">
        <f>ROUND(I178*H178,2)</f>
        <v>0</v>
      </c>
      <c r="K178" s="216" t="s">
        <v>19</v>
      </c>
      <c r="L178" s="46"/>
      <c r="M178" s="221" t="s">
        <v>19</v>
      </c>
      <c r="N178" s="222" t="s">
        <v>43</v>
      </c>
      <c r="O178" s="86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507</v>
      </c>
      <c r="AT178" s="225" t="s">
        <v>144</v>
      </c>
      <c r="AU178" s="225" t="s">
        <v>81</v>
      </c>
      <c r="AY178" s="19" t="s">
        <v>142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79</v>
      </c>
      <c r="BK178" s="226">
        <f>ROUND(I178*H178,2)</f>
        <v>0</v>
      </c>
      <c r="BL178" s="19" t="s">
        <v>507</v>
      </c>
      <c r="BM178" s="225" t="s">
        <v>1138</v>
      </c>
    </row>
    <row r="179" s="2" customFormat="1" ht="16.5" customHeight="1">
      <c r="A179" s="40"/>
      <c r="B179" s="41"/>
      <c r="C179" s="265" t="s">
        <v>398</v>
      </c>
      <c r="D179" s="265" t="s">
        <v>284</v>
      </c>
      <c r="E179" s="266" t="s">
        <v>1139</v>
      </c>
      <c r="F179" s="267" t="s">
        <v>1140</v>
      </c>
      <c r="G179" s="268" t="s">
        <v>147</v>
      </c>
      <c r="H179" s="269">
        <v>5</v>
      </c>
      <c r="I179" s="270"/>
      <c r="J179" s="271">
        <f>ROUND(I179*H179,2)</f>
        <v>0</v>
      </c>
      <c r="K179" s="267" t="s">
        <v>19</v>
      </c>
      <c r="L179" s="272"/>
      <c r="M179" s="273" t="s">
        <v>19</v>
      </c>
      <c r="N179" s="274" t="s">
        <v>43</v>
      </c>
      <c r="O179" s="86"/>
      <c r="P179" s="223">
        <f>O179*H179</f>
        <v>0</v>
      </c>
      <c r="Q179" s="223">
        <v>0</v>
      </c>
      <c r="R179" s="223">
        <f>Q179*H179</f>
        <v>0</v>
      </c>
      <c r="S179" s="223">
        <v>0</v>
      </c>
      <c r="T179" s="224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25" t="s">
        <v>1108</v>
      </c>
      <c r="AT179" s="225" t="s">
        <v>284</v>
      </c>
      <c r="AU179" s="225" t="s">
        <v>81</v>
      </c>
      <c r="AY179" s="19" t="s">
        <v>142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9" t="s">
        <v>79</v>
      </c>
      <c r="BK179" s="226">
        <f>ROUND(I179*H179,2)</f>
        <v>0</v>
      </c>
      <c r="BL179" s="19" t="s">
        <v>507</v>
      </c>
      <c r="BM179" s="225" t="s">
        <v>1141</v>
      </c>
    </row>
    <row r="180" s="2" customFormat="1" ht="16.5" customHeight="1">
      <c r="A180" s="40"/>
      <c r="B180" s="41"/>
      <c r="C180" s="265" t="s">
        <v>403</v>
      </c>
      <c r="D180" s="265" t="s">
        <v>284</v>
      </c>
      <c r="E180" s="266" t="s">
        <v>1142</v>
      </c>
      <c r="F180" s="267" t="s">
        <v>1143</v>
      </c>
      <c r="G180" s="268" t="s">
        <v>217</v>
      </c>
      <c r="H180" s="269">
        <v>1.3</v>
      </c>
      <c r="I180" s="270"/>
      <c r="J180" s="271">
        <f>ROUND(I180*H180,2)</f>
        <v>0</v>
      </c>
      <c r="K180" s="267" t="s">
        <v>19</v>
      </c>
      <c r="L180" s="272"/>
      <c r="M180" s="273" t="s">
        <v>19</v>
      </c>
      <c r="N180" s="274" t="s">
        <v>43</v>
      </c>
      <c r="O180" s="86"/>
      <c r="P180" s="223">
        <f>O180*H180</f>
        <v>0</v>
      </c>
      <c r="Q180" s="223">
        <v>2.234</v>
      </c>
      <c r="R180" s="223">
        <f>Q180*H180</f>
        <v>2.9041999999999999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193</v>
      </c>
      <c r="AT180" s="225" t="s">
        <v>284</v>
      </c>
      <c r="AU180" s="225" t="s">
        <v>81</v>
      </c>
      <c r="AY180" s="19" t="s">
        <v>142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79</v>
      </c>
      <c r="BK180" s="226">
        <f>ROUND(I180*H180,2)</f>
        <v>0</v>
      </c>
      <c r="BL180" s="19" t="s">
        <v>149</v>
      </c>
      <c r="BM180" s="225" t="s">
        <v>1144</v>
      </c>
    </row>
    <row r="181" s="2" customFormat="1" ht="16.5" customHeight="1">
      <c r="A181" s="40"/>
      <c r="B181" s="41"/>
      <c r="C181" s="265" t="s">
        <v>410</v>
      </c>
      <c r="D181" s="265" t="s">
        <v>284</v>
      </c>
      <c r="E181" s="266" t="s">
        <v>1145</v>
      </c>
      <c r="F181" s="267" t="s">
        <v>1146</v>
      </c>
      <c r="G181" s="268" t="s">
        <v>162</v>
      </c>
      <c r="H181" s="269">
        <v>4</v>
      </c>
      <c r="I181" s="270"/>
      <c r="J181" s="271">
        <f>ROUND(I181*H181,2)</f>
        <v>0</v>
      </c>
      <c r="K181" s="267" t="s">
        <v>148</v>
      </c>
      <c r="L181" s="272"/>
      <c r="M181" s="273" t="s">
        <v>19</v>
      </c>
      <c r="N181" s="274" t="s">
        <v>43</v>
      </c>
      <c r="O181" s="86"/>
      <c r="P181" s="223">
        <f>O181*H181</f>
        <v>0</v>
      </c>
      <c r="Q181" s="223">
        <v>0.13500000000000001</v>
      </c>
      <c r="R181" s="223">
        <f>Q181*H181</f>
        <v>0.54000000000000004</v>
      </c>
      <c r="S181" s="223">
        <v>0</v>
      </c>
      <c r="T181" s="224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25" t="s">
        <v>193</v>
      </c>
      <c r="AT181" s="225" t="s">
        <v>284</v>
      </c>
      <c r="AU181" s="225" t="s">
        <v>81</v>
      </c>
      <c r="AY181" s="19" t="s">
        <v>142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9" t="s">
        <v>79</v>
      </c>
      <c r="BK181" s="226">
        <f>ROUND(I181*H181,2)</f>
        <v>0</v>
      </c>
      <c r="BL181" s="19" t="s">
        <v>149</v>
      </c>
      <c r="BM181" s="225" t="s">
        <v>1147</v>
      </c>
    </row>
    <row r="182" s="2" customFormat="1" ht="16.5" customHeight="1">
      <c r="A182" s="40"/>
      <c r="B182" s="41"/>
      <c r="C182" s="214" t="s">
        <v>416</v>
      </c>
      <c r="D182" s="214" t="s">
        <v>144</v>
      </c>
      <c r="E182" s="215" t="s">
        <v>1148</v>
      </c>
      <c r="F182" s="216" t="s">
        <v>1149</v>
      </c>
      <c r="G182" s="217" t="s">
        <v>206</v>
      </c>
      <c r="H182" s="218">
        <v>150</v>
      </c>
      <c r="I182" s="219"/>
      <c r="J182" s="220">
        <f>ROUND(I182*H182,2)</f>
        <v>0</v>
      </c>
      <c r="K182" s="216" t="s">
        <v>148</v>
      </c>
      <c r="L182" s="46"/>
      <c r="M182" s="221" t="s">
        <v>19</v>
      </c>
      <c r="N182" s="222" t="s">
        <v>43</v>
      </c>
      <c r="O182" s="86"/>
      <c r="P182" s="223">
        <f>O182*H182</f>
        <v>0</v>
      </c>
      <c r="Q182" s="223">
        <v>0</v>
      </c>
      <c r="R182" s="223">
        <f>Q182*H182</f>
        <v>0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507</v>
      </c>
      <c r="AT182" s="225" t="s">
        <v>144</v>
      </c>
      <c r="AU182" s="225" t="s">
        <v>81</v>
      </c>
      <c r="AY182" s="19" t="s">
        <v>142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79</v>
      </c>
      <c r="BK182" s="226">
        <f>ROUND(I182*H182,2)</f>
        <v>0</v>
      </c>
      <c r="BL182" s="19" t="s">
        <v>507</v>
      </c>
      <c r="BM182" s="225" t="s">
        <v>1150</v>
      </c>
    </row>
    <row r="183" s="2" customFormat="1">
      <c r="A183" s="40"/>
      <c r="B183" s="41"/>
      <c r="C183" s="42"/>
      <c r="D183" s="227" t="s">
        <v>151</v>
      </c>
      <c r="E183" s="42"/>
      <c r="F183" s="228" t="s">
        <v>1151</v>
      </c>
      <c r="G183" s="42"/>
      <c r="H183" s="42"/>
      <c r="I183" s="229"/>
      <c r="J183" s="42"/>
      <c r="K183" s="42"/>
      <c r="L183" s="46"/>
      <c r="M183" s="230"/>
      <c r="N183" s="231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151</v>
      </c>
      <c r="AU183" s="19" t="s">
        <v>81</v>
      </c>
    </row>
    <row r="184" s="2" customFormat="1" ht="16.5" customHeight="1">
      <c r="A184" s="40"/>
      <c r="B184" s="41"/>
      <c r="C184" s="214" t="s">
        <v>422</v>
      </c>
      <c r="D184" s="214" t="s">
        <v>144</v>
      </c>
      <c r="E184" s="215" t="s">
        <v>1152</v>
      </c>
      <c r="F184" s="216" t="s">
        <v>1153</v>
      </c>
      <c r="G184" s="217" t="s">
        <v>206</v>
      </c>
      <c r="H184" s="218">
        <v>50</v>
      </c>
      <c r="I184" s="219"/>
      <c r="J184" s="220">
        <f>ROUND(I184*H184,2)</f>
        <v>0</v>
      </c>
      <c r="K184" s="216" t="s">
        <v>148</v>
      </c>
      <c r="L184" s="46"/>
      <c r="M184" s="221" t="s">
        <v>19</v>
      </c>
      <c r="N184" s="222" t="s">
        <v>43</v>
      </c>
      <c r="O184" s="86"/>
      <c r="P184" s="223">
        <f>O184*H184</f>
        <v>0</v>
      </c>
      <c r="Q184" s="223">
        <v>0</v>
      </c>
      <c r="R184" s="223">
        <f>Q184*H184</f>
        <v>0</v>
      </c>
      <c r="S184" s="223">
        <v>0</v>
      </c>
      <c r="T184" s="22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5" t="s">
        <v>507</v>
      </c>
      <c r="AT184" s="225" t="s">
        <v>144</v>
      </c>
      <c r="AU184" s="225" t="s">
        <v>81</v>
      </c>
      <c r="AY184" s="19" t="s">
        <v>142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9" t="s">
        <v>79</v>
      </c>
      <c r="BK184" s="226">
        <f>ROUND(I184*H184,2)</f>
        <v>0</v>
      </c>
      <c r="BL184" s="19" t="s">
        <v>507</v>
      </c>
      <c r="BM184" s="225" t="s">
        <v>1154</v>
      </c>
    </row>
    <row r="185" s="2" customFormat="1">
      <c r="A185" s="40"/>
      <c r="B185" s="41"/>
      <c r="C185" s="42"/>
      <c r="D185" s="227" t="s">
        <v>151</v>
      </c>
      <c r="E185" s="42"/>
      <c r="F185" s="228" t="s">
        <v>1155</v>
      </c>
      <c r="G185" s="42"/>
      <c r="H185" s="42"/>
      <c r="I185" s="229"/>
      <c r="J185" s="42"/>
      <c r="K185" s="42"/>
      <c r="L185" s="46"/>
      <c r="M185" s="230"/>
      <c r="N185" s="231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151</v>
      </c>
      <c r="AU185" s="19" t="s">
        <v>81</v>
      </c>
    </row>
    <row r="186" s="2" customFormat="1" ht="21.75" customHeight="1">
      <c r="A186" s="40"/>
      <c r="B186" s="41"/>
      <c r="C186" s="214" t="s">
        <v>436</v>
      </c>
      <c r="D186" s="214" t="s">
        <v>144</v>
      </c>
      <c r="E186" s="215" t="s">
        <v>1156</v>
      </c>
      <c r="F186" s="216" t="s">
        <v>1157</v>
      </c>
      <c r="G186" s="217" t="s">
        <v>217</v>
      </c>
      <c r="H186" s="218">
        <v>50</v>
      </c>
      <c r="I186" s="219"/>
      <c r="J186" s="220">
        <f>ROUND(I186*H186,2)</f>
        <v>0</v>
      </c>
      <c r="K186" s="216" t="s">
        <v>148</v>
      </c>
      <c r="L186" s="46"/>
      <c r="M186" s="221" t="s">
        <v>19</v>
      </c>
      <c r="N186" s="222" t="s">
        <v>43</v>
      </c>
      <c r="O186" s="86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507</v>
      </c>
      <c r="AT186" s="225" t="s">
        <v>144</v>
      </c>
      <c r="AU186" s="225" t="s">
        <v>81</v>
      </c>
      <c r="AY186" s="19" t="s">
        <v>142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79</v>
      </c>
      <c r="BK186" s="226">
        <f>ROUND(I186*H186,2)</f>
        <v>0</v>
      </c>
      <c r="BL186" s="19" t="s">
        <v>507</v>
      </c>
      <c r="BM186" s="225" t="s">
        <v>1158</v>
      </c>
    </row>
    <row r="187" s="2" customFormat="1">
      <c r="A187" s="40"/>
      <c r="B187" s="41"/>
      <c r="C187" s="42"/>
      <c r="D187" s="227" t="s">
        <v>151</v>
      </c>
      <c r="E187" s="42"/>
      <c r="F187" s="228" t="s">
        <v>1159</v>
      </c>
      <c r="G187" s="42"/>
      <c r="H187" s="42"/>
      <c r="I187" s="229"/>
      <c r="J187" s="42"/>
      <c r="K187" s="42"/>
      <c r="L187" s="46"/>
      <c r="M187" s="230"/>
      <c r="N187" s="231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151</v>
      </c>
      <c r="AU187" s="19" t="s">
        <v>81</v>
      </c>
    </row>
    <row r="188" s="14" customFormat="1">
      <c r="A188" s="14"/>
      <c r="B188" s="243"/>
      <c r="C188" s="244"/>
      <c r="D188" s="234" t="s">
        <v>153</v>
      </c>
      <c r="E188" s="245" t="s">
        <v>19</v>
      </c>
      <c r="F188" s="246" t="s">
        <v>1160</v>
      </c>
      <c r="G188" s="244"/>
      <c r="H188" s="247">
        <v>67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153</v>
      </c>
      <c r="AU188" s="253" t="s">
        <v>81</v>
      </c>
      <c r="AV188" s="14" t="s">
        <v>81</v>
      </c>
      <c r="AW188" s="14" t="s">
        <v>33</v>
      </c>
      <c r="AX188" s="14" t="s">
        <v>72</v>
      </c>
      <c r="AY188" s="253" t="s">
        <v>142</v>
      </c>
    </row>
    <row r="189" s="14" customFormat="1">
      <c r="A189" s="14"/>
      <c r="B189" s="243"/>
      <c r="C189" s="244"/>
      <c r="D189" s="234" t="s">
        <v>153</v>
      </c>
      <c r="E189" s="245" t="s">
        <v>19</v>
      </c>
      <c r="F189" s="246" t="s">
        <v>1161</v>
      </c>
      <c r="G189" s="244"/>
      <c r="H189" s="247">
        <v>-17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3" t="s">
        <v>153</v>
      </c>
      <c r="AU189" s="253" t="s">
        <v>81</v>
      </c>
      <c r="AV189" s="14" t="s">
        <v>81</v>
      </c>
      <c r="AW189" s="14" t="s">
        <v>33</v>
      </c>
      <c r="AX189" s="14" t="s">
        <v>72</v>
      </c>
      <c r="AY189" s="253" t="s">
        <v>142</v>
      </c>
    </row>
    <row r="190" s="15" customFormat="1">
      <c r="A190" s="15"/>
      <c r="B190" s="254"/>
      <c r="C190" s="255"/>
      <c r="D190" s="234" t="s">
        <v>153</v>
      </c>
      <c r="E190" s="256" t="s">
        <v>19</v>
      </c>
      <c r="F190" s="257" t="s">
        <v>192</v>
      </c>
      <c r="G190" s="255"/>
      <c r="H190" s="258">
        <v>50</v>
      </c>
      <c r="I190" s="259"/>
      <c r="J190" s="255"/>
      <c r="K190" s="255"/>
      <c r="L190" s="260"/>
      <c r="M190" s="261"/>
      <c r="N190" s="262"/>
      <c r="O190" s="262"/>
      <c r="P190" s="262"/>
      <c r="Q190" s="262"/>
      <c r="R190" s="262"/>
      <c r="S190" s="262"/>
      <c r="T190" s="263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4" t="s">
        <v>153</v>
      </c>
      <c r="AU190" s="264" t="s">
        <v>81</v>
      </c>
      <c r="AV190" s="15" t="s">
        <v>149</v>
      </c>
      <c r="AW190" s="15" t="s">
        <v>33</v>
      </c>
      <c r="AX190" s="15" t="s">
        <v>79</v>
      </c>
      <c r="AY190" s="264" t="s">
        <v>142</v>
      </c>
    </row>
    <row r="191" s="2" customFormat="1" ht="24.15" customHeight="1">
      <c r="A191" s="40"/>
      <c r="B191" s="41"/>
      <c r="C191" s="214" t="s">
        <v>443</v>
      </c>
      <c r="D191" s="214" t="s">
        <v>144</v>
      </c>
      <c r="E191" s="215" t="s">
        <v>1162</v>
      </c>
      <c r="F191" s="216" t="s">
        <v>1163</v>
      </c>
      <c r="G191" s="217" t="s">
        <v>217</v>
      </c>
      <c r="H191" s="218">
        <v>1450</v>
      </c>
      <c r="I191" s="219"/>
      <c r="J191" s="220">
        <f>ROUND(I191*H191,2)</f>
        <v>0</v>
      </c>
      <c r="K191" s="216" t="s">
        <v>148</v>
      </c>
      <c r="L191" s="46"/>
      <c r="M191" s="221" t="s">
        <v>19</v>
      </c>
      <c r="N191" s="222" t="s">
        <v>43</v>
      </c>
      <c r="O191" s="86"/>
      <c r="P191" s="223">
        <f>O191*H191</f>
        <v>0</v>
      </c>
      <c r="Q191" s="223">
        <v>0</v>
      </c>
      <c r="R191" s="223">
        <f>Q191*H191</f>
        <v>0</v>
      </c>
      <c r="S191" s="223">
        <v>0</v>
      </c>
      <c r="T191" s="224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25" t="s">
        <v>507</v>
      </c>
      <c r="AT191" s="225" t="s">
        <v>144</v>
      </c>
      <c r="AU191" s="225" t="s">
        <v>81</v>
      </c>
      <c r="AY191" s="19" t="s">
        <v>142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9" t="s">
        <v>79</v>
      </c>
      <c r="BK191" s="226">
        <f>ROUND(I191*H191,2)</f>
        <v>0</v>
      </c>
      <c r="BL191" s="19" t="s">
        <v>507</v>
      </c>
      <c r="BM191" s="225" t="s">
        <v>1164</v>
      </c>
    </row>
    <row r="192" s="2" customFormat="1">
      <c r="A192" s="40"/>
      <c r="B192" s="41"/>
      <c r="C192" s="42"/>
      <c r="D192" s="227" t="s">
        <v>151</v>
      </c>
      <c r="E192" s="42"/>
      <c r="F192" s="228" t="s">
        <v>1165</v>
      </c>
      <c r="G192" s="42"/>
      <c r="H192" s="42"/>
      <c r="I192" s="229"/>
      <c r="J192" s="42"/>
      <c r="K192" s="42"/>
      <c r="L192" s="46"/>
      <c r="M192" s="230"/>
      <c r="N192" s="231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151</v>
      </c>
      <c r="AU192" s="19" t="s">
        <v>81</v>
      </c>
    </row>
    <row r="193" s="14" customFormat="1">
      <c r="A193" s="14"/>
      <c r="B193" s="243"/>
      <c r="C193" s="244"/>
      <c r="D193" s="234" t="s">
        <v>153</v>
      </c>
      <c r="E193" s="245" t="s">
        <v>19</v>
      </c>
      <c r="F193" s="246" t="s">
        <v>1166</v>
      </c>
      <c r="G193" s="244"/>
      <c r="H193" s="247">
        <v>1450</v>
      </c>
      <c r="I193" s="248"/>
      <c r="J193" s="244"/>
      <c r="K193" s="244"/>
      <c r="L193" s="249"/>
      <c r="M193" s="250"/>
      <c r="N193" s="251"/>
      <c r="O193" s="251"/>
      <c r="P193" s="251"/>
      <c r="Q193" s="251"/>
      <c r="R193" s="251"/>
      <c r="S193" s="251"/>
      <c r="T193" s="252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3" t="s">
        <v>153</v>
      </c>
      <c r="AU193" s="253" t="s">
        <v>81</v>
      </c>
      <c r="AV193" s="14" t="s">
        <v>81</v>
      </c>
      <c r="AW193" s="14" t="s">
        <v>33</v>
      </c>
      <c r="AX193" s="14" t="s">
        <v>79</v>
      </c>
      <c r="AY193" s="253" t="s">
        <v>142</v>
      </c>
    </row>
    <row r="194" s="2" customFormat="1" ht="16.5" customHeight="1">
      <c r="A194" s="40"/>
      <c r="B194" s="41"/>
      <c r="C194" s="214" t="s">
        <v>449</v>
      </c>
      <c r="D194" s="214" t="s">
        <v>144</v>
      </c>
      <c r="E194" s="215" t="s">
        <v>1167</v>
      </c>
      <c r="F194" s="216" t="s">
        <v>1168</v>
      </c>
      <c r="G194" s="217" t="s">
        <v>268</v>
      </c>
      <c r="H194" s="218">
        <v>90</v>
      </c>
      <c r="I194" s="219"/>
      <c r="J194" s="220">
        <f>ROUND(I194*H194,2)</f>
        <v>0</v>
      </c>
      <c r="K194" s="216" t="s">
        <v>148</v>
      </c>
      <c r="L194" s="46"/>
      <c r="M194" s="221" t="s">
        <v>19</v>
      </c>
      <c r="N194" s="222" t="s">
        <v>43</v>
      </c>
      <c r="O194" s="86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507</v>
      </c>
      <c r="AT194" s="225" t="s">
        <v>144</v>
      </c>
      <c r="AU194" s="225" t="s">
        <v>81</v>
      </c>
      <c r="AY194" s="19" t="s">
        <v>142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79</v>
      </c>
      <c r="BK194" s="226">
        <f>ROUND(I194*H194,2)</f>
        <v>0</v>
      </c>
      <c r="BL194" s="19" t="s">
        <v>507</v>
      </c>
      <c r="BM194" s="225" t="s">
        <v>1169</v>
      </c>
    </row>
    <row r="195" s="2" customFormat="1">
      <c r="A195" s="40"/>
      <c r="B195" s="41"/>
      <c r="C195" s="42"/>
      <c r="D195" s="227" t="s">
        <v>151</v>
      </c>
      <c r="E195" s="42"/>
      <c r="F195" s="228" t="s">
        <v>1170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151</v>
      </c>
      <c r="AU195" s="19" t="s">
        <v>81</v>
      </c>
    </row>
    <row r="196" s="14" customFormat="1">
      <c r="A196" s="14"/>
      <c r="B196" s="243"/>
      <c r="C196" s="244"/>
      <c r="D196" s="234" t="s">
        <v>153</v>
      </c>
      <c r="E196" s="245" t="s">
        <v>19</v>
      </c>
      <c r="F196" s="246" t="s">
        <v>1171</v>
      </c>
      <c r="G196" s="244"/>
      <c r="H196" s="247">
        <v>90</v>
      </c>
      <c r="I196" s="248"/>
      <c r="J196" s="244"/>
      <c r="K196" s="244"/>
      <c r="L196" s="249"/>
      <c r="M196" s="250"/>
      <c r="N196" s="251"/>
      <c r="O196" s="251"/>
      <c r="P196" s="251"/>
      <c r="Q196" s="251"/>
      <c r="R196" s="251"/>
      <c r="S196" s="251"/>
      <c r="T196" s="25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3" t="s">
        <v>153</v>
      </c>
      <c r="AU196" s="253" t="s">
        <v>81</v>
      </c>
      <c r="AV196" s="14" t="s">
        <v>81</v>
      </c>
      <c r="AW196" s="14" t="s">
        <v>33</v>
      </c>
      <c r="AX196" s="14" t="s">
        <v>79</v>
      </c>
      <c r="AY196" s="253" t="s">
        <v>142</v>
      </c>
    </row>
    <row r="197" s="2" customFormat="1" ht="16.5" customHeight="1">
      <c r="A197" s="40"/>
      <c r="B197" s="41"/>
      <c r="C197" s="214" t="s">
        <v>455</v>
      </c>
      <c r="D197" s="214" t="s">
        <v>144</v>
      </c>
      <c r="E197" s="215" t="s">
        <v>1172</v>
      </c>
      <c r="F197" s="216" t="s">
        <v>1173</v>
      </c>
      <c r="G197" s="217" t="s">
        <v>217</v>
      </c>
      <c r="H197" s="218">
        <v>50</v>
      </c>
      <c r="I197" s="219"/>
      <c r="J197" s="220">
        <f>ROUND(I197*H197,2)</f>
        <v>0</v>
      </c>
      <c r="K197" s="216" t="s">
        <v>148</v>
      </c>
      <c r="L197" s="46"/>
      <c r="M197" s="221" t="s">
        <v>19</v>
      </c>
      <c r="N197" s="222" t="s">
        <v>43</v>
      </c>
      <c r="O197" s="86"/>
      <c r="P197" s="223">
        <f>O197*H197</f>
        <v>0</v>
      </c>
      <c r="Q197" s="223">
        <v>0</v>
      </c>
      <c r="R197" s="223">
        <f>Q197*H197</f>
        <v>0</v>
      </c>
      <c r="S197" s="223">
        <v>0</v>
      </c>
      <c r="T197" s="224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25" t="s">
        <v>507</v>
      </c>
      <c r="AT197" s="225" t="s">
        <v>144</v>
      </c>
      <c r="AU197" s="225" t="s">
        <v>81</v>
      </c>
      <c r="AY197" s="19" t="s">
        <v>142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9" t="s">
        <v>79</v>
      </c>
      <c r="BK197" s="226">
        <f>ROUND(I197*H197,2)</f>
        <v>0</v>
      </c>
      <c r="BL197" s="19" t="s">
        <v>507</v>
      </c>
      <c r="BM197" s="225" t="s">
        <v>1174</v>
      </c>
    </row>
    <row r="198" s="2" customFormat="1">
      <c r="A198" s="40"/>
      <c r="B198" s="41"/>
      <c r="C198" s="42"/>
      <c r="D198" s="227" t="s">
        <v>151</v>
      </c>
      <c r="E198" s="42"/>
      <c r="F198" s="228" t="s">
        <v>1175</v>
      </c>
      <c r="G198" s="42"/>
      <c r="H198" s="42"/>
      <c r="I198" s="229"/>
      <c r="J198" s="42"/>
      <c r="K198" s="42"/>
      <c r="L198" s="46"/>
      <c r="M198" s="230"/>
      <c r="N198" s="231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151</v>
      </c>
      <c r="AU198" s="19" t="s">
        <v>81</v>
      </c>
    </row>
    <row r="199" s="2" customFormat="1" ht="16.5" customHeight="1">
      <c r="A199" s="40"/>
      <c r="B199" s="41"/>
      <c r="C199" s="214" t="s">
        <v>460</v>
      </c>
      <c r="D199" s="214" t="s">
        <v>144</v>
      </c>
      <c r="E199" s="215" t="s">
        <v>1176</v>
      </c>
      <c r="F199" s="216" t="s">
        <v>1177</v>
      </c>
      <c r="G199" s="217" t="s">
        <v>206</v>
      </c>
      <c r="H199" s="218">
        <v>150</v>
      </c>
      <c r="I199" s="219"/>
      <c r="J199" s="220">
        <f>ROUND(I199*H199,2)</f>
        <v>0</v>
      </c>
      <c r="K199" s="216" t="s">
        <v>148</v>
      </c>
      <c r="L199" s="46"/>
      <c r="M199" s="221" t="s">
        <v>19</v>
      </c>
      <c r="N199" s="222" t="s">
        <v>43</v>
      </c>
      <c r="O199" s="86"/>
      <c r="P199" s="223">
        <f>O199*H199</f>
        <v>0</v>
      </c>
      <c r="Q199" s="223">
        <v>0</v>
      </c>
      <c r="R199" s="223">
        <f>Q199*H199</f>
        <v>0</v>
      </c>
      <c r="S199" s="223">
        <v>0</v>
      </c>
      <c r="T199" s="22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5" t="s">
        <v>507</v>
      </c>
      <c r="AT199" s="225" t="s">
        <v>144</v>
      </c>
      <c r="AU199" s="225" t="s">
        <v>81</v>
      </c>
      <c r="AY199" s="19" t="s">
        <v>142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9" t="s">
        <v>79</v>
      </c>
      <c r="BK199" s="226">
        <f>ROUND(I199*H199,2)</f>
        <v>0</v>
      </c>
      <c r="BL199" s="19" t="s">
        <v>507</v>
      </c>
      <c r="BM199" s="225" t="s">
        <v>1178</v>
      </c>
    </row>
    <row r="200" s="2" customFormat="1">
      <c r="A200" s="40"/>
      <c r="B200" s="41"/>
      <c r="C200" s="42"/>
      <c r="D200" s="227" t="s">
        <v>151</v>
      </c>
      <c r="E200" s="42"/>
      <c r="F200" s="228" t="s">
        <v>1179</v>
      </c>
      <c r="G200" s="42"/>
      <c r="H200" s="42"/>
      <c r="I200" s="229"/>
      <c r="J200" s="42"/>
      <c r="K200" s="42"/>
      <c r="L200" s="46"/>
      <c r="M200" s="230"/>
      <c r="N200" s="231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151</v>
      </c>
      <c r="AU200" s="19" t="s">
        <v>81</v>
      </c>
    </row>
    <row r="201" s="2" customFormat="1" ht="16.5" customHeight="1">
      <c r="A201" s="40"/>
      <c r="B201" s="41"/>
      <c r="C201" s="214" t="s">
        <v>465</v>
      </c>
      <c r="D201" s="214" t="s">
        <v>144</v>
      </c>
      <c r="E201" s="215" t="s">
        <v>1180</v>
      </c>
      <c r="F201" s="216" t="s">
        <v>1181</v>
      </c>
      <c r="G201" s="217" t="s">
        <v>206</v>
      </c>
      <c r="H201" s="218">
        <v>50</v>
      </c>
      <c r="I201" s="219"/>
      <c r="J201" s="220">
        <f>ROUND(I201*H201,2)</f>
        <v>0</v>
      </c>
      <c r="K201" s="216" t="s">
        <v>148</v>
      </c>
      <c r="L201" s="46"/>
      <c r="M201" s="221" t="s">
        <v>19</v>
      </c>
      <c r="N201" s="222" t="s">
        <v>43</v>
      </c>
      <c r="O201" s="86"/>
      <c r="P201" s="223">
        <f>O201*H201</f>
        <v>0</v>
      </c>
      <c r="Q201" s="223">
        <v>0</v>
      </c>
      <c r="R201" s="223">
        <f>Q201*H201</f>
        <v>0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507</v>
      </c>
      <c r="AT201" s="225" t="s">
        <v>144</v>
      </c>
      <c r="AU201" s="225" t="s">
        <v>81</v>
      </c>
      <c r="AY201" s="19" t="s">
        <v>142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79</v>
      </c>
      <c r="BK201" s="226">
        <f>ROUND(I201*H201,2)</f>
        <v>0</v>
      </c>
      <c r="BL201" s="19" t="s">
        <v>507</v>
      </c>
      <c r="BM201" s="225" t="s">
        <v>1182</v>
      </c>
    </row>
    <row r="202" s="2" customFormat="1">
      <c r="A202" s="40"/>
      <c r="B202" s="41"/>
      <c r="C202" s="42"/>
      <c r="D202" s="227" t="s">
        <v>151</v>
      </c>
      <c r="E202" s="42"/>
      <c r="F202" s="228" t="s">
        <v>1183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151</v>
      </c>
      <c r="AU202" s="19" t="s">
        <v>81</v>
      </c>
    </row>
    <row r="203" s="2" customFormat="1" ht="16.5" customHeight="1">
      <c r="A203" s="40"/>
      <c r="B203" s="41"/>
      <c r="C203" s="214" t="s">
        <v>470</v>
      </c>
      <c r="D203" s="214" t="s">
        <v>144</v>
      </c>
      <c r="E203" s="215" t="s">
        <v>1184</v>
      </c>
      <c r="F203" s="216" t="s">
        <v>1185</v>
      </c>
      <c r="G203" s="217" t="s">
        <v>206</v>
      </c>
      <c r="H203" s="218">
        <v>150</v>
      </c>
      <c r="I203" s="219"/>
      <c r="J203" s="220">
        <f>ROUND(I203*H203,2)</f>
        <v>0</v>
      </c>
      <c r="K203" s="216" t="s">
        <v>148</v>
      </c>
      <c r="L203" s="46"/>
      <c r="M203" s="221" t="s">
        <v>19</v>
      </c>
      <c r="N203" s="222" t="s">
        <v>43</v>
      </c>
      <c r="O203" s="86"/>
      <c r="P203" s="223">
        <f>O203*H203</f>
        <v>0</v>
      </c>
      <c r="Q203" s="223">
        <v>0</v>
      </c>
      <c r="R203" s="223">
        <f>Q203*H203</f>
        <v>0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507</v>
      </c>
      <c r="AT203" s="225" t="s">
        <v>144</v>
      </c>
      <c r="AU203" s="225" t="s">
        <v>81</v>
      </c>
      <c r="AY203" s="19" t="s">
        <v>142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79</v>
      </c>
      <c r="BK203" s="226">
        <f>ROUND(I203*H203,2)</f>
        <v>0</v>
      </c>
      <c r="BL203" s="19" t="s">
        <v>507</v>
      </c>
      <c r="BM203" s="225" t="s">
        <v>1186</v>
      </c>
    </row>
    <row r="204" s="2" customFormat="1">
      <c r="A204" s="40"/>
      <c r="B204" s="41"/>
      <c r="C204" s="42"/>
      <c r="D204" s="227" t="s">
        <v>151</v>
      </c>
      <c r="E204" s="42"/>
      <c r="F204" s="228" t="s">
        <v>1187</v>
      </c>
      <c r="G204" s="42"/>
      <c r="H204" s="42"/>
      <c r="I204" s="229"/>
      <c r="J204" s="42"/>
      <c r="K204" s="42"/>
      <c r="L204" s="46"/>
      <c r="M204" s="230"/>
      <c r="N204" s="231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151</v>
      </c>
      <c r="AU204" s="19" t="s">
        <v>81</v>
      </c>
    </row>
    <row r="205" s="2" customFormat="1" ht="16.5" customHeight="1">
      <c r="A205" s="40"/>
      <c r="B205" s="41"/>
      <c r="C205" s="214" t="s">
        <v>475</v>
      </c>
      <c r="D205" s="214" t="s">
        <v>144</v>
      </c>
      <c r="E205" s="215" t="s">
        <v>1188</v>
      </c>
      <c r="F205" s="216" t="s">
        <v>1189</v>
      </c>
      <c r="G205" s="217" t="s">
        <v>206</v>
      </c>
      <c r="H205" s="218">
        <v>50</v>
      </c>
      <c r="I205" s="219"/>
      <c r="J205" s="220">
        <f>ROUND(I205*H205,2)</f>
        <v>0</v>
      </c>
      <c r="K205" s="216" t="s">
        <v>148</v>
      </c>
      <c r="L205" s="46"/>
      <c r="M205" s="221" t="s">
        <v>19</v>
      </c>
      <c r="N205" s="222" t="s">
        <v>43</v>
      </c>
      <c r="O205" s="86"/>
      <c r="P205" s="223">
        <f>O205*H205</f>
        <v>0</v>
      </c>
      <c r="Q205" s="223">
        <v>0</v>
      </c>
      <c r="R205" s="223">
        <f>Q205*H205</f>
        <v>0</v>
      </c>
      <c r="S205" s="223">
        <v>0</v>
      </c>
      <c r="T205" s="22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25" t="s">
        <v>507</v>
      </c>
      <c r="AT205" s="225" t="s">
        <v>144</v>
      </c>
      <c r="AU205" s="225" t="s">
        <v>81</v>
      </c>
      <c r="AY205" s="19" t="s">
        <v>142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9" t="s">
        <v>79</v>
      </c>
      <c r="BK205" s="226">
        <f>ROUND(I205*H205,2)</f>
        <v>0</v>
      </c>
      <c r="BL205" s="19" t="s">
        <v>507</v>
      </c>
      <c r="BM205" s="225" t="s">
        <v>1190</v>
      </c>
    </row>
    <row r="206" s="2" customFormat="1">
      <c r="A206" s="40"/>
      <c r="B206" s="41"/>
      <c r="C206" s="42"/>
      <c r="D206" s="227" t="s">
        <v>151</v>
      </c>
      <c r="E206" s="42"/>
      <c r="F206" s="228" t="s">
        <v>1191</v>
      </c>
      <c r="G206" s="42"/>
      <c r="H206" s="42"/>
      <c r="I206" s="229"/>
      <c r="J206" s="42"/>
      <c r="K206" s="42"/>
      <c r="L206" s="46"/>
      <c r="M206" s="230"/>
      <c r="N206" s="231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151</v>
      </c>
      <c r="AU206" s="19" t="s">
        <v>81</v>
      </c>
    </row>
    <row r="207" s="2" customFormat="1" ht="16.5" customHeight="1">
      <c r="A207" s="40"/>
      <c r="B207" s="41"/>
      <c r="C207" s="214" t="s">
        <v>481</v>
      </c>
      <c r="D207" s="214" t="s">
        <v>144</v>
      </c>
      <c r="E207" s="215" t="s">
        <v>1192</v>
      </c>
      <c r="F207" s="216" t="s">
        <v>1193</v>
      </c>
      <c r="G207" s="217" t="s">
        <v>206</v>
      </c>
      <c r="H207" s="218">
        <v>200</v>
      </c>
      <c r="I207" s="219"/>
      <c r="J207" s="220">
        <f>ROUND(I207*H207,2)</f>
        <v>0</v>
      </c>
      <c r="K207" s="216" t="s">
        <v>148</v>
      </c>
      <c r="L207" s="46"/>
      <c r="M207" s="221" t="s">
        <v>19</v>
      </c>
      <c r="N207" s="222" t="s">
        <v>43</v>
      </c>
      <c r="O207" s="86"/>
      <c r="P207" s="223">
        <f>O207*H207</f>
        <v>0</v>
      </c>
      <c r="Q207" s="223">
        <v>6.0000000000000002E-05</v>
      </c>
      <c r="R207" s="223">
        <f>Q207*H207</f>
        <v>0.012</v>
      </c>
      <c r="S207" s="223">
        <v>0</v>
      </c>
      <c r="T207" s="224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25" t="s">
        <v>507</v>
      </c>
      <c r="AT207" s="225" t="s">
        <v>144</v>
      </c>
      <c r="AU207" s="225" t="s">
        <v>81</v>
      </c>
      <c r="AY207" s="19" t="s">
        <v>142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9" t="s">
        <v>79</v>
      </c>
      <c r="BK207" s="226">
        <f>ROUND(I207*H207,2)</f>
        <v>0</v>
      </c>
      <c r="BL207" s="19" t="s">
        <v>507</v>
      </c>
      <c r="BM207" s="225" t="s">
        <v>1194</v>
      </c>
    </row>
    <row r="208" s="2" customFormat="1">
      <c r="A208" s="40"/>
      <c r="B208" s="41"/>
      <c r="C208" s="42"/>
      <c r="D208" s="227" t="s">
        <v>151</v>
      </c>
      <c r="E208" s="42"/>
      <c r="F208" s="228" t="s">
        <v>1195</v>
      </c>
      <c r="G208" s="42"/>
      <c r="H208" s="42"/>
      <c r="I208" s="229"/>
      <c r="J208" s="42"/>
      <c r="K208" s="42"/>
      <c r="L208" s="46"/>
      <c r="M208" s="230"/>
      <c r="N208" s="231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151</v>
      </c>
      <c r="AU208" s="19" t="s">
        <v>81</v>
      </c>
    </row>
    <row r="209" s="2" customFormat="1" ht="16.5" customHeight="1">
      <c r="A209" s="40"/>
      <c r="B209" s="41"/>
      <c r="C209" s="214" t="s">
        <v>486</v>
      </c>
      <c r="D209" s="214" t="s">
        <v>144</v>
      </c>
      <c r="E209" s="215" t="s">
        <v>1196</v>
      </c>
      <c r="F209" s="216" t="s">
        <v>1197</v>
      </c>
      <c r="G209" s="217" t="s">
        <v>206</v>
      </c>
      <c r="H209" s="218">
        <v>69.299999999999997</v>
      </c>
      <c r="I209" s="219"/>
      <c r="J209" s="220">
        <f>ROUND(I209*H209,2)</f>
        <v>0</v>
      </c>
      <c r="K209" s="216" t="s">
        <v>148</v>
      </c>
      <c r="L209" s="46"/>
      <c r="M209" s="221" t="s">
        <v>19</v>
      </c>
      <c r="N209" s="222" t="s">
        <v>43</v>
      </c>
      <c r="O209" s="86"/>
      <c r="P209" s="223">
        <f>O209*H209</f>
        <v>0</v>
      </c>
      <c r="Q209" s="223">
        <v>0</v>
      </c>
      <c r="R209" s="223">
        <f>Q209*H209</f>
        <v>0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507</v>
      </c>
      <c r="AT209" s="225" t="s">
        <v>144</v>
      </c>
      <c r="AU209" s="225" t="s">
        <v>81</v>
      </c>
      <c r="AY209" s="19" t="s">
        <v>142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79</v>
      </c>
      <c r="BK209" s="226">
        <f>ROUND(I209*H209,2)</f>
        <v>0</v>
      </c>
      <c r="BL209" s="19" t="s">
        <v>507</v>
      </c>
      <c r="BM209" s="225" t="s">
        <v>1198</v>
      </c>
    </row>
    <row r="210" s="2" customFormat="1">
      <c r="A210" s="40"/>
      <c r="B210" s="41"/>
      <c r="C210" s="42"/>
      <c r="D210" s="227" t="s">
        <v>151</v>
      </c>
      <c r="E210" s="42"/>
      <c r="F210" s="228" t="s">
        <v>1199</v>
      </c>
      <c r="G210" s="42"/>
      <c r="H210" s="42"/>
      <c r="I210" s="229"/>
      <c r="J210" s="42"/>
      <c r="K210" s="42"/>
      <c r="L210" s="46"/>
      <c r="M210" s="230"/>
      <c r="N210" s="231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151</v>
      </c>
      <c r="AU210" s="19" t="s">
        <v>81</v>
      </c>
    </row>
    <row r="211" s="2" customFormat="1" ht="16.5" customHeight="1">
      <c r="A211" s="40"/>
      <c r="B211" s="41"/>
      <c r="C211" s="265" t="s">
        <v>491</v>
      </c>
      <c r="D211" s="265" t="s">
        <v>284</v>
      </c>
      <c r="E211" s="266" t="s">
        <v>1200</v>
      </c>
      <c r="F211" s="267" t="s">
        <v>1201</v>
      </c>
      <c r="G211" s="268" t="s">
        <v>206</v>
      </c>
      <c r="H211" s="269">
        <v>72.765000000000001</v>
      </c>
      <c r="I211" s="270"/>
      <c r="J211" s="271">
        <f>ROUND(I211*H211,2)</f>
        <v>0</v>
      </c>
      <c r="K211" s="267" t="s">
        <v>148</v>
      </c>
      <c r="L211" s="272"/>
      <c r="M211" s="273" t="s">
        <v>19</v>
      </c>
      <c r="N211" s="274" t="s">
        <v>43</v>
      </c>
      <c r="O211" s="86"/>
      <c r="P211" s="223">
        <f>O211*H211</f>
        <v>0</v>
      </c>
      <c r="Q211" s="223">
        <v>0.00055000000000000003</v>
      </c>
      <c r="R211" s="223">
        <f>Q211*H211</f>
        <v>0.040020750000000001</v>
      </c>
      <c r="S211" s="223">
        <v>0</v>
      </c>
      <c r="T211" s="224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25" t="s">
        <v>1202</v>
      </c>
      <c r="AT211" s="225" t="s">
        <v>284</v>
      </c>
      <c r="AU211" s="225" t="s">
        <v>81</v>
      </c>
      <c r="AY211" s="19" t="s">
        <v>142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9" t="s">
        <v>79</v>
      </c>
      <c r="BK211" s="226">
        <f>ROUND(I211*H211,2)</f>
        <v>0</v>
      </c>
      <c r="BL211" s="19" t="s">
        <v>1202</v>
      </c>
      <c r="BM211" s="225" t="s">
        <v>1203</v>
      </c>
    </row>
    <row r="212" s="14" customFormat="1">
      <c r="A212" s="14"/>
      <c r="B212" s="243"/>
      <c r="C212" s="244"/>
      <c r="D212" s="234" t="s">
        <v>153</v>
      </c>
      <c r="E212" s="245" t="s">
        <v>19</v>
      </c>
      <c r="F212" s="246" t="s">
        <v>1204</v>
      </c>
      <c r="G212" s="244"/>
      <c r="H212" s="247">
        <v>72.765000000000001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3" t="s">
        <v>153</v>
      </c>
      <c r="AU212" s="253" t="s">
        <v>81</v>
      </c>
      <c r="AV212" s="14" t="s">
        <v>81</v>
      </c>
      <c r="AW212" s="14" t="s">
        <v>33</v>
      </c>
      <c r="AX212" s="14" t="s">
        <v>79</v>
      </c>
      <c r="AY212" s="253" t="s">
        <v>142</v>
      </c>
    </row>
    <row r="213" s="2" customFormat="1" ht="16.5" customHeight="1">
      <c r="A213" s="40"/>
      <c r="B213" s="41"/>
      <c r="C213" s="265" t="s">
        <v>497</v>
      </c>
      <c r="D213" s="265" t="s">
        <v>284</v>
      </c>
      <c r="E213" s="266" t="s">
        <v>1205</v>
      </c>
      <c r="F213" s="267" t="s">
        <v>1206</v>
      </c>
      <c r="G213" s="268" t="s">
        <v>147</v>
      </c>
      <c r="H213" s="269">
        <v>3</v>
      </c>
      <c r="I213" s="270"/>
      <c r="J213" s="271">
        <f>ROUND(I213*H213,2)</f>
        <v>0</v>
      </c>
      <c r="K213" s="267" t="s">
        <v>19</v>
      </c>
      <c r="L213" s="272"/>
      <c r="M213" s="273" t="s">
        <v>19</v>
      </c>
      <c r="N213" s="274" t="s">
        <v>43</v>
      </c>
      <c r="O213" s="86"/>
      <c r="P213" s="223">
        <f>O213*H213</f>
        <v>0</v>
      </c>
      <c r="Q213" s="223">
        <v>0</v>
      </c>
      <c r="R213" s="223">
        <f>Q213*H213</f>
        <v>0</v>
      </c>
      <c r="S213" s="223">
        <v>0</v>
      </c>
      <c r="T213" s="22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25" t="s">
        <v>1202</v>
      </c>
      <c r="AT213" s="225" t="s">
        <v>284</v>
      </c>
      <c r="AU213" s="225" t="s">
        <v>81</v>
      </c>
      <c r="AY213" s="19" t="s">
        <v>142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9" t="s">
        <v>79</v>
      </c>
      <c r="BK213" s="226">
        <f>ROUND(I213*H213,2)</f>
        <v>0</v>
      </c>
      <c r="BL213" s="19" t="s">
        <v>1202</v>
      </c>
      <c r="BM213" s="225" t="s">
        <v>1207</v>
      </c>
    </row>
    <row r="214" s="12" customFormat="1" ht="22.8" customHeight="1">
      <c r="A214" s="12"/>
      <c r="B214" s="198"/>
      <c r="C214" s="199"/>
      <c r="D214" s="200" t="s">
        <v>71</v>
      </c>
      <c r="E214" s="212" t="s">
        <v>1208</v>
      </c>
      <c r="F214" s="212" t="s">
        <v>1209</v>
      </c>
      <c r="G214" s="199"/>
      <c r="H214" s="199"/>
      <c r="I214" s="202"/>
      <c r="J214" s="213">
        <f>BK214</f>
        <v>0</v>
      </c>
      <c r="K214" s="199"/>
      <c r="L214" s="204"/>
      <c r="M214" s="205"/>
      <c r="N214" s="206"/>
      <c r="O214" s="206"/>
      <c r="P214" s="207">
        <f>P215</f>
        <v>0</v>
      </c>
      <c r="Q214" s="206"/>
      <c r="R214" s="207">
        <f>R215</f>
        <v>0</v>
      </c>
      <c r="S214" s="206"/>
      <c r="T214" s="208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9" t="s">
        <v>155</v>
      </c>
      <c r="AT214" s="210" t="s">
        <v>71</v>
      </c>
      <c r="AU214" s="210" t="s">
        <v>79</v>
      </c>
      <c r="AY214" s="209" t="s">
        <v>142</v>
      </c>
      <c r="BK214" s="211">
        <f>BK215</f>
        <v>0</v>
      </c>
    </row>
    <row r="215" s="2" customFormat="1" ht="16.5" customHeight="1">
      <c r="A215" s="40"/>
      <c r="B215" s="41"/>
      <c r="C215" s="214" t="s">
        <v>502</v>
      </c>
      <c r="D215" s="214" t="s">
        <v>144</v>
      </c>
      <c r="E215" s="215" t="s">
        <v>1210</v>
      </c>
      <c r="F215" s="216" t="s">
        <v>1211</v>
      </c>
      <c r="G215" s="217" t="s">
        <v>147</v>
      </c>
      <c r="H215" s="218">
        <v>1</v>
      </c>
      <c r="I215" s="219"/>
      <c r="J215" s="220">
        <f>ROUND(I215*H215,2)</f>
        <v>0</v>
      </c>
      <c r="K215" s="216" t="s">
        <v>19</v>
      </c>
      <c r="L215" s="46"/>
      <c r="M215" s="275" t="s">
        <v>19</v>
      </c>
      <c r="N215" s="276" t="s">
        <v>43</v>
      </c>
      <c r="O215" s="277"/>
      <c r="P215" s="278">
        <f>O215*H215</f>
        <v>0</v>
      </c>
      <c r="Q215" s="278">
        <v>0</v>
      </c>
      <c r="R215" s="278">
        <f>Q215*H215</f>
        <v>0</v>
      </c>
      <c r="S215" s="278">
        <v>0</v>
      </c>
      <c r="T215" s="279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25" t="s">
        <v>507</v>
      </c>
      <c r="AT215" s="225" t="s">
        <v>144</v>
      </c>
      <c r="AU215" s="225" t="s">
        <v>81</v>
      </c>
      <c r="AY215" s="19" t="s">
        <v>142</v>
      </c>
      <c r="BE215" s="226">
        <f>IF(N215="základní",J215,0)</f>
        <v>0</v>
      </c>
      <c r="BF215" s="226">
        <f>IF(N215="snížená",J215,0)</f>
        <v>0</v>
      </c>
      <c r="BG215" s="226">
        <f>IF(N215="zákl. přenesená",J215,0)</f>
        <v>0</v>
      </c>
      <c r="BH215" s="226">
        <f>IF(N215="sníž. přenesená",J215,0)</f>
        <v>0</v>
      </c>
      <c r="BI215" s="226">
        <f>IF(N215="nulová",J215,0)</f>
        <v>0</v>
      </c>
      <c r="BJ215" s="19" t="s">
        <v>79</v>
      </c>
      <c r="BK215" s="226">
        <f>ROUND(I215*H215,2)</f>
        <v>0</v>
      </c>
      <c r="BL215" s="19" t="s">
        <v>507</v>
      </c>
      <c r="BM215" s="225" t="s">
        <v>1212</v>
      </c>
    </row>
    <row r="216" s="2" customFormat="1" ht="6.96" customHeight="1">
      <c r="A216" s="40"/>
      <c r="B216" s="61"/>
      <c r="C216" s="62"/>
      <c r="D216" s="62"/>
      <c r="E216" s="62"/>
      <c r="F216" s="62"/>
      <c r="G216" s="62"/>
      <c r="H216" s="62"/>
      <c r="I216" s="62"/>
      <c r="J216" s="62"/>
      <c r="K216" s="62"/>
      <c r="L216" s="46"/>
      <c r="M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</row>
  </sheetData>
  <sheetProtection sheet="1" autoFilter="0" formatColumns="0" formatRows="0" objects="1" scenarios="1" spinCount="100000" saltValue="772AiNhvx/TmG5qaXaH/LGO9oELcDcQwK8FN1zcb7BwablVKKV1HSFozqqiqLVZ9f6ab+uwg4pGEiCQH0gaUFg==" hashValue="Yq3SNSN4QmcUuYXh7Fny0auLbwrgXn5PGQs6UzDve8pWVixSBczWP0mVawq+7KQHFOYXYoXEFwPWvPHH0SF5pw==" algorithmName="SHA-512" password="CC35"/>
  <autoFilter ref="C101:K21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90:H90"/>
    <mergeCell ref="E92:H92"/>
    <mergeCell ref="E94:H94"/>
    <mergeCell ref="L2:V2"/>
  </mergeCells>
  <hyperlinks>
    <hyperlink ref="F106" r:id="rId1" display="https://podminky.urs.cz/item/CS_URS_2024_01/945421110"/>
    <hyperlink ref="F112" r:id="rId2" display="https://podminky.urs.cz/item/CS_URS_2024_01/012103000"/>
    <hyperlink ref="F114" r:id="rId3" display="https://podminky.urs.cz/item/CS_URS_2024_01/012303000"/>
    <hyperlink ref="F116" r:id="rId4" display="https://podminky.urs.cz/item/CS_URS_2024_01/013254000"/>
    <hyperlink ref="F119" r:id="rId5" display="https://podminky.urs.cz/item/CS_URS_2024_01/030001000"/>
    <hyperlink ref="F122" r:id="rId6" display="https://podminky.urs.cz/item/CS_URS_2024_01/045002000"/>
    <hyperlink ref="F125" r:id="rId7" display="https://podminky.urs.cz/item/CS_URS_2024_01/063303000"/>
    <hyperlink ref="F127" r:id="rId8" display="https://podminky.urs.cz/item/CS_URS_2024_01/065002000"/>
    <hyperlink ref="F131" r:id="rId9" display="https://podminky.urs.cz/item/CS_URS_2024_01/210812033"/>
    <hyperlink ref="F136" r:id="rId10" display="https://podminky.urs.cz/item/CS_URS_2024_01/741130005"/>
    <hyperlink ref="F138" r:id="rId11" display="https://podminky.urs.cz/item/CS_URS_2024_01/998741311"/>
    <hyperlink ref="F169" r:id="rId12" display="https://podminky.urs.cz/item/CS_URS_2024_01/218202013"/>
    <hyperlink ref="F171" r:id="rId13" display="https://podminky.urs.cz/item/CS_URS_2024_01/218204100"/>
    <hyperlink ref="F173" r:id="rId14" display="https://podminky.urs.cz/item/CS_URS_2024_01/218900601"/>
    <hyperlink ref="F183" r:id="rId15" display="https://podminky.urs.cz/item/CS_URS_2024_01/460161172"/>
    <hyperlink ref="F185" r:id="rId16" display="https://podminky.urs.cz/item/CS_URS_2024_01/460161293"/>
    <hyperlink ref="F187" r:id="rId17" display="https://podminky.urs.cz/item/CS_URS_2024_01/460341113"/>
    <hyperlink ref="F192" r:id="rId18" display="https://podminky.urs.cz/item/CS_URS_2024_01/460341121"/>
    <hyperlink ref="F195" r:id="rId19" display="https://podminky.urs.cz/item/CS_URS_2024_01/460361121"/>
    <hyperlink ref="F198" r:id="rId20" display="https://podminky.urs.cz/item/CS_URS_2024_01/460371111"/>
    <hyperlink ref="F200" r:id="rId21" display="https://podminky.urs.cz/item/CS_URS_2024_01/460431152"/>
    <hyperlink ref="F202" r:id="rId22" display="https://podminky.urs.cz/item/CS_URS_2024_01/460431283"/>
    <hyperlink ref="F204" r:id="rId23" display="https://podminky.urs.cz/item/CS_URS_2024_01/460661111"/>
    <hyperlink ref="F206" r:id="rId24" display="https://podminky.urs.cz/item/CS_URS_2024_01/460661112"/>
    <hyperlink ref="F208" r:id="rId25" display="https://podminky.urs.cz/item/CS_URS_2024_01/460671111"/>
    <hyperlink ref="F210" r:id="rId26" display="https://podminky.urs.cz/item/CS_URS_2024_01/46079121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7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98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Tuchlovice, oprava místních komunikací - lokalita východ</v>
      </c>
      <c r="F7" s="144"/>
      <c r="G7" s="144"/>
      <c r="H7" s="144"/>
      <c r="L7" s="22"/>
    </row>
    <row r="8" s="1" customFormat="1" ht="12" customHeight="1">
      <c r="B8" s="22"/>
      <c r="D8" s="144" t="s">
        <v>104</v>
      </c>
      <c r="L8" s="22"/>
    </row>
    <row r="9" s="2" customFormat="1" ht="16.5" customHeight="1">
      <c r="A9" s="40"/>
      <c r="B9" s="46"/>
      <c r="C9" s="40"/>
      <c r="D9" s="40"/>
      <c r="E9" s="145" t="s">
        <v>1213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1214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14. 3. 2024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35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36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38</v>
      </c>
      <c r="E32" s="40"/>
      <c r="F32" s="40"/>
      <c r="G32" s="40"/>
      <c r="H32" s="40"/>
      <c r="I32" s="40"/>
      <c r="J32" s="155">
        <f>ROUND(J100,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40</v>
      </c>
      <c r="G34" s="40"/>
      <c r="H34" s="40"/>
      <c r="I34" s="156" t="s">
        <v>39</v>
      </c>
      <c r="J34" s="156" t="s">
        <v>41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42</v>
      </c>
      <c r="E35" s="144" t="s">
        <v>43</v>
      </c>
      <c r="F35" s="158">
        <f>ROUND((SUM(BE100:BE382)),  2)</f>
        <v>0</v>
      </c>
      <c r="G35" s="40"/>
      <c r="H35" s="40"/>
      <c r="I35" s="159">
        <v>0.20999999999999999</v>
      </c>
      <c r="J35" s="158">
        <f>ROUND(((SUM(BE100:BE382))*I35),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44</v>
      </c>
      <c r="F36" s="158">
        <f>ROUND((SUM(BF100:BF382)),  2)</f>
        <v>0</v>
      </c>
      <c r="G36" s="40"/>
      <c r="H36" s="40"/>
      <c r="I36" s="159">
        <v>0.12</v>
      </c>
      <c r="J36" s="158">
        <f>ROUND(((SUM(BF100:BF382))*I36),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45</v>
      </c>
      <c r="F37" s="158">
        <f>ROUND((SUM(BG100:BG382)),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46</v>
      </c>
      <c r="F38" s="158">
        <f>ROUND((SUM(BH100:BH382)),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47</v>
      </c>
      <c r="F39" s="158">
        <f>ROUND((SUM(BI100:BI382)),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Tuchlovice, oprava místních komunikací - lokalita východ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104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1213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105.1 - Komunikace a zpevněné plochy - 5. úsek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obec Tuchlovice</v>
      </c>
      <c r="G56" s="42"/>
      <c r="H56" s="42"/>
      <c r="I56" s="34" t="s">
        <v>23</v>
      </c>
      <c r="J56" s="74" t="str">
        <f>IF(J14="","",J14)</f>
        <v>14. 3. 2024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Tuchlovice</v>
      </c>
      <c r="G58" s="42"/>
      <c r="H58" s="42"/>
      <c r="I58" s="34" t="s">
        <v>31</v>
      </c>
      <c r="J58" s="38" t="str">
        <f>E23</f>
        <v>PFProjekt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Lukáš Novák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109</v>
      </c>
      <c r="D61" s="173"/>
      <c r="E61" s="173"/>
      <c r="F61" s="173"/>
      <c r="G61" s="173"/>
      <c r="H61" s="173"/>
      <c r="I61" s="173"/>
      <c r="J61" s="174" t="s">
        <v>110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70</v>
      </c>
      <c r="D63" s="42"/>
      <c r="E63" s="42"/>
      <c r="F63" s="42"/>
      <c r="G63" s="42"/>
      <c r="H63" s="42"/>
      <c r="I63" s="42"/>
      <c r="J63" s="104">
        <f>J100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111</v>
      </c>
    </row>
    <row r="64" s="9" customFormat="1" ht="24.96" customHeight="1">
      <c r="A64" s="9"/>
      <c r="B64" s="176"/>
      <c r="C64" s="177"/>
      <c r="D64" s="178" t="s">
        <v>112</v>
      </c>
      <c r="E64" s="179"/>
      <c r="F64" s="179"/>
      <c r="G64" s="179"/>
      <c r="H64" s="179"/>
      <c r="I64" s="179"/>
      <c r="J64" s="180">
        <f>J101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113</v>
      </c>
      <c r="E65" s="184"/>
      <c r="F65" s="184"/>
      <c r="G65" s="184"/>
      <c r="H65" s="184"/>
      <c r="I65" s="184"/>
      <c r="J65" s="185">
        <f>J102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114</v>
      </c>
      <c r="E66" s="184"/>
      <c r="F66" s="184"/>
      <c r="G66" s="184"/>
      <c r="H66" s="184"/>
      <c r="I66" s="184"/>
      <c r="J66" s="185">
        <f>J187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115</v>
      </c>
      <c r="E67" s="184"/>
      <c r="F67" s="184"/>
      <c r="G67" s="184"/>
      <c r="H67" s="184"/>
      <c r="I67" s="184"/>
      <c r="J67" s="185">
        <f>J212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116</v>
      </c>
      <c r="E68" s="184"/>
      <c r="F68" s="184"/>
      <c r="G68" s="184"/>
      <c r="H68" s="184"/>
      <c r="I68" s="184"/>
      <c r="J68" s="185">
        <f>J216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117</v>
      </c>
      <c r="E69" s="184"/>
      <c r="F69" s="184"/>
      <c r="G69" s="184"/>
      <c r="H69" s="184"/>
      <c r="I69" s="184"/>
      <c r="J69" s="185">
        <f>J291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118</v>
      </c>
      <c r="E70" s="184"/>
      <c r="F70" s="184"/>
      <c r="G70" s="184"/>
      <c r="H70" s="184"/>
      <c r="I70" s="184"/>
      <c r="J70" s="185">
        <f>J324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119</v>
      </c>
      <c r="E71" s="184"/>
      <c r="F71" s="184"/>
      <c r="G71" s="184"/>
      <c r="H71" s="184"/>
      <c r="I71" s="184"/>
      <c r="J71" s="185">
        <f>J347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6"/>
      <c r="C72" s="177"/>
      <c r="D72" s="178" t="s">
        <v>120</v>
      </c>
      <c r="E72" s="179"/>
      <c r="F72" s="179"/>
      <c r="G72" s="179"/>
      <c r="H72" s="179"/>
      <c r="I72" s="179"/>
      <c r="J72" s="180">
        <f>J350</f>
        <v>0</v>
      </c>
      <c r="K72" s="177"/>
      <c r="L72" s="18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2"/>
      <c r="C73" s="127"/>
      <c r="D73" s="183" t="s">
        <v>121</v>
      </c>
      <c r="E73" s="184"/>
      <c r="F73" s="184"/>
      <c r="G73" s="184"/>
      <c r="H73" s="184"/>
      <c r="I73" s="184"/>
      <c r="J73" s="185">
        <f>J351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76"/>
      <c r="C74" s="177"/>
      <c r="D74" s="178" t="s">
        <v>122</v>
      </c>
      <c r="E74" s="179"/>
      <c r="F74" s="179"/>
      <c r="G74" s="179"/>
      <c r="H74" s="179"/>
      <c r="I74" s="179"/>
      <c r="J74" s="180">
        <f>J360</f>
        <v>0</v>
      </c>
      <c r="K74" s="177"/>
      <c r="L74" s="181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9" customFormat="1" ht="24.96" customHeight="1">
      <c r="A75" s="9"/>
      <c r="B75" s="176"/>
      <c r="C75" s="177"/>
      <c r="D75" s="178" t="s">
        <v>123</v>
      </c>
      <c r="E75" s="179"/>
      <c r="F75" s="179"/>
      <c r="G75" s="179"/>
      <c r="H75" s="179"/>
      <c r="I75" s="179"/>
      <c r="J75" s="180">
        <f>J363</f>
        <v>0</v>
      </c>
      <c r="K75" s="177"/>
      <c r="L75" s="181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10" customFormat="1" ht="19.92" customHeight="1">
      <c r="A76" s="10"/>
      <c r="B76" s="182"/>
      <c r="C76" s="127"/>
      <c r="D76" s="183" t="s">
        <v>124</v>
      </c>
      <c r="E76" s="184"/>
      <c r="F76" s="184"/>
      <c r="G76" s="184"/>
      <c r="H76" s="184"/>
      <c r="I76" s="184"/>
      <c r="J76" s="185">
        <f>J364</f>
        <v>0</v>
      </c>
      <c r="K76" s="127"/>
      <c r="L76" s="18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2"/>
      <c r="C77" s="127"/>
      <c r="D77" s="183" t="s">
        <v>125</v>
      </c>
      <c r="E77" s="184"/>
      <c r="F77" s="184"/>
      <c r="G77" s="184"/>
      <c r="H77" s="184"/>
      <c r="I77" s="184"/>
      <c r="J77" s="185">
        <f>J373</f>
        <v>0</v>
      </c>
      <c r="K77" s="127"/>
      <c r="L77" s="18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2"/>
      <c r="C78" s="127"/>
      <c r="D78" s="183" t="s">
        <v>126</v>
      </c>
      <c r="E78" s="184"/>
      <c r="F78" s="184"/>
      <c r="G78" s="184"/>
      <c r="H78" s="184"/>
      <c r="I78" s="184"/>
      <c r="J78" s="185">
        <f>J381</f>
        <v>0</v>
      </c>
      <c r="K78" s="127"/>
      <c r="L78" s="18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4" s="2" customFormat="1" ht="6.96" customHeight="1">
      <c r="A84" s="40"/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4.96" customHeight="1">
      <c r="A85" s="40"/>
      <c r="B85" s="41"/>
      <c r="C85" s="25" t="s">
        <v>127</v>
      </c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16</v>
      </c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171" t="str">
        <f>E7</f>
        <v>Tuchlovice, oprava místních komunikací - lokalita východ</v>
      </c>
      <c r="F88" s="34"/>
      <c r="G88" s="34"/>
      <c r="H88" s="34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" customFormat="1" ht="12" customHeight="1">
      <c r="B89" s="23"/>
      <c r="C89" s="34" t="s">
        <v>104</v>
      </c>
      <c r="D89" s="24"/>
      <c r="E89" s="24"/>
      <c r="F89" s="24"/>
      <c r="G89" s="24"/>
      <c r="H89" s="24"/>
      <c r="I89" s="24"/>
      <c r="J89" s="24"/>
      <c r="K89" s="24"/>
      <c r="L89" s="22"/>
    </row>
    <row r="90" s="2" customFormat="1" ht="16.5" customHeight="1">
      <c r="A90" s="40"/>
      <c r="B90" s="41"/>
      <c r="C90" s="42"/>
      <c r="D90" s="42"/>
      <c r="E90" s="171" t="s">
        <v>1213</v>
      </c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106</v>
      </c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6.5" customHeight="1">
      <c r="A92" s="40"/>
      <c r="B92" s="41"/>
      <c r="C92" s="42"/>
      <c r="D92" s="42"/>
      <c r="E92" s="71" t="str">
        <f>E11</f>
        <v>SO 105.1 - Komunikace a zpevněné plochy - 5. úsek</v>
      </c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4" t="s">
        <v>21</v>
      </c>
      <c r="D94" s="42"/>
      <c r="E94" s="42"/>
      <c r="F94" s="29" t="str">
        <f>F14</f>
        <v>obec Tuchlovice</v>
      </c>
      <c r="G94" s="42"/>
      <c r="H94" s="42"/>
      <c r="I94" s="34" t="s">
        <v>23</v>
      </c>
      <c r="J94" s="74" t="str">
        <f>IF(J14="","",J14)</f>
        <v>14. 3. 2024</v>
      </c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4" t="s">
        <v>25</v>
      </c>
      <c r="D96" s="42"/>
      <c r="E96" s="42"/>
      <c r="F96" s="29" t="str">
        <f>E17</f>
        <v>Obec Tuchlovice</v>
      </c>
      <c r="G96" s="42"/>
      <c r="H96" s="42"/>
      <c r="I96" s="34" t="s">
        <v>31</v>
      </c>
      <c r="J96" s="38" t="str">
        <f>E23</f>
        <v>PFProjekt s.r.o.</v>
      </c>
      <c r="K96" s="42"/>
      <c r="L96" s="14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4" t="s">
        <v>29</v>
      </c>
      <c r="D97" s="42"/>
      <c r="E97" s="42"/>
      <c r="F97" s="29" t="str">
        <f>IF(E20="","",E20)</f>
        <v>Vyplň údaj</v>
      </c>
      <c r="G97" s="42"/>
      <c r="H97" s="42"/>
      <c r="I97" s="34" t="s">
        <v>34</v>
      </c>
      <c r="J97" s="38" t="str">
        <f>E26</f>
        <v>Lukáš Novák</v>
      </c>
      <c r="K97" s="42"/>
      <c r="L97" s="14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14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87"/>
      <c r="B99" s="188"/>
      <c r="C99" s="189" t="s">
        <v>128</v>
      </c>
      <c r="D99" s="190" t="s">
        <v>57</v>
      </c>
      <c r="E99" s="190" t="s">
        <v>53</v>
      </c>
      <c r="F99" s="190" t="s">
        <v>54</v>
      </c>
      <c r="G99" s="190" t="s">
        <v>129</v>
      </c>
      <c r="H99" s="190" t="s">
        <v>130</v>
      </c>
      <c r="I99" s="190" t="s">
        <v>131</v>
      </c>
      <c r="J99" s="190" t="s">
        <v>110</v>
      </c>
      <c r="K99" s="191" t="s">
        <v>132</v>
      </c>
      <c r="L99" s="192"/>
      <c r="M99" s="94" t="s">
        <v>19</v>
      </c>
      <c r="N99" s="95" t="s">
        <v>42</v>
      </c>
      <c r="O99" s="95" t="s">
        <v>133</v>
      </c>
      <c r="P99" s="95" t="s">
        <v>134</v>
      </c>
      <c r="Q99" s="95" t="s">
        <v>135</v>
      </c>
      <c r="R99" s="95" t="s">
        <v>136</v>
      </c>
      <c r="S99" s="95" t="s">
        <v>137</v>
      </c>
      <c r="T99" s="96" t="s">
        <v>138</v>
      </c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</row>
    <row r="100" s="2" customFormat="1" ht="22.8" customHeight="1">
      <c r="A100" s="40"/>
      <c r="B100" s="41"/>
      <c r="C100" s="101" t="s">
        <v>139</v>
      </c>
      <c r="D100" s="42"/>
      <c r="E100" s="42"/>
      <c r="F100" s="42"/>
      <c r="G100" s="42"/>
      <c r="H100" s="42"/>
      <c r="I100" s="42"/>
      <c r="J100" s="193">
        <f>BK100</f>
        <v>0</v>
      </c>
      <c r="K100" s="42"/>
      <c r="L100" s="46"/>
      <c r="M100" s="97"/>
      <c r="N100" s="194"/>
      <c r="O100" s="98"/>
      <c r="P100" s="195">
        <f>P101+P350+P360+P363</f>
        <v>0</v>
      </c>
      <c r="Q100" s="98"/>
      <c r="R100" s="195">
        <f>R101+R350+R360+R363</f>
        <v>281.69253029999999</v>
      </c>
      <c r="S100" s="98"/>
      <c r="T100" s="196">
        <f>T101+T350+T360+T363</f>
        <v>803.32799999999997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71</v>
      </c>
      <c r="AU100" s="19" t="s">
        <v>111</v>
      </c>
      <c r="BK100" s="197">
        <f>BK101+BK350+BK360+BK363</f>
        <v>0</v>
      </c>
    </row>
    <row r="101" s="12" customFormat="1" ht="25.92" customHeight="1">
      <c r="A101" s="12"/>
      <c r="B101" s="198"/>
      <c r="C101" s="199"/>
      <c r="D101" s="200" t="s">
        <v>71</v>
      </c>
      <c r="E101" s="201" t="s">
        <v>140</v>
      </c>
      <c r="F101" s="201" t="s">
        <v>141</v>
      </c>
      <c r="G101" s="199"/>
      <c r="H101" s="199"/>
      <c r="I101" s="202"/>
      <c r="J101" s="203">
        <f>BK101</f>
        <v>0</v>
      </c>
      <c r="K101" s="199"/>
      <c r="L101" s="204"/>
      <c r="M101" s="205"/>
      <c r="N101" s="206"/>
      <c r="O101" s="206"/>
      <c r="P101" s="207">
        <f>P102+P187+P212+P216+P291+P324+P347</f>
        <v>0</v>
      </c>
      <c r="Q101" s="206"/>
      <c r="R101" s="207">
        <f>R102+R187+R212+R216+R291+R324+R347</f>
        <v>281.66205780000001</v>
      </c>
      <c r="S101" s="206"/>
      <c r="T101" s="208">
        <f>T102+T187+T212+T216+T291+T324+T347</f>
        <v>803.32799999999997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9" t="s">
        <v>79</v>
      </c>
      <c r="AT101" s="210" t="s">
        <v>71</v>
      </c>
      <c r="AU101" s="210" t="s">
        <v>72</v>
      </c>
      <c r="AY101" s="209" t="s">
        <v>142</v>
      </c>
      <c r="BK101" s="211">
        <f>BK102+BK187+BK212+BK216+BK291+BK324+BK347</f>
        <v>0</v>
      </c>
    </row>
    <row r="102" s="12" customFormat="1" ht="22.8" customHeight="1">
      <c r="A102" s="12"/>
      <c r="B102" s="198"/>
      <c r="C102" s="199"/>
      <c r="D102" s="200" t="s">
        <v>71</v>
      </c>
      <c r="E102" s="212" t="s">
        <v>79</v>
      </c>
      <c r="F102" s="212" t="s">
        <v>143</v>
      </c>
      <c r="G102" s="199"/>
      <c r="H102" s="199"/>
      <c r="I102" s="202"/>
      <c r="J102" s="213">
        <f>BK102</f>
        <v>0</v>
      </c>
      <c r="K102" s="199"/>
      <c r="L102" s="204"/>
      <c r="M102" s="205"/>
      <c r="N102" s="206"/>
      <c r="O102" s="206"/>
      <c r="P102" s="207">
        <f>SUM(P103:P186)</f>
        <v>0</v>
      </c>
      <c r="Q102" s="206"/>
      <c r="R102" s="207">
        <f>SUM(R103:R186)</f>
        <v>29.042739999999998</v>
      </c>
      <c r="S102" s="206"/>
      <c r="T102" s="208">
        <f>SUM(T103:T186)</f>
        <v>803.32799999999997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9" t="s">
        <v>79</v>
      </c>
      <c r="AT102" s="210" t="s">
        <v>71</v>
      </c>
      <c r="AU102" s="210" t="s">
        <v>79</v>
      </c>
      <c r="AY102" s="209" t="s">
        <v>142</v>
      </c>
      <c r="BK102" s="211">
        <f>SUM(BK103:BK186)</f>
        <v>0</v>
      </c>
    </row>
    <row r="103" s="2" customFormat="1" ht="37.8" customHeight="1">
      <c r="A103" s="40"/>
      <c r="B103" s="41"/>
      <c r="C103" s="214" t="s">
        <v>79</v>
      </c>
      <c r="D103" s="214" t="s">
        <v>144</v>
      </c>
      <c r="E103" s="215" t="s">
        <v>160</v>
      </c>
      <c r="F103" s="216" t="s">
        <v>161</v>
      </c>
      <c r="G103" s="217" t="s">
        <v>162</v>
      </c>
      <c r="H103" s="218">
        <v>97</v>
      </c>
      <c r="I103" s="219"/>
      <c r="J103" s="220">
        <f>ROUND(I103*H103,2)</f>
        <v>0</v>
      </c>
      <c r="K103" s="216" t="s">
        <v>148</v>
      </c>
      <c r="L103" s="46"/>
      <c r="M103" s="221" t="s">
        <v>19</v>
      </c>
      <c r="N103" s="222" t="s">
        <v>43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0.26000000000000001</v>
      </c>
      <c r="T103" s="224">
        <f>S103*H103</f>
        <v>25.220000000000002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149</v>
      </c>
      <c r="AT103" s="225" t="s">
        <v>144</v>
      </c>
      <c r="AU103" s="225" t="s">
        <v>81</v>
      </c>
      <c r="AY103" s="19" t="s">
        <v>142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79</v>
      </c>
      <c r="BK103" s="226">
        <f>ROUND(I103*H103,2)</f>
        <v>0</v>
      </c>
      <c r="BL103" s="19" t="s">
        <v>149</v>
      </c>
      <c r="BM103" s="225" t="s">
        <v>163</v>
      </c>
    </row>
    <row r="104" s="2" customFormat="1">
      <c r="A104" s="40"/>
      <c r="B104" s="41"/>
      <c r="C104" s="42"/>
      <c r="D104" s="227" t="s">
        <v>151</v>
      </c>
      <c r="E104" s="42"/>
      <c r="F104" s="228" t="s">
        <v>164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151</v>
      </c>
      <c r="AU104" s="19" t="s">
        <v>81</v>
      </c>
    </row>
    <row r="105" s="13" customFormat="1">
      <c r="A105" s="13"/>
      <c r="B105" s="232"/>
      <c r="C105" s="233"/>
      <c r="D105" s="234" t="s">
        <v>153</v>
      </c>
      <c r="E105" s="235" t="s">
        <v>19</v>
      </c>
      <c r="F105" s="236" t="s">
        <v>165</v>
      </c>
      <c r="G105" s="233"/>
      <c r="H105" s="235" t="s">
        <v>19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2" t="s">
        <v>153</v>
      </c>
      <c r="AU105" s="242" t="s">
        <v>81</v>
      </c>
      <c r="AV105" s="13" t="s">
        <v>79</v>
      </c>
      <c r="AW105" s="13" t="s">
        <v>33</v>
      </c>
      <c r="AX105" s="13" t="s">
        <v>72</v>
      </c>
      <c r="AY105" s="242" t="s">
        <v>142</v>
      </c>
    </row>
    <row r="106" s="14" customFormat="1">
      <c r="A106" s="14"/>
      <c r="B106" s="243"/>
      <c r="C106" s="244"/>
      <c r="D106" s="234" t="s">
        <v>153</v>
      </c>
      <c r="E106" s="245" t="s">
        <v>19</v>
      </c>
      <c r="F106" s="246" t="s">
        <v>713</v>
      </c>
      <c r="G106" s="244"/>
      <c r="H106" s="247">
        <v>97</v>
      </c>
      <c r="I106" s="248"/>
      <c r="J106" s="244"/>
      <c r="K106" s="244"/>
      <c r="L106" s="249"/>
      <c r="M106" s="250"/>
      <c r="N106" s="251"/>
      <c r="O106" s="251"/>
      <c r="P106" s="251"/>
      <c r="Q106" s="251"/>
      <c r="R106" s="251"/>
      <c r="S106" s="251"/>
      <c r="T106" s="252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3" t="s">
        <v>153</v>
      </c>
      <c r="AU106" s="253" t="s">
        <v>81</v>
      </c>
      <c r="AV106" s="14" t="s">
        <v>81</v>
      </c>
      <c r="AW106" s="14" t="s">
        <v>33</v>
      </c>
      <c r="AX106" s="14" t="s">
        <v>79</v>
      </c>
      <c r="AY106" s="253" t="s">
        <v>142</v>
      </c>
    </row>
    <row r="107" s="2" customFormat="1" ht="37.8" customHeight="1">
      <c r="A107" s="40"/>
      <c r="B107" s="41"/>
      <c r="C107" s="214" t="s">
        <v>81</v>
      </c>
      <c r="D107" s="214" t="s">
        <v>144</v>
      </c>
      <c r="E107" s="215" t="s">
        <v>167</v>
      </c>
      <c r="F107" s="216" t="s">
        <v>168</v>
      </c>
      <c r="G107" s="217" t="s">
        <v>162</v>
      </c>
      <c r="H107" s="218">
        <v>97</v>
      </c>
      <c r="I107" s="219"/>
      <c r="J107" s="220">
        <f>ROUND(I107*H107,2)</f>
        <v>0</v>
      </c>
      <c r="K107" s="216" t="s">
        <v>148</v>
      </c>
      <c r="L107" s="46"/>
      <c r="M107" s="221" t="s">
        <v>19</v>
      </c>
      <c r="N107" s="222" t="s">
        <v>43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0.28999999999999998</v>
      </c>
      <c r="T107" s="224">
        <f>S107*H107</f>
        <v>28.129999999999999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149</v>
      </c>
      <c r="AT107" s="225" t="s">
        <v>144</v>
      </c>
      <c r="AU107" s="225" t="s">
        <v>81</v>
      </c>
      <c r="AY107" s="19" t="s">
        <v>142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79</v>
      </c>
      <c r="BK107" s="226">
        <f>ROUND(I107*H107,2)</f>
        <v>0</v>
      </c>
      <c r="BL107" s="19" t="s">
        <v>149</v>
      </c>
      <c r="BM107" s="225" t="s">
        <v>169</v>
      </c>
    </row>
    <row r="108" s="2" customFormat="1">
      <c r="A108" s="40"/>
      <c r="B108" s="41"/>
      <c r="C108" s="42"/>
      <c r="D108" s="227" t="s">
        <v>151</v>
      </c>
      <c r="E108" s="42"/>
      <c r="F108" s="228" t="s">
        <v>170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151</v>
      </c>
      <c r="AU108" s="19" t="s">
        <v>81</v>
      </c>
    </row>
    <row r="109" s="13" customFormat="1">
      <c r="A109" s="13"/>
      <c r="B109" s="232"/>
      <c r="C109" s="233"/>
      <c r="D109" s="234" t="s">
        <v>153</v>
      </c>
      <c r="E109" s="235" t="s">
        <v>19</v>
      </c>
      <c r="F109" s="236" t="s">
        <v>165</v>
      </c>
      <c r="G109" s="233"/>
      <c r="H109" s="235" t="s">
        <v>19</v>
      </c>
      <c r="I109" s="237"/>
      <c r="J109" s="233"/>
      <c r="K109" s="233"/>
      <c r="L109" s="238"/>
      <c r="M109" s="239"/>
      <c r="N109" s="240"/>
      <c r="O109" s="240"/>
      <c r="P109" s="240"/>
      <c r="Q109" s="240"/>
      <c r="R109" s="240"/>
      <c r="S109" s="240"/>
      <c r="T109" s="241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2" t="s">
        <v>153</v>
      </c>
      <c r="AU109" s="242" t="s">
        <v>81</v>
      </c>
      <c r="AV109" s="13" t="s">
        <v>79</v>
      </c>
      <c r="AW109" s="13" t="s">
        <v>33</v>
      </c>
      <c r="AX109" s="13" t="s">
        <v>72</v>
      </c>
      <c r="AY109" s="242" t="s">
        <v>142</v>
      </c>
    </row>
    <row r="110" s="14" customFormat="1">
      <c r="A110" s="14"/>
      <c r="B110" s="243"/>
      <c r="C110" s="244"/>
      <c r="D110" s="234" t="s">
        <v>153</v>
      </c>
      <c r="E110" s="245" t="s">
        <v>19</v>
      </c>
      <c r="F110" s="246" t="s">
        <v>713</v>
      </c>
      <c r="G110" s="244"/>
      <c r="H110" s="247">
        <v>97</v>
      </c>
      <c r="I110" s="248"/>
      <c r="J110" s="244"/>
      <c r="K110" s="244"/>
      <c r="L110" s="249"/>
      <c r="M110" s="250"/>
      <c r="N110" s="251"/>
      <c r="O110" s="251"/>
      <c r="P110" s="251"/>
      <c r="Q110" s="251"/>
      <c r="R110" s="251"/>
      <c r="S110" s="251"/>
      <c r="T110" s="252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3" t="s">
        <v>153</v>
      </c>
      <c r="AU110" s="253" t="s">
        <v>81</v>
      </c>
      <c r="AV110" s="14" t="s">
        <v>81</v>
      </c>
      <c r="AW110" s="14" t="s">
        <v>33</v>
      </c>
      <c r="AX110" s="14" t="s">
        <v>79</v>
      </c>
      <c r="AY110" s="253" t="s">
        <v>142</v>
      </c>
    </row>
    <row r="111" s="2" customFormat="1" ht="37.8" customHeight="1">
      <c r="A111" s="40"/>
      <c r="B111" s="41"/>
      <c r="C111" s="214" t="s">
        <v>155</v>
      </c>
      <c r="D111" s="214" t="s">
        <v>144</v>
      </c>
      <c r="E111" s="215" t="s">
        <v>172</v>
      </c>
      <c r="F111" s="216" t="s">
        <v>173</v>
      </c>
      <c r="G111" s="217" t="s">
        <v>162</v>
      </c>
      <c r="H111" s="218">
        <v>843</v>
      </c>
      <c r="I111" s="219"/>
      <c r="J111" s="220">
        <f>ROUND(I111*H111,2)</f>
        <v>0</v>
      </c>
      <c r="K111" s="216" t="s">
        <v>148</v>
      </c>
      <c r="L111" s="46"/>
      <c r="M111" s="221" t="s">
        <v>19</v>
      </c>
      <c r="N111" s="222" t="s">
        <v>43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0.44</v>
      </c>
      <c r="T111" s="224">
        <f>S111*H111</f>
        <v>370.92000000000002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149</v>
      </c>
      <c r="AT111" s="225" t="s">
        <v>144</v>
      </c>
      <c r="AU111" s="225" t="s">
        <v>81</v>
      </c>
      <c r="AY111" s="19" t="s">
        <v>142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79</v>
      </c>
      <c r="BK111" s="226">
        <f>ROUND(I111*H111,2)</f>
        <v>0</v>
      </c>
      <c r="BL111" s="19" t="s">
        <v>149</v>
      </c>
      <c r="BM111" s="225" t="s">
        <v>174</v>
      </c>
    </row>
    <row r="112" s="2" customFormat="1">
      <c r="A112" s="40"/>
      <c r="B112" s="41"/>
      <c r="C112" s="42"/>
      <c r="D112" s="227" t="s">
        <v>151</v>
      </c>
      <c r="E112" s="42"/>
      <c r="F112" s="228" t="s">
        <v>175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151</v>
      </c>
      <c r="AU112" s="19" t="s">
        <v>81</v>
      </c>
    </row>
    <row r="113" s="13" customFormat="1">
      <c r="A113" s="13"/>
      <c r="B113" s="232"/>
      <c r="C113" s="233"/>
      <c r="D113" s="234" t="s">
        <v>153</v>
      </c>
      <c r="E113" s="235" t="s">
        <v>19</v>
      </c>
      <c r="F113" s="236" t="s">
        <v>176</v>
      </c>
      <c r="G113" s="233"/>
      <c r="H113" s="235" t="s">
        <v>19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2" t="s">
        <v>153</v>
      </c>
      <c r="AU113" s="242" t="s">
        <v>81</v>
      </c>
      <c r="AV113" s="13" t="s">
        <v>79</v>
      </c>
      <c r="AW113" s="13" t="s">
        <v>33</v>
      </c>
      <c r="AX113" s="13" t="s">
        <v>72</v>
      </c>
      <c r="AY113" s="242" t="s">
        <v>142</v>
      </c>
    </row>
    <row r="114" s="14" customFormat="1">
      <c r="A114" s="14"/>
      <c r="B114" s="243"/>
      <c r="C114" s="244"/>
      <c r="D114" s="234" t="s">
        <v>153</v>
      </c>
      <c r="E114" s="245" t="s">
        <v>19</v>
      </c>
      <c r="F114" s="246" t="s">
        <v>1215</v>
      </c>
      <c r="G114" s="244"/>
      <c r="H114" s="247">
        <v>843</v>
      </c>
      <c r="I114" s="248"/>
      <c r="J114" s="244"/>
      <c r="K114" s="244"/>
      <c r="L114" s="249"/>
      <c r="M114" s="250"/>
      <c r="N114" s="251"/>
      <c r="O114" s="251"/>
      <c r="P114" s="251"/>
      <c r="Q114" s="251"/>
      <c r="R114" s="251"/>
      <c r="S114" s="251"/>
      <c r="T114" s="252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3" t="s">
        <v>153</v>
      </c>
      <c r="AU114" s="253" t="s">
        <v>81</v>
      </c>
      <c r="AV114" s="14" t="s">
        <v>81</v>
      </c>
      <c r="AW114" s="14" t="s">
        <v>33</v>
      </c>
      <c r="AX114" s="14" t="s">
        <v>79</v>
      </c>
      <c r="AY114" s="253" t="s">
        <v>142</v>
      </c>
    </row>
    <row r="115" s="2" customFormat="1" ht="33" customHeight="1">
      <c r="A115" s="40"/>
      <c r="B115" s="41"/>
      <c r="C115" s="214" t="s">
        <v>149</v>
      </c>
      <c r="D115" s="214" t="s">
        <v>144</v>
      </c>
      <c r="E115" s="215" t="s">
        <v>179</v>
      </c>
      <c r="F115" s="216" t="s">
        <v>180</v>
      </c>
      <c r="G115" s="217" t="s">
        <v>162</v>
      </c>
      <c r="H115" s="218">
        <v>843</v>
      </c>
      <c r="I115" s="219"/>
      <c r="J115" s="220">
        <f>ROUND(I115*H115,2)</f>
        <v>0</v>
      </c>
      <c r="K115" s="216" t="s">
        <v>148</v>
      </c>
      <c r="L115" s="46"/>
      <c r="M115" s="221" t="s">
        <v>19</v>
      </c>
      <c r="N115" s="222" t="s">
        <v>43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0.316</v>
      </c>
      <c r="T115" s="224">
        <f>S115*H115</f>
        <v>266.38799999999998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149</v>
      </c>
      <c r="AT115" s="225" t="s">
        <v>144</v>
      </c>
      <c r="AU115" s="225" t="s">
        <v>81</v>
      </c>
      <c r="AY115" s="19" t="s">
        <v>142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79</v>
      </c>
      <c r="BK115" s="226">
        <f>ROUND(I115*H115,2)</f>
        <v>0</v>
      </c>
      <c r="BL115" s="19" t="s">
        <v>149</v>
      </c>
      <c r="BM115" s="225" t="s">
        <v>181</v>
      </c>
    </row>
    <row r="116" s="2" customFormat="1">
      <c r="A116" s="40"/>
      <c r="B116" s="41"/>
      <c r="C116" s="42"/>
      <c r="D116" s="227" t="s">
        <v>151</v>
      </c>
      <c r="E116" s="42"/>
      <c r="F116" s="228" t="s">
        <v>182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151</v>
      </c>
      <c r="AU116" s="19" t="s">
        <v>81</v>
      </c>
    </row>
    <row r="117" s="13" customFormat="1">
      <c r="A117" s="13"/>
      <c r="B117" s="232"/>
      <c r="C117" s="233"/>
      <c r="D117" s="234" t="s">
        <v>153</v>
      </c>
      <c r="E117" s="235" t="s">
        <v>19</v>
      </c>
      <c r="F117" s="236" t="s">
        <v>176</v>
      </c>
      <c r="G117" s="233"/>
      <c r="H117" s="235" t="s">
        <v>19</v>
      </c>
      <c r="I117" s="237"/>
      <c r="J117" s="233"/>
      <c r="K117" s="233"/>
      <c r="L117" s="238"/>
      <c r="M117" s="239"/>
      <c r="N117" s="240"/>
      <c r="O117" s="240"/>
      <c r="P117" s="240"/>
      <c r="Q117" s="240"/>
      <c r="R117" s="240"/>
      <c r="S117" s="240"/>
      <c r="T117" s="241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2" t="s">
        <v>153</v>
      </c>
      <c r="AU117" s="242" t="s">
        <v>81</v>
      </c>
      <c r="AV117" s="13" t="s">
        <v>79</v>
      </c>
      <c r="AW117" s="13" t="s">
        <v>33</v>
      </c>
      <c r="AX117" s="13" t="s">
        <v>72</v>
      </c>
      <c r="AY117" s="242" t="s">
        <v>142</v>
      </c>
    </row>
    <row r="118" s="14" customFormat="1">
      <c r="A118" s="14"/>
      <c r="B118" s="243"/>
      <c r="C118" s="244"/>
      <c r="D118" s="234" t="s">
        <v>153</v>
      </c>
      <c r="E118" s="245" t="s">
        <v>19</v>
      </c>
      <c r="F118" s="246" t="s">
        <v>1215</v>
      </c>
      <c r="G118" s="244"/>
      <c r="H118" s="247">
        <v>843</v>
      </c>
      <c r="I118" s="248"/>
      <c r="J118" s="244"/>
      <c r="K118" s="244"/>
      <c r="L118" s="249"/>
      <c r="M118" s="250"/>
      <c r="N118" s="251"/>
      <c r="O118" s="251"/>
      <c r="P118" s="251"/>
      <c r="Q118" s="251"/>
      <c r="R118" s="251"/>
      <c r="S118" s="251"/>
      <c r="T118" s="25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3" t="s">
        <v>153</v>
      </c>
      <c r="AU118" s="253" t="s">
        <v>81</v>
      </c>
      <c r="AV118" s="14" t="s">
        <v>81</v>
      </c>
      <c r="AW118" s="14" t="s">
        <v>33</v>
      </c>
      <c r="AX118" s="14" t="s">
        <v>79</v>
      </c>
      <c r="AY118" s="253" t="s">
        <v>142</v>
      </c>
    </row>
    <row r="119" s="2" customFormat="1" ht="37.8" customHeight="1">
      <c r="A119" s="40"/>
      <c r="B119" s="41"/>
      <c r="C119" s="214" t="s">
        <v>171</v>
      </c>
      <c r="D119" s="214" t="s">
        <v>144</v>
      </c>
      <c r="E119" s="215" t="s">
        <v>184</v>
      </c>
      <c r="F119" s="216" t="s">
        <v>185</v>
      </c>
      <c r="G119" s="217" t="s">
        <v>162</v>
      </c>
      <c r="H119" s="218">
        <v>40</v>
      </c>
      <c r="I119" s="219"/>
      <c r="J119" s="220">
        <f>ROUND(I119*H119,2)</f>
        <v>0</v>
      </c>
      <c r="K119" s="216" t="s">
        <v>148</v>
      </c>
      <c r="L119" s="46"/>
      <c r="M119" s="221" t="s">
        <v>19</v>
      </c>
      <c r="N119" s="222" t="s">
        <v>43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0.44</v>
      </c>
      <c r="T119" s="224">
        <f>S119*H119</f>
        <v>17.600000000000001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149</v>
      </c>
      <c r="AT119" s="225" t="s">
        <v>144</v>
      </c>
      <c r="AU119" s="225" t="s">
        <v>81</v>
      </c>
      <c r="AY119" s="19" t="s">
        <v>142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79</v>
      </c>
      <c r="BK119" s="226">
        <f>ROUND(I119*H119,2)</f>
        <v>0</v>
      </c>
      <c r="BL119" s="19" t="s">
        <v>149</v>
      </c>
      <c r="BM119" s="225" t="s">
        <v>186</v>
      </c>
    </row>
    <row r="120" s="2" customFormat="1">
      <c r="A120" s="40"/>
      <c r="B120" s="41"/>
      <c r="C120" s="42"/>
      <c r="D120" s="227" t="s">
        <v>151</v>
      </c>
      <c r="E120" s="42"/>
      <c r="F120" s="228" t="s">
        <v>187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151</v>
      </c>
      <c r="AU120" s="19" t="s">
        <v>81</v>
      </c>
    </row>
    <row r="121" s="13" customFormat="1">
      <c r="A121" s="13"/>
      <c r="B121" s="232"/>
      <c r="C121" s="233"/>
      <c r="D121" s="234" t="s">
        <v>153</v>
      </c>
      <c r="E121" s="235" t="s">
        <v>19</v>
      </c>
      <c r="F121" s="236" t="s">
        <v>188</v>
      </c>
      <c r="G121" s="233"/>
      <c r="H121" s="235" t="s">
        <v>19</v>
      </c>
      <c r="I121" s="237"/>
      <c r="J121" s="233"/>
      <c r="K121" s="233"/>
      <c r="L121" s="238"/>
      <c r="M121" s="239"/>
      <c r="N121" s="240"/>
      <c r="O121" s="240"/>
      <c r="P121" s="240"/>
      <c r="Q121" s="240"/>
      <c r="R121" s="240"/>
      <c r="S121" s="240"/>
      <c r="T121" s="241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2" t="s">
        <v>153</v>
      </c>
      <c r="AU121" s="242" t="s">
        <v>81</v>
      </c>
      <c r="AV121" s="13" t="s">
        <v>79</v>
      </c>
      <c r="AW121" s="13" t="s">
        <v>33</v>
      </c>
      <c r="AX121" s="13" t="s">
        <v>72</v>
      </c>
      <c r="AY121" s="242" t="s">
        <v>142</v>
      </c>
    </row>
    <row r="122" s="14" customFormat="1">
      <c r="A122" s="14"/>
      <c r="B122" s="243"/>
      <c r="C122" s="244"/>
      <c r="D122" s="234" t="s">
        <v>153</v>
      </c>
      <c r="E122" s="245" t="s">
        <v>19</v>
      </c>
      <c r="F122" s="246" t="s">
        <v>304</v>
      </c>
      <c r="G122" s="244"/>
      <c r="H122" s="247">
        <v>25</v>
      </c>
      <c r="I122" s="248"/>
      <c r="J122" s="244"/>
      <c r="K122" s="244"/>
      <c r="L122" s="249"/>
      <c r="M122" s="250"/>
      <c r="N122" s="251"/>
      <c r="O122" s="251"/>
      <c r="P122" s="251"/>
      <c r="Q122" s="251"/>
      <c r="R122" s="251"/>
      <c r="S122" s="251"/>
      <c r="T122" s="252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3" t="s">
        <v>153</v>
      </c>
      <c r="AU122" s="253" t="s">
        <v>81</v>
      </c>
      <c r="AV122" s="14" t="s">
        <v>81</v>
      </c>
      <c r="AW122" s="14" t="s">
        <v>33</v>
      </c>
      <c r="AX122" s="14" t="s">
        <v>72</v>
      </c>
      <c r="AY122" s="253" t="s">
        <v>142</v>
      </c>
    </row>
    <row r="123" s="13" customFormat="1">
      <c r="A123" s="13"/>
      <c r="B123" s="232"/>
      <c r="C123" s="233"/>
      <c r="D123" s="234" t="s">
        <v>153</v>
      </c>
      <c r="E123" s="235" t="s">
        <v>19</v>
      </c>
      <c r="F123" s="236" t="s">
        <v>190</v>
      </c>
      <c r="G123" s="233"/>
      <c r="H123" s="235" t="s">
        <v>19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2" t="s">
        <v>153</v>
      </c>
      <c r="AU123" s="242" t="s">
        <v>81</v>
      </c>
      <c r="AV123" s="13" t="s">
        <v>79</v>
      </c>
      <c r="AW123" s="13" t="s">
        <v>33</v>
      </c>
      <c r="AX123" s="13" t="s">
        <v>72</v>
      </c>
      <c r="AY123" s="242" t="s">
        <v>142</v>
      </c>
    </row>
    <row r="124" s="14" customFormat="1">
      <c r="A124" s="14"/>
      <c r="B124" s="243"/>
      <c r="C124" s="244"/>
      <c r="D124" s="234" t="s">
        <v>153</v>
      </c>
      <c r="E124" s="245" t="s">
        <v>19</v>
      </c>
      <c r="F124" s="246" t="s">
        <v>238</v>
      </c>
      <c r="G124" s="244"/>
      <c r="H124" s="247">
        <v>15</v>
      </c>
      <c r="I124" s="248"/>
      <c r="J124" s="244"/>
      <c r="K124" s="244"/>
      <c r="L124" s="249"/>
      <c r="M124" s="250"/>
      <c r="N124" s="251"/>
      <c r="O124" s="251"/>
      <c r="P124" s="251"/>
      <c r="Q124" s="251"/>
      <c r="R124" s="251"/>
      <c r="S124" s="251"/>
      <c r="T124" s="252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3" t="s">
        <v>153</v>
      </c>
      <c r="AU124" s="253" t="s">
        <v>81</v>
      </c>
      <c r="AV124" s="14" t="s">
        <v>81</v>
      </c>
      <c r="AW124" s="14" t="s">
        <v>33</v>
      </c>
      <c r="AX124" s="14" t="s">
        <v>72</v>
      </c>
      <c r="AY124" s="253" t="s">
        <v>142</v>
      </c>
    </row>
    <row r="125" s="15" customFormat="1">
      <c r="A125" s="15"/>
      <c r="B125" s="254"/>
      <c r="C125" s="255"/>
      <c r="D125" s="234" t="s">
        <v>153</v>
      </c>
      <c r="E125" s="256" t="s">
        <v>19</v>
      </c>
      <c r="F125" s="257" t="s">
        <v>192</v>
      </c>
      <c r="G125" s="255"/>
      <c r="H125" s="258">
        <v>40</v>
      </c>
      <c r="I125" s="259"/>
      <c r="J125" s="255"/>
      <c r="K125" s="255"/>
      <c r="L125" s="260"/>
      <c r="M125" s="261"/>
      <c r="N125" s="262"/>
      <c r="O125" s="262"/>
      <c r="P125" s="262"/>
      <c r="Q125" s="262"/>
      <c r="R125" s="262"/>
      <c r="S125" s="262"/>
      <c r="T125" s="263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64" t="s">
        <v>153</v>
      </c>
      <c r="AU125" s="264" t="s">
        <v>81</v>
      </c>
      <c r="AV125" s="15" t="s">
        <v>149</v>
      </c>
      <c r="AW125" s="15" t="s">
        <v>33</v>
      </c>
      <c r="AX125" s="15" t="s">
        <v>79</v>
      </c>
      <c r="AY125" s="264" t="s">
        <v>142</v>
      </c>
    </row>
    <row r="126" s="2" customFormat="1" ht="33" customHeight="1">
      <c r="A126" s="40"/>
      <c r="B126" s="41"/>
      <c r="C126" s="214" t="s">
        <v>178</v>
      </c>
      <c r="D126" s="214" t="s">
        <v>144</v>
      </c>
      <c r="E126" s="215" t="s">
        <v>194</v>
      </c>
      <c r="F126" s="216" t="s">
        <v>195</v>
      </c>
      <c r="G126" s="217" t="s">
        <v>162</v>
      </c>
      <c r="H126" s="218">
        <v>30</v>
      </c>
      <c r="I126" s="219"/>
      <c r="J126" s="220">
        <f>ROUND(I126*H126,2)</f>
        <v>0</v>
      </c>
      <c r="K126" s="216" t="s">
        <v>148</v>
      </c>
      <c r="L126" s="46"/>
      <c r="M126" s="221" t="s">
        <v>19</v>
      </c>
      <c r="N126" s="222" t="s">
        <v>43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0.625</v>
      </c>
      <c r="T126" s="224">
        <f>S126*H126</f>
        <v>18.75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149</v>
      </c>
      <c r="AT126" s="225" t="s">
        <v>144</v>
      </c>
      <c r="AU126" s="225" t="s">
        <v>81</v>
      </c>
      <c r="AY126" s="19" t="s">
        <v>142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79</v>
      </c>
      <c r="BK126" s="226">
        <f>ROUND(I126*H126,2)</f>
        <v>0</v>
      </c>
      <c r="BL126" s="19" t="s">
        <v>149</v>
      </c>
      <c r="BM126" s="225" t="s">
        <v>196</v>
      </c>
    </row>
    <row r="127" s="2" customFormat="1">
      <c r="A127" s="40"/>
      <c r="B127" s="41"/>
      <c r="C127" s="42"/>
      <c r="D127" s="227" t="s">
        <v>151</v>
      </c>
      <c r="E127" s="42"/>
      <c r="F127" s="228" t="s">
        <v>197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151</v>
      </c>
      <c r="AU127" s="19" t="s">
        <v>81</v>
      </c>
    </row>
    <row r="128" s="13" customFormat="1">
      <c r="A128" s="13"/>
      <c r="B128" s="232"/>
      <c r="C128" s="233"/>
      <c r="D128" s="234" t="s">
        <v>153</v>
      </c>
      <c r="E128" s="235" t="s">
        <v>19</v>
      </c>
      <c r="F128" s="236" t="s">
        <v>198</v>
      </c>
      <c r="G128" s="233"/>
      <c r="H128" s="235" t="s">
        <v>19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2" t="s">
        <v>153</v>
      </c>
      <c r="AU128" s="242" t="s">
        <v>81</v>
      </c>
      <c r="AV128" s="13" t="s">
        <v>79</v>
      </c>
      <c r="AW128" s="13" t="s">
        <v>33</v>
      </c>
      <c r="AX128" s="13" t="s">
        <v>72</v>
      </c>
      <c r="AY128" s="242" t="s">
        <v>142</v>
      </c>
    </row>
    <row r="129" s="14" customFormat="1">
      <c r="A129" s="14"/>
      <c r="B129" s="243"/>
      <c r="C129" s="244"/>
      <c r="D129" s="234" t="s">
        <v>153</v>
      </c>
      <c r="E129" s="245" t="s">
        <v>19</v>
      </c>
      <c r="F129" s="246" t="s">
        <v>191</v>
      </c>
      <c r="G129" s="244"/>
      <c r="H129" s="247">
        <v>30</v>
      </c>
      <c r="I129" s="248"/>
      <c r="J129" s="244"/>
      <c r="K129" s="244"/>
      <c r="L129" s="249"/>
      <c r="M129" s="250"/>
      <c r="N129" s="251"/>
      <c r="O129" s="251"/>
      <c r="P129" s="251"/>
      <c r="Q129" s="251"/>
      <c r="R129" s="251"/>
      <c r="S129" s="251"/>
      <c r="T129" s="25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3" t="s">
        <v>153</v>
      </c>
      <c r="AU129" s="253" t="s">
        <v>81</v>
      </c>
      <c r="AV129" s="14" t="s">
        <v>81</v>
      </c>
      <c r="AW129" s="14" t="s">
        <v>33</v>
      </c>
      <c r="AX129" s="14" t="s">
        <v>79</v>
      </c>
      <c r="AY129" s="253" t="s">
        <v>142</v>
      </c>
    </row>
    <row r="130" s="2" customFormat="1" ht="24.15" customHeight="1">
      <c r="A130" s="40"/>
      <c r="B130" s="41"/>
      <c r="C130" s="214" t="s">
        <v>183</v>
      </c>
      <c r="D130" s="214" t="s">
        <v>144</v>
      </c>
      <c r="E130" s="215" t="s">
        <v>200</v>
      </c>
      <c r="F130" s="216" t="s">
        <v>201</v>
      </c>
      <c r="G130" s="217" t="s">
        <v>162</v>
      </c>
      <c r="H130" s="218">
        <v>4</v>
      </c>
      <c r="I130" s="219"/>
      <c r="J130" s="220">
        <f>ROUND(I130*H130,2)</f>
        <v>0</v>
      </c>
      <c r="K130" s="216" t="s">
        <v>148</v>
      </c>
      <c r="L130" s="46"/>
      <c r="M130" s="221" t="s">
        <v>19</v>
      </c>
      <c r="N130" s="222" t="s">
        <v>43</v>
      </c>
      <c r="O130" s="86"/>
      <c r="P130" s="223">
        <f>O130*H130</f>
        <v>0</v>
      </c>
      <c r="Q130" s="223">
        <v>8.0000000000000007E-05</v>
      </c>
      <c r="R130" s="223">
        <f>Q130*H130</f>
        <v>0.00032000000000000003</v>
      </c>
      <c r="S130" s="223">
        <v>0.23000000000000001</v>
      </c>
      <c r="T130" s="224">
        <f>S130*H130</f>
        <v>0.92000000000000004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149</v>
      </c>
      <c r="AT130" s="225" t="s">
        <v>144</v>
      </c>
      <c r="AU130" s="225" t="s">
        <v>81</v>
      </c>
      <c r="AY130" s="19" t="s">
        <v>142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79</v>
      </c>
      <c r="BK130" s="226">
        <f>ROUND(I130*H130,2)</f>
        <v>0</v>
      </c>
      <c r="BL130" s="19" t="s">
        <v>149</v>
      </c>
      <c r="BM130" s="225" t="s">
        <v>202</v>
      </c>
    </row>
    <row r="131" s="2" customFormat="1">
      <c r="A131" s="40"/>
      <c r="B131" s="41"/>
      <c r="C131" s="42"/>
      <c r="D131" s="227" t="s">
        <v>151</v>
      </c>
      <c r="E131" s="42"/>
      <c r="F131" s="228" t="s">
        <v>203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81</v>
      </c>
    </row>
    <row r="132" s="2" customFormat="1" ht="24.15" customHeight="1">
      <c r="A132" s="40"/>
      <c r="B132" s="41"/>
      <c r="C132" s="214" t="s">
        <v>193</v>
      </c>
      <c r="D132" s="214" t="s">
        <v>144</v>
      </c>
      <c r="E132" s="215" t="s">
        <v>204</v>
      </c>
      <c r="F132" s="216" t="s">
        <v>205</v>
      </c>
      <c r="G132" s="217" t="s">
        <v>206</v>
      </c>
      <c r="H132" s="218">
        <v>260</v>
      </c>
      <c r="I132" s="219"/>
      <c r="J132" s="220">
        <f>ROUND(I132*H132,2)</f>
        <v>0</v>
      </c>
      <c r="K132" s="216" t="s">
        <v>148</v>
      </c>
      <c r="L132" s="46"/>
      <c r="M132" s="221" t="s">
        <v>19</v>
      </c>
      <c r="N132" s="222" t="s">
        <v>43</v>
      </c>
      <c r="O132" s="86"/>
      <c r="P132" s="223">
        <f>O132*H132</f>
        <v>0</v>
      </c>
      <c r="Q132" s="223">
        <v>0</v>
      </c>
      <c r="R132" s="223">
        <f>Q132*H132</f>
        <v>0</v>
      </c>
      <c r="S132" s="223">
        <v>0.28999999999999998</v>
      </c>
      <c r="T132" s="224">
        <f>S132*H132</f>
        <v>75.399999999999991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149</v>
      </c>
      <c r="AT132" s="225" t="s">
        <v>144</v>
      </c>
      <c r="AU132" s="225" t="s">
        <v>81</v>
      </c>
      <c r="AY132" s="19" t="s">
        <v>142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79</v>
      </c>
      <c r="BK132" s="226">
        <f>ROUND(I132*H132,2)</f>
        <v>0</v>
      </c>
      <c r="BL132" s="19" t="s">
        <v>149</v>
      </c>
      <c r="BM132" s="225" t="s">
        <v>207</v>
      </c>
    </row>
    <row r="133" s="2" customFormat="1">
      <c r="A133" s="40"/>
      <c r="B133" s="41"/>
      <c r="C133" s="42"/>
      <c r="D133" s="227" t="s">
        <v>151</v>
      </c>
      <c r="E133" s="42"/>
      <c r="F133" s="228" t="s">
        <v>208</v>
      </c>
      <c r="G133" s="42"/>
      <c r="H133" s="42"/>
      <c r="I133" s="229"/>
      <c r="J133" s="42"/>
      <c r="K133" s="42"/>
      <c r="L133" s="46"/>
      <c r="M133" s="230"/>
      <c r="N133" s="231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151</v>
      </c>
      <c r="AU133" s="19" t="s">
        <v>81</v>
      </c>
    </row>
    <row r="134" s="14" customFormat="1">
      <c r="A134" s="14"/>
      <c r="B134" s="243"/>
      <c r="C134" s="244"/>
      <c r="D134" s="234" t="s">
        <v>153</v>
      </c>
      <c r="E134" s="245" t="s">
        <v>19</v>
      </c>
      <c r="F134" s="246" t="s">
        <v>1216</v>
      </c>
      <c r="G134" s="244"/>
      <c r="H134" s="247">
        <v>260</v>
      </c>
      <c r="I134" s="248"/>
      <c r="J134" s="244"/>
      <c r="K134" s="244"/>
      <c r="L134" s="249"/>
      <c r="M134" s="250"/>
      <c r="N134" s="251"/>
      <c r="O134" s="251"/>
      <c r="P134" s="251"/>
      <c r="Q134" s="251"/>
      <c r="R134" s="251"/>
      <c r="S134" s="251"/>
      <c r="T134" s="252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3" t="s">
        <v>153</v>
      </c>
      <c r="AU134" s="253" t="s">
        <v>81</v>
      </c>
      <c r="AV134" s="14" t="s">
        <v>81</v>
      </c>
      <c r="AW134" s="14" t="s">
        <v>33</v>
      </c>
      <c r="AX134" s="14" t="s">
        <v>79</v>
      </c>
      <c r="AY134" s="253" t="s">
        <v>142</v>
      </c>
    </row>
    <row r="135" s="2" customFormat="1" ht="16.5" customHeight="1">
      <c r="A135" s="40"/>
      <c r="B135" s="41"/>
      <c r="C135" s="214" t="s">
        <v>199</v>
      </c>
      <c r="D135" s="214" t="s">
        <v>144</v>
      </c>
      <c r="E135" s="215" t="s">
        <v>211</v>
      </c>
      <c r="F135" s="216" t="s">
        <v>212</v>
      </c>
      <c r="G135" s="217" t="s">
        <v>162</v>
      </c>
      <c r="H135" s="218">
        <v>234</v>
      </c>
      <c r="I135" s="219"/>
      <c r="J135" s="220">
        <f>ROUND(I135*H135,2)</f>
        <v>0</v>
      </c>
      <c r="K135" s="216" t="s">
        <v>148</v>
      </c>
      <c r="L135" s="46"/>
      <c r="M135" s="221" t="s">
        <v>19</v>
      </c>
      <c r="N135" s="222" t="s">
        <v>43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149</v>
      </c>
      <c r="AT135" s="225" t="s">
        <v>144</v>
      </c>
      <c r="AU135" s="225" t="s">
        <v>81</v>
      </c>
      <c r="AY135" s="19" t="s">
        <v>142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79</v>
      </c>
      <c r="BK135" s="226">
        <f>ROUND(I135*H135,2)</f>
        <v>0</v>
      </c>
      <c r="BL135" s="19" t="s">
        <v>149</v>
      </c>
      <c r="BM135" s="225" t="s">
        <v>213</v>
      </c>
    </row>
    <row r="136" s="2" customFormat="1">
      <c r="A136" s="40"/>
      <c r="B136" s="41"/>
      <c r="C136" s="42"/>
      <c r="D136" s="227" t="s">
        <v>151</v>
      </c>
      <c r="E136" s="42"/>
      <c r="F136" s="228" t="s">
        <v>214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151</v>
      </c>
      <c r="AU136" s="19" t="s">
        <v>81</v>
      </c>
    </row>
    <row r="137" s="2" customFormat="1" ht="21.75" customHeight="1">
      <c r="A137" s="40"/>
      <c r="B137" s="41"/>
      <c r="C137" s="214" t="s">
        <v>166</v>
      </c>
      <c r="D137" s="214" t="s">
        <v>144</v>
      </c>
      <c r="E137" s="215" t="s">
        <v>215</v>
      </c>
      <c r="F137" s="216" t="s">
        <v>216</v>
      </c>
      <c r="G137" s="217" t="s">
        <v>217</v>
      </c>
      <c r="H137" s="218">
        <v>152.00999999999999</v>
      </c>
      <c r="I137" s="219"/>
      <c r="J137" s="220">
        <f>ROUND(I137*H137,2)</f>
        <v>0</v>
      </c>
      <c r="K137" s="216" t="s">
        <v>148</v>
      </c>
      <c r="L137" s="46"/>
      <c r="M137" s="221" t="s">
        <v>19</v>
      </c>
      <c r="N137" s="222" t="s">
        <v>43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149</v>
      </c>
      <c r="AT137" s="225" t="s">
        <v>144</v>
      </c>
      <c r="AU137" s="225" t="s">
        <v>81</v>
      </c>
      <c r="AY137" s="19" t="s">
        <v>142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79</v>
      </c>
      <c r="BK137" s="226">
        <f>ROUND(I137*H137,2)</f>
        <v>0</v>
      </c>
      <c r="BL137" s="19" t="s">
        <v>149</v>
      </c>
      <c r="BM137" s="225" t="s">
        <v>218</v>
      </c>
    </row>
    <row r="138" s="2" customFormat="1">
      <c r="A138" s="40"/>
      <c r="B138" s="41"/>
      <c r="C138" s="42"/>
      <c r="D138" s="227" t="s">
        <v>151</v>
      </c>
      <c r="E138" s="42"/>
      <c r="F138" s="228" t="s">
        <v>219</v>
      </c>
      <c r="G138" s="42"/>
      <c r="H138" s="42"/>
      <c r="I138" s="229"/>
      <c r="J138" s="42"/>
      <c r="K138" s="42"/>
      <c r="L138" s="46"/>
      <c r="M138" s="230"/>
      <c r="N138" s="231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151</v>
      </c>
      <c r="AU138" s="19" t="s">
        <v>81</v>
      </c>
    </row>
    <row r="139" s="13" customFormat="1">
      <c r="A139" s="13"/>
      <c r="B139" s="232"/>
      <c r="C139" s="233"/>
      <c r="D139" s="234" t="s">
        <v>153</v>
      </c>
      <c r="E139" s="235" t="s">
        <v>19</v>
      </c>
      <c r="F139" s="236" t="s">
        <v>220</v>
      </c>
      <c r="G139" s="233"/>
      <c r="H139" s="235" t="s">
        <v>19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153</v>
      </c>
      <c r="AU139" s="242" t="s">
        <v>81</v>
      </c>
      <c r="AV139" s="13" t="s">
        <v>79</v>
      </c>
      <c r="AW139" s="13" t="s">
        <v>33</v>
      </c>
      <c r="AX139" s="13" t="s">
        <v>72</v>
      </c>
      <c r="AY139" s="242" t="s">
        <v>142</v>
      </c>
    </row>
    <row r="140" s="14" customFormat="1">
      <c r="A140" s="14"/>
      <c r="B140" s="243"/>
      <c r="C140" s="244"/>
      <c r="D140" s="234" t="s">
        <v>153</v>
      </c>
      <c r="E140" s="245" t="s">
        <v>19</v>
      </c>
      <c r="F140" s="246" t="s">
        <v>1217</v>
      </c>
      <c r="G140" s="244"/>
      <c r="H140" s="247">
        <v>53.609999999999999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153</v>
      </c>
      <c r="AU140" s="253" t="s">
        <v>81</v>
      </c>
      <c r="AV140" s="14" t="s">
        <v>81</v>
      </c>
      <c r="AW140" s="14" t="s">
        <v>33</v>
      </c>
      <c r="AX140" s="14" t="s">
        <v>72</v>
      </c>
      <c r="AY140" s="253" t="s">
        <v>142</v>
      </c>
    </row>
    <row r="141" s="13" customFormat="1">
      <c r="A141" s="13"/>
      <c r="B141" s="232"/>
      <c r="C141" s="233"/>
      <c r="D141" s="234" t="s">
        <v>153</v>
      </c>
      <c r="E141" s="235" t="s">
        <v>19</v>
      </c>
      <c r="F141" s="236" t="s">
        <v>222</v>
      </c>
      <c r="G141" s="233"/>
      <c r="H141" s="235" t="s">
        <v>19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153</v>
      </c>
      <c r="AU141" s="242" t="s">
        <v>81</v>
      </c>
      <c r="AV141" s="13" t="s">
        <v>79</v>
      </c>
      <c r="AW141" s="13" t="s">
        <v>33</v>
      </c>
      <c r="AX141" s="13" t="s">
        <v>72</v>
      </c>
      <c r="AY141" s="242" t="s">
        <v>142</v>
      </c>
    </row>
    <row r="142" s="14" customFormat="1">
      <c r="A142" s="14"/>
      <c r="B142" s="243"/>
      <c r="C142" s="244"/>
      <c r="D142" s="234" t="s">
        <v>153</v>
      </c>
      <c r="E142" s="245" t="s">
        <v>19</v>
      </c>
      <c r="F142" s="246" t="s">
        <v>1218</v>
      </c>
      <c r="G142" s="244"/>
      <c r="H142" s="247">
        <v>98.400000000000006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3" t="s">
        <v>153</v>
      </c>
      <c r="AU142" s="253" t="s">
        <v>81</v>
      </c>
      <c r="AV142" s="14" t="s">
        <v>81</v>
      </c>
      <c r="AW142" s="14" t="s">
        <v>33</v>
      </c>
      <c r="AX142" s="14" t="s">
        <v>72</v>
      </c>
      <c r="AY142" s="253" t="s">
        <v>142</v>
      </c>
    </row>
    <row r="143" s="15" customFormat="1">
      <c r="A143" s="15"/>
      <c r="B143" s="254"/>
      <c r="C143" s="255"/>
      <c r="D143" s="234" t="s">
        <v>153</v>
      </c>
      <c r="E143" s="256" t="s">
        <v>19</v>
      </c>
      <c r="F143" s="257" t="s">
        <v>192</v>
      </c>
      <c r="G143" s="255"/>
      <c r="H143" s="258">
        <v>152.00999999999999</v>
      </c>
      <c r="I143" s="259"/>
      <c r="J143" s="255"/>
      <c r="K143" s="255"/>
      <c r="L143" s="260"/>
      <c r="M143" s="261"/>
      <c r="N143" s="262"/>
      <c r="O143" s="262"/>
      <c r="P143" s="262"/>
      <c r="Q143" s="262"/>
      <c r="R143" s="262"/>
      <c r="S143" s="262"/>
      <c r="T143" s="263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4" t="s">
        <v>153</v>
      </c>
      <c r="AU143" s="264" t="s">
        <v>81</v>
      </c>
      <c r="AV143" s="15" t="s">
        <v>149</v>
      </c>
      <c r="AW143" s="15" t="s">
        <v>33</v>
      </c>
      <c r="AX143" s="15" t="s">
        <v>79</v>
      </c>
      <c r="AY143" s="264" t="s">
        <v>142</v>
      </c>
    </row>
    <row r="144" s="2" customFormat="1" ht="24.15" customHeight="1">
      <c r="A144" s="40"/>
      <c r="B144" s="41"/>
      <c r="C144" s="214" t="s">
        <v>210</v>
      </c>
      <c r="D144" s="214" t="s">
        <v>144</v>
      </c>
      <c r="E144" s="215" t="s">
        <v>232</v>
      </c>
      <c r="F144" s="216" t="s">
        <v>233</v>
      </c>
      <c r="G144" s="217" t="s">
        <v>217</v>
      </c>
      <c r="H144" s="218">
        <v>26</v>
      </c>
      <c r="I144" s="219"/>
      <c r="J144" s="220">
        <f>ROUND(I144*H144,2)</f>
        <v>0</v>
      </c>
      <c r="K144" s="216" t="s">
        <v>148</v>
      </c>
      <c r="L144" s="46"/>
      <c r="M144" s="221" t="s">
        <v>19</v>
      </c>
      <c r="N144" s="222" t="s">
        <v>43</v>
      </c>
      <c r="O144" s="86"/>
      <c r="P144" s="223">
        <f>O144*H144</f>
        <v>0</v>
      </c>
      <c r="Q144" s="223">
        <v>0</v>
      </c>
      <c r="R144" s="223">
        <f>Q144*H144</f>
        <v>0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149</v>
      </c>
      <c r="AT144" s="225" t="s">
        <v>144</v>
      </c>
      <c r="AU144" s="225" t="s">
        <v>81</v>
      </c>
      <c r="AY144" s="19" t="s">
        <v>142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79</v>
      </c>
      <c r="BK144" s="226">
        <f>ROUND(I144*H144,2)</f>
        <v>0</v>
      </c>
      <c r="BL144" s="19" t="s">
        <v>149</v>
      </c>
      <c r="BM144" s="225" t="s">
        <v>234</v>
      </c>
    </row>
    <row r="145" s="2" customFormat="1">
      <c r="A145" s="40"/>
      <c r="B145" s="41"/>
      <c r="C145" s="42"/>
      <c r="D145" s="227" t="s">
        <v>151</v>
      </c>
      <c r="E145" s="42"/>
      <c r="F145" s="228" t="s">
        <v>235</v>
      </c>
      <c r="G145" s="42"/>
      <c r="H145" s="42"/>
      <c r="I145" s="229"/>
      <c r="J145" s="42"/>
      <c r="K145" s="42"/>
      <c r="L145" s="46"/>
      <c r="M145" s="230"/>
      <c r="N145" s="231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151</v>
      </c>
      <c r="AU145" s="19" t="s">
        <v>81</v>
      </c>
    </row>
    <row r="146" s="13" customFormat="1">
      <c r="A146" s="13"/>
      <c r="B146" s="232"/>
      <c r="C146" s="233"/>
      <c r="D146" s="234" t="s">
        <v>153</v>
      </c>
      <c r="E146" s="235" t="s">
        <v>19</v>
      </c>
      <c r="F146" s="236" t="s">
        <v>236</v>
      </c>
      <c r="G146" s="233"/>
      <c r="H146" s="235" t="s">
        <v>19</v>
      </c>
      <c r="I146" s="237"/>
      <c r="J146" s="233"/>
      <c r="K146" s="233"/>
      <c r="L146" s="238"/>
      <c r="M146" s="239"/>
      <c r="N146" s="240"/>
      <c r="O146" s="240"/>
      <c r="P146" s="240"/>
      <c r="Q146" s="240"/>
      <c r="R146" s="240"/>
      <c r="S146" s="240"/>
      <c r="T146" s="24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2" t="s">
        <v>153</v>
      </c>
      <c r="AU146" s="242" t="s">
        <v>81</v>
      </c>
      <c r="AV146" s="13" t="s">
        <v>79</v>
      </c>
      <c r="AW146" s="13" t="s">
        <v>33</v>
      </c>
      <c r="AX146" s="13" t="s">
        <v>72</v>
      </c>
      <c r="AY146" s="242" t="s">
        <v>142</v>
      </c>
    </row>
    <row r="147" s="14" customFormat="1">
      <c r="A147" s="14"/>
      <c r="B147" s="243"/>
      <c r="C147" s="244"/>
      <c r="D147" s="234" t="s">
        <v>153</v>
      </c>
      <c r="E147" s="245" t="s">
        <v>19</v>
      </c>
      <c r="F147" s="246" t="s">
        <v>237</v>
      </c>
      <c r="G147" s="244"/>
      <c r="H147" s="247">
        <v>26</v>
      </c>
      <c r="I147" s="248"/>
      <c r="J147" s="244"/>
      <c r="K147" s="244"/>
      <c r="L147" s="249"/>
      <c r="M147" s="250"/>
      <c r="N147" s="251"/>
      <c r="O147" s="251"/>
      <c r="P147" s="251"/>
      <c r="Q147" s="251"/>
      <c r="R147" s="251"/>
      <c r="S147" s="251"/>
      <c r="T147" s="25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3" t="s">
        <v>153</v>
      </c>
      <c r="AU147" s="253" t="s">
        <v>81</v>
      </c>
      <c r="AV147" s="14" t="s">
        <v>81</v>
      </c>
      <c r="AW147" s="14" t="s">
        <v>33</v>
      </c>
      <c r="AX147" s="14" t="s">
        <v>79</v>
      </c>
      <c r="AY147" s="253" t="s">
        <v>142</v>
      </c>
    </row>
    <row r="148" s="2" customFormat="1" ht="37.8" customHeight="1">
      <c r="A148" s="40"/>
      <c r="B148" s="41"/>
      <c r="C148" s="214" t="s">
        <v>8</v>
      </c>
      <c r="D148" s="214" t="s">
        <v>144</v>
      </c>
      <c r="E148" s="215" t="s">
        <v>239</v>
      </c>
      <c r="F148" s="216" t="s">
        <v>240</v>
      </c>
      <c r="G148" s="217" t="s">
        <v>217</v>
      </c>
      <c r="H148" s="218">
        <v>216.71000000000001</v>
      </c>
      <c r="I148" s="219"/>
      <c r="J148" s="220">
        <f>ROUND(I148*H148,2)</f>
        <v>0</v>
      </c>
      <c r="K148" s="216" t="s">
        <v>148</v>
      </c>
      <c r="L148" s="46"/>
      <c r="M148" s="221" t="s">
        <v>19</v>
      </c>
      <c r="N148" s="222" t="s">
        <v>43</v>
      </c>
      <c r="O148" s="86"/>
      <c r="P148" s="223">
        <f>O148*H148</f>
        <v>0</v>
      </c>
      <c r="Q148" s="223">
        <v>0</v>
      </c>
      <c r="R148" s="223">
        <f>Q148*H148</f>
        <v>0</v>
      </c>
      <c r="S148" s="223">
        <v>0</v>
      </c>
      <c r="T148" s="224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25" t="s">
        <v>149</v>
      </c>
      <c r="AT148" s="225" t="s">
        <v>144</v>
      </c>
      <c r="AU148" s="225" t="s">
        <v>81</v>
      </c>
      <c r="AY148" s="19" t="s">
        <v>142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9" t="s">
        <v>79</v>
      </c>
      <c r="BK148" s="226">
        <f>ROUND(I148*H148,2)</f>
        <v>0</v>
      </c>
      <c r="BL148" s="19" t="s">
        <v>149</v>
      </c>
      <c r="BM148" s="225" t="s">
        <v>241</v>
      </c>
    </row>
    <row r="149" s="2" customFormat="1">
      <c r="A149" s="40"/>
      <c r="B149" s="41"/>
      <c r="C149" s="42"/>
      <c r="D149" s="227" t="s">
        <v>151</v>
      </c>
      <c r="E149" s="42"/>
      <c r="F149" s="228" t="s">
        <v>242</v>
      </c>
      <c r="G149" s="42"/>
      <c r="H149" s="42"/>
      <c r="I149" s="229"/>
      <c r="J149" s="42"/>
      <c r="K149" s="42"/>
      <c r="L149" s="46"/>
      <c r="M149" s="230"/>
      <c r="N149" s="231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151</v>
      </c>
      <c r="AU149" s="19" t="s">
        <v>81</v>
      </c>
    </row>
    <row r="150" s="14" customFormat="1">
      <c r="A150" s="14"/>
      <c r="B150" s="243"/>
      <c r="C150" s="244"/>
      <c r="D150" s="234" t="s">
        <v>153</v>
      </c>
      <c r="E150" s="245" t="s">
        <v>19</v>
      </c>
      <c r="F150" s="246" t="s">
        <v>1219</v>
      </c>
      <c r="G150" s="244"/>
      <c r="H150" s="247">
        <v>46.799999999999997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3" t="s">
        <v>153</v>
      </c>
      <c r="AU150" s="253" t="s">
        <v>81</v>
      </c>
      <c r="AV150" s="14" t="s">
        <v>81</v>
      </c>
      <c r="AW150" s="14" t="s">
        <v>33</v>
      </c>
      <c r="AX150" s="14" t="s">
        <v>72</v>
      </c>
      <c r="AY150" s="253" t="s">
        <v>142</v>
      </c>
    </row>
    <row r="151" s="14" customFormat="1">
      <c r="A151" s="14"/>
      <c r="B151" s="243"/>
      <c r="C151" s="244"/>
      <c r="D151" s="234" t="s">
        <v>153</v>
      </c>
      <c r="E151" s="245" t="s">
        <v>19</v>
      </c>
      <c r="F151" s="246" t="s">
        <v>1220</v>
      </c>
      <c r="G151" s="244"/>
      <c r="H151" s="247">
        <v>178.00999999999999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3" t="s">
        <v>153</v>
      </c>
      <c r="AU151" s="253" t="s">
        <v>81</v>
      </c>
      <c r="AV151" s="14" t="s">
        <v>81</v>
      </c>
      <c r="AW151" s="14" t="s">
        <v>33</v>
      </c>
      <c r="AX151" s="14" t="s">
        <v>72</v>
      </c>
      <c r="AY151" s="253" t="s">
        <v>142</v>
      </c>
    </row>
    <row r="152" s="14" customFormat="1">
      <c r="A152" s="14"/>
      <c r="B152" s="243"/>
      <c r="C152" s="244"/>
      <c r="D152" s="234" t="s">
        <v>153</v>
      </c>
      <c r="E152" s="245" t="s">
        <v>19</v>
      </c>
      <c r="F152" s="246" t="s">
        <v>1221</v>
      </c>
      <c r="G152" s="244"/>
      <c r="H152" s="247">
        <v>-8.0999999999999996</v>
      </c>
      <c r="I152" s="248"/>
      <c r="J152" s="244"/>
      <c r="K152" s="244"/>
      <c r="L152" s="249"/>
      <c r="M152" s="250"/>
      <c r="N152" s="251"/>
      <c r="O152" s="251"/>
      <c r="P152" s="251"/>
      <c r="Q152" s="251"/>
      <c r="R152" s="251"/>
      <c r="S152" s="251"/>
      <c r="T152" s="252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3" t="s">
        <v>153</v>
      </c>
      <c r="AU152" s="253" t="s">
        <v>81</v>
      </c>
      <c r="AV152" s="14" t="s">
        <v>81</v>
      </c>
      <c r="AW152" s="14" t="s">
        <v>33</v>
      </c>
      <c r="AX152" s="14" t="s">
        <v>72</v>
      </c>
      <c r="AY152" s="253" t="s">
        <v>142</v>
      </c>
    </row>
    <row r="153" s="15" customFormat="1">
      <c r="A153" s="15"/>
      <c r="B153" s="254"/>
      <c r="C153" s="255"/>
      <c r="D153" s="234" t="s">
        <v>153</v>
      </c>
      <c r="E153" s="256" t="s">
        <v>19</v>
      </c>
      <c r="F153" s="257" t="s">
        <v>192</v>
      </c>
      <c r="G153" s="255"/>
      <c r="H153" s="258">
        <v>216.71000000000001</v>
      </c>
      <c r="I153" s="259"/>
      <c r="J153" s="255"/>
      <c r="K153" s="255"/>
      <c r="L153" s="260"/>
      <c r="M153" s="261"/>
      <c r="N153" s="262"/>
      <c r="O153" s="262"/>
      <c r="P153" s="262"/>
      <c r="Q153" s="262"/>
      <c r="R153" s="262"/>
      <c r="S153" s="262"/>
      <c r="T153" s="263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4" t="s">
        <v>153</v>
      </c>
      <c r="AU153" s="264" t="s">
        <v>81</v>
      </c>
      <c r="AV153" s="15" t="s">
        <v>149</v>
      </c>
      <c r="AW153" s="15" t="s">
        <v>33</v>
      </c>
      <c r="AX153" s="15" t="s">
        <v>79</v>
      </c>
      <c r="AY153" s="264" t="s">
        <v>142</v>
      </c>
    </row>
    <row r="154" s="2" customFormat="1" ht="37.8" customHeight="1">
      <c r="A154" s="40"/>
      <c r="B154" s="41"/>
      <c r="C154" s="214" t="s">
        <v>224</v>
      </c>
      <c r="D154" s="214" t="s">
        <v>144</v>
      </c>
      <c r="E154" s="215" t="s">
        <v>247</v>
      </c>
      <c r="F154" s="216" t="s">
        <v>248</v>
      </c>
      <c r="G154" s="217" t="s">
        <v>217</v>
      </c>
      <c r="H154" s="218">
        <v>3250.6500000000001</v>
      </c>
      <c r="I154" s="219"/>
      <c r="J154" s="220">
        <f>ROUND(I154*H154,2)</f>
        <v>0</v>
      </c>
      <c r="K154" s="216" t="s">
        <v>148</v>
      </c>
      <c r="L154" s="46"/>
      <c r="M154" s="221" t="s">
        <v>19</v>
      </c>
      <c r="N154" s="222" t="s">
        <v>43</v>
      </c>
      <c r="O154" s="86"/>
      <c r="P154" s="223">
        <f>O154*H154</f>
        <v>0</v>
      </c>
      <c r="Q154" s="223">
        <v>0</v>
      </c>
      <c r="R154" s="223">
        <f>Q154*H154</f>
        <v>0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149</v>
      </c>
      <c r="AT154" s="225" t="s">
        <v>144</v>
      </c>
      <c r="AU154" s="225" t="s">
        <v>81</v>
      </c>
      <c r="AY154" s="19" t="s">
        <v>142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79</v>
      </c>
      <c r="BK154" s="226">
        <f>ROUND(I154*H154,2)</f>
        <v>0</v>
      </c>
      <c r="BL154" s="19" t="s">
        <v>149</v>
      </c>
      <c r="BM154" s="225" t="s">
        <v>249</v>
      </c>
    </row>
    <row r="155" s="2" customFormat="1">
      <c r="A155" s="40"/>
      <c r="B155" s="41"/>
      <c r="C155" s="42"/>
      <c r="D155" s="227" t="s">
        <v>151</v>
      </c>
      <c r="E155" s="42"/>
      <c r="F155" s="228" t="s">
        <v>250</v>
      </c>
      <c r="G155" s="42"/>
      <c r="H155" s="42"/>
      <c r="I155" s="229"/>
      <c r="J155" s="42"/>
      <c r="K155" s="42"/>
      <c r="L155" s="46"/>
      <c r="M155" s="230"/>
      <c r="N155" s="231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151</v>
      </c>
      <c r="AU155" s="19" t="s">
        <v>81</v>
      </c>
    </row>
    <row r="156" s="14" customFormat="1">
      <c r="A156" s="14"/>
      <c r="B156" s="243"/>
      <c r="C156" s="244"/>
      <c r="D156" s="234" t="s">
        <v>153</v>
      </c>
      <c r="E156" s="245" t="s">
        <v>19</v>
      </c>
      <c r="F156" s="246" t="s">
        <v>1222</v>
      </c>
      <c r="G156" s="244"/>
      <c r="H156" s="247">
        <v>3250.6500000000001</v>
      </c>
      <c r="I156" s="248"/>
      <c r="J156" s="244"/>
      <c r="K156" s="244"/>
      <c r="L156" s="249"/>
      <c r="M156" s="250"/>
      <c r="N156" s="251"/>
      <c r="O156" s="251"/>
      <c r="P156" s="251"/>
      <c r="Q156" s="251"/>
      <c r="R156" s="251"/>
      <c r="S156" s="251"/>
      <c r="T156" s="252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3" t="s">
        <v>153</v>
      </c>
      <c r="AU156" s="253" t="s">
        <v>81</v>
      </c>
      <c r="AV156" s="14" t="s">
        <v>81</v>
      </c>
      <c r="AW156" s="14" t="s">
        <v>33</v>
      </c>
      <c r="AX156" s="14" t="s">
        <v>79</v>
      </c>
      <c r="AY156" s="253" t="s">
        <v>142</v>
      </c>
    </row>
    <row r="157" s="2" customFormat="1" ht="24.15" customHeight="1">
      <c r="A157" s="40"/>
      <c r="B157" s="41"/>
      <c r="C157" s="214" t="s">
        <v>231</v>
      </c>
      <c r="D157" s="214" t="s">
        <v>144</v>
      </c>
      <c r="E157" s="215" t="s">
        <v>252</v>
      </c>
      <c r="F157" s="216" t="s">
        <v>253</v>
      </c>
      <c r="G157" s="217" t="s">
        <v>217</v>
      </c>
      <c r="H157" s="218">
        <v>216.71000000000001</v>
      </c>
      <c r="I157" s="219"/>
      <c r="J157" s="220">
        <f>ROUND(I157*H157,2)</f>
        <v>0</v>
      </c>
      <c r="K157" s="216" t="s">
        <v>148</v>
      </c>
      <c r="L157" s="46"/>
      <c r="M157" s="221" t="s">
        <v>19</v>
      </c>
      <c r="N157" s="222" t="s">
        <v>43</v>
      </c>
      <c r="O157" s="86"/>
      <c r="P157" s="223">
        <f>O157*H157</f>
        <v>0</v>
      </c>
      <c r="Q157" s="223">
        <v>0</v>
      </c>
      <c r="R157" s="223">
        <f>Q157*H157</f>
        <v>0</v>
      </c>
      <c r="S157" s="223">
        <v>0</v>
      </c>
      <c r="T157" s="224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149</v>
      </c>
      <c r="AT157" s="225" t="s">
        <v>144</v>
      </c>
      <c r="AU157" s="225" t="s">
        <v>81</v>
      </c>
      <c r="AY157" s="19" t="s">
        <v>142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79</v>
      </c>
      <c r="BK157" s="226">
        <f>ROUND(I157*H157,2)</f>
        <v>0</v>
      </c>
      <c r="BL157" s="19" t="s">
        <v>149</v>
      </c>
      <c r="BM157" s="225" t="s">
        <v>254</v>
      </c>
    </row>
    <row r="158" s="2" customFormat="1">
      <c r="A158" s="40"/>
      <c r="B158" s="41"/>
      <c r="C158" s="42"/>
      <c r="D158" s="227" t="s">
        <v>151</v>
      </c>
      <c r="E158" s="42"/>
      <c r="F158" s="228" t="s">
        <v>255</v>
      </c>
      <c r="G158" s="42"/>
      <c r="H158" s="42"/>
      <c r="I158" s="229"/>
      <c r="J158" s="42"/>
      <c r="K158" s="42"/>
      <c r="L158" s="46"/>
      <c r="M158" s="230"/>
      <c r="N158" s="231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151</v>
      </c>
      <c r="AU158" s="19" t="s">
        <v>81</v>
      </c>
    </row>
    <row r="159" s="2" customFormat="1" ht="24.15" customHeight="1">
      <c r="A159" s="40"/>
      <c r="B159" s="41"/>
      <c r="C159" s="214" t="s">
        <v>238</v>
      </c>
      <c r="D159" s="214" t="s">
        <v>144</v>
      </c>
      <c r="E159" s="215" t="s">
        <v>257</v>
      </c>
      <c r="F159" s="216" t="s">
        <v>258</v>
      </c>
      <c r="G159" s="217" t="s">
        <v>217</v>
      </c>
      <c r="H159" s="218">
        <v>8.0999999999999996</v>
      </c>
      <c r="I159" s="219"/>
      <c r="J159" s="220">
        <f>ROUND(I159*H159,2)</f>
        <v>0</v>
      </c>
      <c r="K159" s="216" t="s">
        <v>148</v>
      </c>
      <c r="L159" s="46"/>
      <c r="M159" s="221" t="s">
        <v>19</v>
      </c>
      <c r="N159" s="222" t="s">
        <v>43</v>
      </c>
      <c r="O159" s="86"/>
      <c r="P159" s="223">
        <f>O159*H159</f>
        <v>0</v>
      </c>
      <c r="Q159" s="223">
        <v>0</v>
      </c>
      <c r="R159" s="223">
        <f>Q159*H159</f>
        <v>0</v>
      </c>
      <c r="S159" s="223">
        <v>0</v>
      </c>
      <c r="T159" s="224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25" t="s">
        <v>149</v>
      </c>
      <c r="AT159" s="225" t="s">
        <v>144</v>
      </c>
      <c r="AU159" s="225" t="s">
        <v>81</v>
      </c>
      <c r="AY159" s="19" t="s">
        <v>142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9" t="s">
        <v>79</v>
      </c>
      <c r="BK159" s="226">
        <f>ROUND(I159*H159,2)</f>
        <v>0</v>
      </c>
      <c r="BL159" s="19" t="s">
        <v>149</v>
      </c>
      <c r="BM159" s="225" t="s">
        <v>259</v>
      </c>
    </row>
    <row r="160" s="2" customFormat="1">
      <c r="A160" s="40"/>
      <c r="B160" s="41"/>
      <c r="C160" s="42"/>
      <c r="D160" s="227" t="s">
        <v>151</v>
      </c>
      <c r="E160" s="42"/>
      <c r="F160" s="228" t="s">
        <v>260</v>
      </c>
      <c r="G160" s="42"/>
      <c r="H160" s="42"/>
      <c r="I160" s="229"/>
      <c r="J160" s="42"/>
      <c r="K160" s="42"/>
      <c r="L160" s="46"/>
      <c r="M160" s="230"/>
      <c r="N160" s="231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151</v>
      </c>
      <c r="AU160" s="19" t="s">
        <v>81</v>
      </c>
    </row>
    <row r="161" s="13" customFormat="1">
      <c r="A161" s="13"/>
      <c r="B161" s="232"/>
      <c r="C161" s="233"/>
      <c r="D161" s="234" t="s">
        <v>153</v>
      </c>
      <c r="E161" s="235" t="s">
        <v>19</v>
      </c>
      <c r="F161" s="236" t="s">
        <v>261</v>
      </c>
      <c r="G161" s="233"/>
      <c r="H161" s="235" t="s">
        <v>19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2" t="s">
        <v>153</v>
      </c>
      <c r="AU161" s="242" t="s">
        <v>81</v>
      </c>
      <c r="AV161" s="13" t="s">
        <v>79</v>
      </c>
      <c r="AW161" s="13" t="s">
        <v>33</v>
      </c>
      <c r="AX161" s="13" t="s">
        <v>72</v>
      </c>
      <c r="AY161" s="242" t="s">
        <v>142</v>
      </c>
    </row>
    <row r="162" s="14" customFormat="1">
      <c r="A162" s="14"/>
      <c r="B162" s="243"/>
      <c r="C162" s="244"/>
      <c r="D162" s="234" t="s">
        <v>153</v>
      </c>
      <c r="E162" s="245" t="s">
        <v>19</v>
      </c>
      <c r="F162" s="246" t="s">
        <v>1223</v>
      </c>
      <c r="G162" s="244"/>
      <c r="H162" s="247">
        <v>3.2000000000000002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3" t="s">
        <v>153</v>
      </c>
      <c r="AU162" s="253" t="s">
        <v>81</v>
      </c>
      <c r="AV162" s="14" t="s">
        <v>81</v>
      </c>
      <c r="AW162" s="14" t="s">
        <v>33</v>
      </c>
      <c r="AX162" s="14" t="s">
        <v>72</v>
      </c>
      <c r="AY162" s="253" t="s">
        <v>142</v>
      </c>
    </row>
    <row r="163" s="13" customFormat="1">
      <c r="A163" s="13"/>
      <c r="B163" s="232"/>
      <c r="C163" s="233"/>
      <c r="D163" s="234" t="s">
        <v>153</v>
      </c>
      <c r="E163" s="235" t="s">
        <v>19</v>
      </c>
      <c r="F163" s="236" t="s">
        <v>263</v>
      </c>
      <c r="G163" s="233"/>
      <c r="H163" s="235" t="s">
        <v>19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2" t="s">
        <v>153</v>
      </c>
      <c r="AU163" s="242" t="s">
        <v>81</v>
      </c>
      <c r="AV163" s="13" t="s">
        <v>79</v>
      </c>
      <c r="AW163" s="13" t="s">
        <v>33</v>
      </c>
      <c r="AX163" s="13" t="s">
        <v>72</v>
      </c>
      <c r="AY163" s="242" t="s">
        <v>142</v>
      </c>
    </row>
    <row r="164" s="14" customFormat="1">
      <c r="A164" s="14"/>
      <c r="B164" s="243"/>
      <c r="C164" s="244"/>
      <c r="D164" s="234" t="s">
        <v>153</v>
      </c>
      <c r="E164" s="245" t="s">
        <v>19</v>
      </c>
      <c r="F164" s="246" t="s">
        <v>1224</v>
      </c>
      <c r="G164" s="244"/>
      <c r="H164" s="247">
        <v>4.9000000000000004</v>
      </c>
      <c r="I164" s="248"/>
      <c r="J164" s="244"/>
      <c r="K164" s="244"/>
      <c r="L164" s="249"/>
      <c r="M164" s="250"/>
      <c r="N164" s="251"/>
      <c r="O164" s="251"/>
      <c r="P164" s="251"/>
      <c r="Q164" s="251"/>
      <c r="R164" s="251"/>
      <c r="S164" s="251"/>
      <c r="T164" s="252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3" t="s">
        <v>153</v>
      </c>
      <c r="AU164" s="253" t="s">
        <v>81</v>
      </c>
      <c r="AV164" s="14" t="s">
        <v>81</v>
      </c>
      <c r="AW164" s="14" t="s">
        <v>33</v>
      </c>
      <c r="AX164" s="14" t="s">
        <v>72</v>
      </c>
      <c r="AY164" s="253" t="s">
        <v>142</v>
      </c>
    </row>
    <row r="165" s="15" customFormat="1">
      <c r="A165" s="15"/>
      <c r="B165" s="254"/>
      <c r="C165" s="255"/>
      <c r="D165" s="234" t="s">
        <v>153</v>
      </c>
      <c r="E165" s="256" t="s">
        <v>19</v>
      </c>
      <c r="F165" s="257" t="s">
        <v>192</v>
      </c>
      <c r="G165" s="255"/>
      <c r="H165" s="258">
        <v>8.0999999999999996</v>
      </c>
      <c r="I165" s="259"/>
      <c r="J165" s="255"/>
      <c r="K165" s="255"/>
      <c r="L165" s="260"/>
      <c r="M165" s="261"/>
      <c r="N165" s="262"/>
      <c r="O165" s="262"/>
      <c r="P165" s="262"/>
      <c r="Q165" s="262"/>
      <c r="R165" s="262"/>
      <c r="S165" s="262"/>
      <c r="T165" s="263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4" t="s">
        <v>153</v>
      </c>
      <c r="AU165" s="264" t="s">
        <v>81</v>
      </c>
      <c r="AV165" s="15" t="s">
        <v>149</v>
      </c>
      <c r="AW165" s="15" t="s">
        <v>33</v>
      </c>
      <c r="AX165" s="15" t="s">
        <v>79</v>
      </c>
      <c r="AY165" s="264" t="s">
        <v>142</v>
      </c>
    </row>
    <row r="166" s="2" customFormat="1" ht="24.15" customHeight="1">
      <c r="A166" s="40"/>
      <c r="B166" s="41"/>
      <c r="C166" s="214" t="s">
        <v>246</v>
      </c>
      <c r="D166" s="214" t="s">
        <v>144</v>
      </c>
      <c r="E166" s="215" t="s">
        <v>266</v>
      </c>
      <c r="F166" s="216" t="s">
        <v>267</v>
      </c>
      <c r="G166" s="217" t="s">
        <v>268</v>
      </c>
      <c r="H166" s="218">
        <v>390.07799999999997</v>
      </c>
      <c r="I166" s="219"/>
      <c r="J166" s="220">
        <f>ROUND(I166*H166,2)</f>
        <v>0</v>
      </c>
      <c r="K166" s="216" t="s">
        <v>148</v>
      </c>
      <c r="L166" s="46"/>
      <c r="M166" s="221" t="s">
        <v>19</v>
      </c>
      <c r="N166" s="222" t="s">
        <v>43</v>
      </c>
      <c r="O166" s="86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25" t="s">
        <v>149</v>
      </c>
      <c r="AT166" s="225" t="s">
        <v>144</v>
      </c>
      <c r="AU166" s="225" t="s">
        <v>81</v>
      </c>
      <c r="AY166" s="19" t="s">
        <v>142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9" t="s">
        <v>79</v>
      </c>
      <c r="BK166" s="226">
        <f>ROUND(I166*H166,2)</f>
        <v>0</v>
      </c>
      <c r="BL166" s="19" t="s">
        <v>149</v>
      </c>
      <c r="BM166" s="225" t="s">
        <v>269</v>
      </c>
    </row>
    <row r="167" s="2" customFormat="1">
      <c r="A167" s="40"/>
      <c r="B167" s="41"/>
      <c r="C167" s="42"/>
      <c r="D167" s="227" t="s">
        <v>151</v>
      </c>
      <c r="E167" s="42"/>
      <c r="F167" s="228" t="s">
        <v>270</v>
      </c>
      <c r="G167" s="42"/>
      <c r="H167" s="42"/>
      <c r="I167" s="229"/>
      <c r="J167" s="42"/>
      <c r="K167" s="42"/>
      <c r="L167" s="46"/>
      <c r="M167" s="230"/>
      <c r="N167" s="231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151</v>
      </c>
      <c r="AU167" s="19" t="s">
        <v>81</v>
      </c>
    </row>
    <row r="168" s="14" customFormat="1">
      <c r="A168" s="14"/>
      <c r="B168" s="243"/>
      <c r="C168" s="244"/>
      <c r="D168" s="234" t="s">
        <v>153</v>
      </c>
      <c r="E168" s="245" t="s">
        <v>19</v>
      </c>
      <c r="F168" s="246" t="s">
        <v>1225</v>
      </c>
      <c r="G168" s="244"/>
      <c r="H168" s="247">
        <v>390.07799999999997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3" t="s">
        <v>153</v>
      </c>
      <c r="AU168" s="253" t="s">
        <v>81</v>
      </c>
      <c r="AV168" s="14" t="s">
        <v>81</v>
      </c>
      <c r="AW168" s="14" t="s">
        <v>33</v>
      </c>
      <c r="AX168" s="14" t="s">
        <v>79</v>
      </c>
      <c r="AY168" s="253" t="s">
        <v>142</v>
      </c>
    </row>
    <row r="169" s="2" customFormat="1" ht="24.15" customHeight="1">
      <c r="A169" s="40"/>
      <c r="B169" s="41"/>
      <c r="C169" s="214" t="s">
        <v>189</v>
      </c>
      <c r="D169" s="214" t="s">
        <v>144</v>
      </c>
      <c r="E169" s="215" t="s">
        <v>273</v>
      </c>
      <c r="F169" s="216" t="s">
        <v>274</v>
      </c>
      <c r="G169" s="217" t="s">
        <v>217</v>
      </c>
      <c r="H169" s="218">
        <v>216.71000000000001</v>
      </c>
      <c r="I169" s="219"/>
      <c r="J169" s="220">
        <f>ROUND(I169*H169,2)</f>
        <v>0</v>
      </c>
      <c r="K169" s="216" t="s">
        <v>148</v>
      </c>
      <c r="L169" s="46"/>
      <c r="M169" s="221" t="s">
        <v>19</v>
      </c>
      <c r="N169" s="222" t="s">
        <v>43</v>
      </c>
      <c r="O169" s="86"/>
      <c r="P169" s="223">
        <f>O169*H169</f>
        <v>0</v>
      </c>
      <c r="Q169" s="223">
        <v>0</v>
      </c>
      <c r="R169" s="223">
        <f>Q169*H169</f>
        <v>0</v>
      </c>
      <c r="S169" s="223">
        <v>0</v>
      </c>
      <c r="T169" s="224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25" t="s">
        <v>149</v>
      </c>
      <c r="AT169" s="225" t="s">
        <v>144</v>
      </c>
      <c r="AU169" s="225" t="s">
        <v>81</v>
      </c>
      <c r="AY169" s="19" t="s">
        <v>142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9" t="s">
        <v>79</v>
      </c>
      <c r="BK169" s="226">
        <f>ROUND(I169*H169,2)</f>
        <v>0</v>
      </c>
      <c r="BL169" s="19" t="s">
        <v>149</v>
      </c>
      <c r="BM169" s="225" t="s">
        <v>275</v>
      </c>
    </row>
    <row r="170" s="2" customFormat="1">
      <c r="A170" s="40"/>
      <c r="B170" s="41"/>
      <c r="C170" s="42"/>
      <c r="D170" s="227" t="s">
        <v>151</v>
      </c>
      <c r="E170" s="42"/>
      <c r="F170" s="228" t="s">
        <v>276</v>
      </c>
      <c r="G170" s="42"/>
      <c r="H170" s="42"/>
      <c r="I170" s="229"/>
      <c r="J170" s="42"/>
      <c r="K170" s="42"/>
      <c r="L170" s="46"/>
      <c r="M170" s="230"/>
      <c r="N170" s="231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151</v>
      </c>
      <c r="AU170" s="19" t="s">
        <v>81</v>
      </c>
    </row>
    <row r="171" s="14" customFormat="1">
      <c r="A171" s="14"/>
      <c r="B171" s="243"/>
      <c r="C171" s="244"/>
      <c r="D171" s="234" t="s">
        <v>153</v>
      </c>
      <c r="E171" s="245" t="s">
        <v>19</v>
      </c>
      <c r="F171" s="246" t="s">
        <v>1226</v>
      </c>
      <c r="G171" s="244"/>
      <c r="H171" s="247">
        <v>216.71000000000001</v>
      </c>
      <c r="I171" s="248"/>
      <c r="J171" s="244"/>
      <c r="K171" s="244"/>
      <c r="L171" s="249"/>
      <c r="M171" s="250"/>
      <c r="N171" s="251"/>
      <c r="O171" s="251"/>
      <c r="P171" s="251"/>
      <c r="Q171" s="251"/>
      <c r="R171" s="251"/>
      <c r="S171" s="251"/>
      <c r="T171" s="252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3" t="s">
        <v>153</v>
      </c>
      <c r="AU171" s="253" t="s">
        <v>81</v>
      </c>
      <c r="AV171" s="14" t="s">
        <v>81</v>
      </c>
      <c r="AW171" s="14" t="s">
        <v>33</v>
      </c>
      <c r="AX171" s="14" t="s">
        <v>79</v>
      </c>
      <c r="AY171" s="253" t="s">
        <v>142</v>
      </c>
    </row>
    <row r="172" s="2" customFormat="1" ht="24.15" customHeight="1">
      <c r="A172" s="40"/>
      <c r="B172" s="41"/>
      <c r="C172" s="214" t="s">
        <v>256</v>
      </c>
      <c r="D172" s="214" t="s">
        <v>144</v>
      </c>
      <c r="E172" s="215" t="s">
        <v>278</v>
      </c>
      <c r="F172" s="216" t="s">
        <v>279</v>
      </c>
      <c r="G172" s="217" t="s">
        <v>162</v>
      </c>
      <c r="H172" s="218">
        <v>121</v>
      </c>
      <c r="I172" s="219"/>
      <c r="J172" s="220">
        <f>ROUND(I172*H172,2)</f>
        <v>0</v>
      </c>
      <c r="K172" s="216" t="s">
        <v>148</v>
      </c>
      <c r="L172" s="46"/>
      <c r="M172" s="221" t="s">
        <v>19</v>
      </c>
      <c r="N172" s="222" t="s">
        <v>43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149</v>
      </c>
      <c r="AT172" s="225" t="s">
        <v>144</v>
      </c>
      <c r="AU172" s="225" t="s">
        <v>81</v>
      </c>
      <c r="AY172" s="19" t="s">
        <v>142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79</v>
      </c>
      <c r="BK172" s="226">
        <f>ROUND(I172*H172,2)</f>
        <v>0</v>
      </c>
      <c r="BL172" s="19" t="s">
        <v>149</v>
      </c>
      <c r="BM172" s="225" t="s">
        <v>280</v>
      </c>
    </row>
    <row r="173" s="2" customFormat="1">
      <c r="A173" s="40"/>
      <c r="B173" s="41"/>
      <c r="C173" s="42"/>
      <c r="D173" s="227" t="s">
        <v>151</v>
      </c>
      <c r="E173" s="42"/>
      <c r="F173" s="228" t="s">
        <v>281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151</v>
      </c>
      <c r="AU173" s="19" t="s">
        <v>81</v>
      </c>
    </row>
    <row r="174" s="14" customFormat="1">
      <c r="A174" s="14"/>
      <c r="B174" s="243"/>
      <c r="C174" s="244"/>
      <c r="D174" s="234" t="s">
        <v>153</v>
      </c>
      <c r="E174" s="245" t="s">
        <v>19</v>
      </c>
      <c r="F174" s="246" t="s">
        <v>1227</v>
      </c>
      <c r="G174" s="244"/>
      <c r="H174" s="247">
        <v>121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3" t="s">
        <v>153</v>
      </c>
      <c r="AU174" s="253" t="s">
        <v>81</v>
      </c>
      <c r="AV174" s="14" t="s">
        <v>81</v>
      </c>
      <c r="AW174" s="14" t="s">
        <v>33</v>
      </c>
      <c r="AX174" s="14" t="s">
        <v>79</v>
      </c>
      <c r="AY174" s="253" t="s">
        <v>142</v>
      </c>
    </row>
    <row r="175" s="2" customFormat="1" ht="16.5" customHeight="1">
      <c r="A175" s="40"/>
      <c r="B175" s="41"/>
      <c r="C175" s="265" t="s">
        <v>265</v>
      </c>
      <c r="D175" s="265" t="s">
        <v>284</v>
      </c>
      <c r="E175" s="266" t="s">
        <v>285</v>
      </c>
      <c r="F175" s="267" t="s">
        <v>286</v>
      </c>
      <c r="G175" s="268" t="s">
        <v>287</v>
      </c>
      <c r="H175" s="269">
        <v>2.4199999999999999</v>
      </c>
      <c r="I175" s="270"/>
      <c r="J175" s="271">
        <f>ROUND(I175*H175,2)</f>
        <v>0</v>
      </c>
      <c r="K175" s="267" t="s">
        <v>148</v>
      </c>
      <c r="L175" s="272"/>
      <c r="M175" s="273" t="s">
        <v>19</v>
      </c>
      <c r="N175" s="274" t="s">
        <v>43</v>
      </c>
      <c r="O175" s="86"/>
      <c r="P175" s="223">
        <f>O175*H175</f>
        <v>0</v>
      </c>
      <c r="Q175" s="223">
        <v>0.001</v>
      </c>
      <c r="R175" s="223">
        <f>Q175*H175</f>
        <v>0.0024199999999999998</v>
      </c>
      <c r="S175" s="223">
        <v>0</v>
      </c>
      <c r="T175" s="224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25" t="s">
        <v>193</v>
      </c>
      <c r="AT175" s="225" t="s">
        <v>284</v>
      </c>
      <c r="AU175" s="225" t="s">
        <v>81</v>
      </c>
      <c r="AY175" s="19" t="s">
        <v>142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9" t="s">
        <v>79</v>
      </c>
      <c r="BK175" s="226">
        <f>ROUND(I175*H175,2)</f>
        <v>0</v>
      </c>
      <c r="BL175" s="19" t="s">
        <v>149</v>
      </c>
      <c r="BM175" s="225" t="s">
        <v>288</v>
      </c>
    </row>
    <row r="176" s="14" customFormat="1">
      <c r="A176" s="14"/>
      <c r="B176" s="243"/>
      <c r="C176" s="244"/>
      <c r="D176" s="234" t="s">
        <v>153</v>
      </c>
      <c r="E176" s="244"/>
      <c r="F176" s="246" t="s">
        <v>1228</v>
      </c>
      <c r="G176" s="244"/>
      <c r="H176" s="247">
        <v>2.4199999999999999</v>
      </c>
      <c r="I176" s="248"/>
      <c r="J176" s="244"/>
      <c r="K176" s="244"/>
      <c r="L176" s="249"/>
      <c r="M176" s="250"/>
      <c r="N176" s="251"/>
      <c r="O176" s="251"/>
      <c r="P176" s="251"/>
      <c r="Q176" s="251"/>
      <c r="R176" s="251"/>
      <c r="S176" s="251"/>
      <c r="T176" s="252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3" t="s">
        <v>153</v>
      </c>
      <c r="AU176" s="253" t="s">
        <v>81</v>
      </c>
      <c r="AV176" s="14" t="s">
        <v>81</v>
      </c>
      <c r="AW176" s="14" t="s">
        <v>4</v>
      </c>
      <c r="AX176" s="14" t="s">
        <v>79</v>
      </c>
      <c r="AY176" s="253" t="s">
        <v>142</v>
      </c>
    </row>
    <row r="177" s="2" customFormat="1" ht="21.75" customHeight="1">
      <c r="A177" s="40"/>
      <c r="B177" s="41"/>
      <c r="C177" s="214" t="s">
        <v>272</v>
      </c>
      <c r="D177" s="214" t="s">
        <v>144</v>
      </c>
      <c r="E177" s="215" t="s">
        <v>291</v>
      </c>
      <c r="F177" s="216" t="s">
        <v>292</v>
      </c>
      <c r="G177" s="217" t="s">
        <v>162</v>
      </c>
      <c r="H177" s="218">
        <v>1162.7000000000001</v>
      </c>
      <c r="I177" s="219"/>
      <c r="J177" s="220">
        <f>ROUND(I177*H177,2)</f>
        <v>0</v>
      </c>
      <c r="K177" s="216" t="s">
        <v>148</v>
      </c>
      <c r="L177" s="46"/>
      <c r="M177" s="221" t="s">
        <v>19</v>
      </c>
      <c r="N177" s="222" t="s">
        <v>43</v>
      </c>
      <c r="O177" s="86"/>
      <c r="P177" s="223">
        <f>O177*H177</f>
        <v>0</v>
      </c>
      <c r="Q177" s="223">
        <v>0</v>
      </c>
      <c r="R177" s="223">
        <f>Q177*H177</f>
        <v>0</v>
      </c>
      <c r="S177" s="223">
        <v>0</v>
      </c>
      <c r="T177" s="224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25" t="s">
        <v>149</v>
      </c>
      <c r="AT177" s="225" t="s">
        <v>144</v>
      </c>
      <c r="AU177" s="225" t="s">
        <v>81</v>
      </c>
      <c r="AY177" s="19" t="s">
        <v>142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9" t="s">
        <v>79</v>
      </c>
      <c r="BK177" s="226">
        <f>ROUND(I177*H177,2)</f>
        <v>0</v>
      </c>
      <c r="BL177" s="19" t="s">
        <v>149</v>
      </c>
      <c r="BM177" s="225" t="s">
        <v>293</v>
      </c>
    </row>
    <row r="178" s="2" customFormat="1">
      <c r="A178" s="40"/>
      <c r="B178" s="41"/>
      <c r="C178" s="42"/>
      <c r="D178" s="227" t="s">
        <v>151</v>
      </c>
      <c r="E178" s="42"/>
      <c r="F178" s="228" t="s">
        <v>294</v>
      </c>
      <c r="G178" s="42"/>
      <c r="H178" s="42"/>
      <c r="I178" s="229"/>
      <c r="J178" s="42"/>
      <c r="K178" s="42"/>
      <c r="L178" s="46"/>
      <c r="M178" s="230"/>
      <c r="N178" s="231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151</v>
      </c>
      <c r="AU178" s="19" t="s">
        <v>81</v>
      </c>
    </row>
    <row r="179" s="13" customFormat="1">
      <c r="A179" s="13"/>
      <c r="B179" s="232"/>
      <c r="C179" s="233"/>
      <c r="D179" s="234" t="s">
        <v>153</v>
      </c>
      <c r="E179" s="235" t="s">
        <v>19</v>
      </c>
      <c r="F179" s="236" t="s">
        <v>295</v>
      </c>
      <c r="G179" s="233"/>
      <c r="H179" s="235" t="s">
        <v>19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153</v>
      </c>
      <c r="AU179" s="242" t="s">
        <v>81</v>
      </c>
      <c r="AV179" s="13" t="s">
        <v>79</v>
      </c>
      <c r="AW179" s="13" t="s">
        <v>33</v>
      </c>
      <c r="AX179" s="13" t="s">
        <v>72</v>
      </c>
      <c r="AY179" s="242" t="s">
        <v>142</v>
      </c>
    </row>
    <row r="180" s="14" customFormat="1">
      <c r="A180" s="14"/>
      <c r="B180" s="243"/>
      <c r="C180" s="244"/>
      <c r="D180" s="234" t="s">
        <v>153</v>
      </c>
      <c r="E180" s="245" t="s">
        <v>19</v>
      </c>
      <c r="F180" s="246" t="s">
        <v>1229</v>
      </c>
      <c r="G180" s="244"/>
      <c r="H180" s="247">
        <v>1162.7000000000001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3" t="s">
        <v>153</v>
      </c>
      <c r="AU180" s="253" t="s">
        <v>81</v>
      </c>
      <c r="AV180" s="14" t="s">
        <v>81</v>
      </c>
      <c r="AW180" s="14" t="s">
        <v>33</v>
      </c>
      <c r="AX180" s="14" t="s">
        <v>79</v>
      </c>
      <c r="AY180" s="253" t="s">
        <v>142</v>
      </c>
    </row>
    <row r="181" s="2" customFormat="1" ht="21.75" customHeight="1">
      <c r="A181" s="40"/>
      <c r="B181" s="41"/>
      <c r="C181" s="214" t="s">
        <v>7</v>
      </c>
      <c r="D181" s="214" t="s">
        <v>144</v>
      </c>
      <c r="E181" s="215" t="s">
        <v>298</v>
      </c>
      <c r="F181" s="216" t="s">
        <v>299</v>
      </c>
      <c r="G181" s="217" t="s">
        <v>162</v>
      </c>
      <c r="H181" s="218">
        <v>363</v>
      </c>
      <c r="I181" s="219"/>
      <c r="J181" s="220">
        <f>ROUND(I181*H181,2)</f>
        <v>0</v>
      </c>
      <c r="K181" s="216" t="s">
        <v>148</v>
      </c>
      <c r="L181" s="46"/>
      <c r="M181" s="221" t="s">
        <v>19</v>
      </c>
      <c r="N181" s="222" t="s">
        <v>43</v>
      </c>
      <c r="O181" s="86"/>
      <c r="P181" s="223">
        <f>O181*H181</f>
        <v>0</v>
      </c>
      <c r="Q181" s="223">
        <v>0</v>
      </c>
      <c r="R181" s="223">
        <f>Q181*H181</f>
        <v>0</v>
      </c>
      <c r="S181" s="223">
        <v>0</v>
      </c>
      <c r="T181" s="224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25" t="s">
        <v>149</v>
      </c>
      <c r="AT181" s="225" t="s">
        <v>144</v>
      </c>
      <c r="AU181" s="225" t="s">
        <v>81</v>
      </c>
      <c r="AY181" s="19" t="s">
        <v>142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9" t="s">
        <v>79</v>
      </c>
      <c r="BK181" s="226">
        <f>ROUND(I181*H181,2)</f>
        <v>0</v>
      </c>
      <c r="BL181" s="19" t="s">
        <v>149</v>
      </c>
      <c r="BM181" s="225" t="s">
        <v>300</v>
      </c>
    </row>
    <row r="182" s="2" customFormat="1">
      <c r="A182" s="40"/>
      <c r="B182" s="41"/>
      <c r="C182" s="42"/>
      <c r="D182" s="227" t="s">
        <v>151</v>
      </c>
      <c r="E182" s="42"/>
      <c r="F182" s="228" t="s">
        <v>301</v>
      </c>
      <c r="G182" s="42"/>
      <c r="H182" s="42"/>
      <c r="I182" s="229"/>
      <c r="J182" s="42"/>
      <c r="K182" s="42"/>
      <c r="L182" s="46"/>
      <c r="M182" s="230"/>
      <c r="N182" s="231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151</v>
      </c>
      <c r="AU182" s="19" t="s">
        <v>81</v>
      </c>
    </row>
    <row r="183" s="13" customFormat="1">
      <c r="A183" s="13"/>
      <c r="B183" s="232"/>
      <c r="C183" s="233"/>
      <c r="D183" s="234" t="s">
        <v>153</v>
      </c>
      <c r="E183" s="235" t="s">
        <v>19</v>
      </c>
      <c r="F183" s="236" t="s">
        <v>302</v>
      </c>
      <c r="G183" s="233"/>
      <c r="H183" s="235" t="s">
        <v>19</v>
      </c>
      <c r="I183" s="237"/>
      <c r="J183" s="233"/>
      <c r="K183" s="233"/>
      <c r="L183" s="238"/>
      <c r="M183" s="239"/>
      <c r="N183" s="240"/>
      <c r="O183" s="240"/>
      <c r="P183" s="240"/>
      <c r="Q183" s="240"/>
      <c r="R183" s="240"/>
      <c r="S183" s="240"/>
      <c r="T183" s="24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2" t="s">
        <v>153</v>
      </c>
      <c r="AU183" s="242" t="s">
        <v>81</v>
      </c>
      <c r="AV183" s="13" t="s">
        <v>79</v>
      </c>
      <c r="AW183" s="13" t="s">
        <v>33</v>
      </c>
      <c r="AX183" s="13" t="s">
        <v>72</v>
      </c>
      <c r="AY183" s="242" t="s">
        <v>142</v>
      </c>
    </row>
    <row r="184" s="14" customFormat="1">
      <c r="A184" s="14"/>
      <c r="B184" s="243"/>
      <c r="C184" s="244"/>
      <c r="D184" s="234" t="s">
        <v>153</v>
      </c>
      <c r="E184" s="245" t="s">
        <v>19</v>
      </c>
      <c r="F184" s="246" t="s">
        <v>1230</v>
      </c>
      <c r="G184" s="244"/>
      <c r="H184" s="247">
        <v>363</v>
      </c>
      <c r="I184" s="248"/>
      <c r="J184" s="244"/>
      <c r="K184" s="244"/>
      <c r="L184" s="249"/>
      <c r="M184" s="250"/>
      <c r="N184" s="251"/>
      <c r="O184" s="251"/>
      <c r="P184" s="251"/>
      <c r="Q184" s="251"/>
      <c r="R184" s="251"/>
      <c r="S184" s="251"/>
      <c r="T184" s="252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3" t="s">
        <v>153</v>
      </c>
      <c r="AU184" s="253" t="s">
        <v>81</v>
      </c>
      <c r="AV184" s="14" t="s">
        <v>81</v>
      </c>
      <c r="AW184" s="14" t="s">
        <v>33</v>
      </c>
      <c r="AX184" s="14" t="s">
        <v>79</v>
      </c>
      <c r="AY184" s="253" t="s">
        <v>142</v>
      </c>
    </row>
    <row r="185" s="2" customFormat="1" ht="16.5" customHeight="1">
      <c r="A185" s="40"/>
      <c r="B185" s="41"/>
      <c r="C185" s="265" t="s">
        <v>283</v>
      </c>
      <c r="D185" s="265" t="s">
        <v>284</v>
      </c>
      <c r="E185" s="266" t="s">
        <v>305</v>
      </c>
      <c r="F185" s="267" t="s">
        <v>306</v>
      </c>
      <c r="G185" s="268" t="s">
        <v>268</v>
      </c>
      <c r="H185" s="269">
        <v>29.039999999999999</v>
      </c>
      <c r="I185" s="270"/>
      <c r="J185" s="271">
        <f>ROUND(I185*H185,2)</f>
        <v>0</v>
      </c>
      <c r="K185" s="267" t="s">
        <v>148</v>
      </c>
      <c r="L185" s="272"/>
      <c r="M185" s="273" t="s">
        <v>19</v>
      </c>
      <c r="N185" s="274" t="s">
        <v>43</v>
      </c>
      <c r="O185" s="86"/>
      <c r="P185" s="223">
        <f>O185*H185</f>
        <v>0</v>
      </c>
      <c r="Q185" s="223">
        <v>1</v>
      </c>
      <c r="R185" s="223">
        <f>Q185*H185</f>
        <v>29.039999999999999</v>
      </c>
      <c r="S185" s="223">
        <v>0</v>
      </c>
      <c r="T185" s="224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25" t="s">
        <v>193</v>
      </c>
      <c r="AT185" s="225" t="s">
        <v>284</v>
      </c>
      <c r="AU185" s="225" t="s">
        <v>81</v>
      </c>
      <c r="AY185" s="19" t="s">
        <v>142</v>
      </c>
      <c r="BE185" s="226">
        <f>IF(N185="základní",J185,0)</f>
        <v>0</v>
      </c>
      <c r="BF185" s="226">
        <f>IF(N185="snížená",J185,0)</f>
        <v>0</v>
      </c>
      <c r="BG185" s="226">
        <f>IF(N185="zákl. přenesená",J185,0)</f>
        <v>0</v>
      </c>
      <c r="BH185" s="226">
        <f>IF(N185="sníž. přenesená",J185,0)</f>
        <v>0</v>
      </c>
      <c r="BI185" s="226">
        <f>IF(N185="nulová",J185,0)</f>
        <v>0</v>
      </c>
      <c r="BJ185" s="19" t="s">
        <v>79</v>
      </c>
      <c r="BK185" s="226">
        <f>ROUND(I185*H185,2)</f>
        <v>0</v>
      </c>
      <c r="BL185" s="19" t="s">
        <v>149</v>
      </c>
      <c r="BM185" s="225" t="s">
        <v>307</v>
      </c>
    </row>
    <row r="186" s="14" customFormat="1">
      <c r="A186" s="14"/>
      <c r="B186" s="243"/>
      <c r="C186" s="244"/>
      <c r="D186" s="234" t="s">
        <v>153</v>
      </c>
      <c r="E186" s="245" t="s">
        <v>19</v>
      </c>
      <c r="F186" s="246" t="s">
        <v>1231</v>
      </c>
      <c r="G186" s="244"/>
      <c r="H186" s="247">
        <v>29.039999999999999</v>
      </c>
      <c r="I186" s="248"/>
      <c r="J186" s="244"/>
      <c r="K186" s="244"/>
      <c r="L186" s="249"/>
      <c r="M186" s="250"/>
      <c r="N186" s="251"/>
      <c r="O186" s="251"/>
      <c r="P186" s="251"/>
      <c r="Q186" s="251"/>
      <c r="R186" s="251"/>
      <c r="S186" s="251"/>
      <c r="T186" s="25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3" t="s">
        <v>153</v>
      </c>
      <c r="AU186" s="253" t="s">
        <v>81</v>
      </c>
      <c r="AV186" s="14" t="s">
        <v>81</v>
      </c>
      <c r="AW186" s="14" t="s">
        <v>33</v>
      </c>
      <c r="AX186" s="14" t="s">
        <v>79</v>
      </c>
      <c r="AY186" s="253" t="s">
        <v>142</v>
      </c>
    </row>
    <row r="187" s="12" customFormat="1" ht="22.8" customHeight="1">
      <c r="A187" s="12"/>
      <c r="B187" s="198"/>
      <c r="C187" s="199"/>
      <c r="D187" s="200" t="s">
        <v>71</v>
      </c>
      <c r="E187" s="212" t="s">
        <v>309</v>
      </c>
      <c r="F187" s="212" t="s">
        <v>310</v>
      </c>
      <c r="G187" s="199"/>
      <c r="H187" s="199"/>
      <c r="I187" s="202"/>
      <c r="J187" s="213">
        <f>BK187</f>
        <v>0</v>
      </c>
      <c r="K187" s="199"/>
      <c r="L187" s="204"/>
      <c r="M187" s="205"/>
      <c r="N187" s="206"/>
      <c r="O187" s="206"/>
      <c r="P187" s="207">
        <f>SUM(P188:P211)</f>
        <v>0</v>
      </c>
      <c r="Q187" s="206"/>
      <c r="R187" s="207">
        <f>SUM(R188:R211)</f>
        <v>0</v>
      </c>
      <c r="S187" s="206"/>
      <c r="T187" s="208">
        <f>SUM(T188:T211)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9" t="s">
        <v>79</v>
      </c>
      <c r="AT187" s="210" t="s">
        <v>71</v>
      </c>
      <c r="AU187" s="210" t="s">
        <v>79</v>
      </c>
      <c r="AY187" s="209" t="s">
        <v>142</v>
      </c>
      <c r="BK187" s="211">
        <f>SUM(BK188:BK211)</f>
        <v>0</v>
      </c>
    </row>
    <row r="188" s="2" customFormat="1" ht="16.5" customHeight="1">
      <c r="A188" s="40"/>
      <c r="B188" s="41"/>
      <c r="C188" s="214" t="s">
        <v>290</v>
      </c>
      <c r="D188" s="214" t="s">
        <v>144</v>
      </c>
      <c r="E188" s="215" t="s">
        <v>312</v>
      </c>
      <c r="F188" s="216" t="s">
        <v>313</v>
      </c>
      <c r="G188" s="217" t="s">
        <v>314</v>
      </c>
      <c r="H188" s="218">
        <v>7</v>
      </c>
      <c r="I188" s="219"/>
      <c r="J188" s="220">
        <f>ROUND(I188*H188,2)</f>
        <v>0</v>
      </c>
      <c r="K188" s="216" t="s">
        <v>19</v>
      </c>
      <c r="L188" s="46"/>
      <c r="M188" s="221" t="s">
        <v>19</v>
      </c>
      <c r="N188" s="222" t="s">
        <v>43</v>
      </c>
      <c r="O188" s="86"/>
      <c r="P188" s="223">
        <f>O188*H188</f>
        <v>0</v>
      </c>
      <c r="Q188" s="223">
        <v>0</v>
      </c>
      <c r="R188" s="223">
        <f>Q188*H188</f>
        <v>0</v>
      </c>
      <c r="S188" s="223">
        <v>0</v>
      </c>
      <c r="T188" s="224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25" t="s">
        <v>149</v>
      </c>
      <c r="AT188" s="225" t="s">
        <v>144</v>
      </c>
      <c r="AU188" s="225" t="s">
        <v>81</v>
      </c>
      <c r="AY188" s="19" t="s">
        <v>142</v>
      </c>
      <c r="BE188" s="226">
        <f>IF(N188="základní",J188,0)</f>
        <v>0</v>
      </c>
      <c r="BF188" s="226">
        <f>IF(N188="snížená",J188,0)</f>
        <v>0</v>
      </c>
      <c r="BG188" s="226">
        <f>IF(N188="zákl. přenesená",J188,0)</f>
        <v>0</v>
      </c>
      <c r="BH188" s="226">
        <f>IF(N188="sníž. přenesená",J188,0)</f>
        <v>0</v>
      </c>
      <c r="BI188" s="226">
        <f>IF(N188="nulová",J188,0)</f>
        <v>0</v>
      </c>
      <c r="BJ188" s="19" t="s">
        <v>79</v>
      </c>
      <c r="BK188" s="226">
        <f>ROUND(I188*H188,2)</f>
        <v>0</v>
      </c>
      <c r="BL188" s="19" t="s">
        <v>149</v>
      </c>
      <c r="BM188" s="225" t="s">
        <v>1232</v>
      </c>
    </row>
    <row r="189" s="2" customFormat="1" ht="24.15" customHeight="1">
      <c r="A189" s="40"/>
      <c r="B189" s="41"/>
      <c r="C189" s="214" t="s">
        <v>297</v>
      </c>
      <c r="D189" s="214" t="s">
        <v>144</v>
      </c>
      <c r="E189" s="215" t="s">
        <v>317</v>
      </c>
      <c r="F189" s="216" t="s">
        <v>318</v>
      </c>
      <c r="G189" s="217" t="s">
        <v>314</v>
      </c>
      <c r="H189" s="218">
        <v>7</v>
      </c>
      <c r="I189" s="219"/>
      <c r="J189" s="220">
        <f>ROUND(I189*H189,2)</f>
        <v>0</v>
      </c>
      <c r="K189" s="216" t="s">
        <v>19</v>
      </c>
      <c r="L189" s="46"/>
      <c r="M189" s="221" t="s">
        <v>19</v>
      </c>
      <c r="N189" s="222" t="s">
        <v>43</v>
      </c>
      <c r="O189" s="86"/>
      <c r="P189" s="223">
        <f>O189*H189</f>
        <v>0</v>
      </c>
      <c r="Q189" s="223">
        <v>0</v>
      </c>
      <c r="R189" s="223">
        <f>Q189*H189</f>
        <v>0</v>
      </c>
      <c r="S189" s="223">
        <v>0</v>
      </c>
      <c r="T189" s="224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25" t="s">
        <v>149</v>
      </c>
      <c r="AT189" s="225" t="s">
        <v>144</v>
      </c>
      <c r="AU189" s="225" t="s">
        <v>81</v>
      </c>
      <c r="AY189" s="19" t="s">
        <v>142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9" t="s">
        <v>79</v>
      </c>
      <c r="BK189" s="226">
        <f>ROUND(I189*H189,2)</f>
        <v>0</v>
      </c>
      <c r="BL189" s="19" t="s">
        <v>149</v>
      </c>
      <c r="BM189" s="225" t="s">
        <v>1233</v>
      </c>
    </row>
    <row r="190" s="2" customFormat="1" ht="24.15" customHeight="1">
      <c r="A190" s="40"/>
      <c r="B190" s="41"/>
      <c r="C190" s="214" t="s">
        <v>304</v>
      </c>
      <c r="D190" s="214" t="s">
        <v>144</v>
      </c>
      <c r="E190" s="215" t="s">
        <v>321</v>
      </c>
      <c r="F190" s="216" t="s">
        <v>322</v>
      </c>
      <c r="G190" s="217" t="s">
        <v>314</v>
      </c>
      <c r="H190" s="218">
        <v>7</v>
      </c>
      <c r="I190" s="219"/>
      <c r="J190" s="220">
        <f>ROUND(I190*H190,2)</f>
        <v>0</v>
      </c>
      <c r="K190" s="216" t="s">
        <v>19</v>
      </c>
      <c r="L190" s="46"/>
      <c r="M190" s="221" t="s">
        <v>19</v>
      </c>
      <c r="N190" s="222" t="s">
        <v>43</v>
      </c>
      <c r="O190" s="86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25" t="s">
        <v>149</v>
      </c>
      <c r="AT190" s="225" t="s">
        <v>144</v>
      </c>
      <c r="AU190" s="225" t="s">
        <v>81</v>
      </c>
      <c r="AY190" s="19" t="s">
        <v>142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9" t="s">
        <v>79</v>
      </c>
      <c r="BK190" s="226">
        <f>ROUND(I190*H190,2)</f>
        <v>0</v>
      </c>
      <c r="BL190" s="19" t="s">
        <v>149</v>
      </c>
      <c r="BM190" s="225" t="s">
        <v>1234</v>
      </c>
    </row>
    <row r="191" s="2" customFormat="1" ht="16.5" customHeight="1">
      <c r="A191" s="40"/>
      <c r="B191" s="41"/>
      <c r="C191" s="265" t="s">
        <v>311</v>
      </c>
      <c r="D191" s="265" t="s">
        <v>284</v>
      </c>
      <c r="E191" s="266" t="s">
        <v>325</v>
      </c>
      <c r="F191" s="267" t="s">
        <v>326</v>
      </c>
      <c r="G191" s="268" t="s">
        <v>147</v>
      </c>
      <c r="H191" s="269">
        <v>7</v>
      </c>
      <c r="I191" s="270"/>
      <c r="J191" s="271">
        <f>ROUND(I191*H191,2)</f>
        <v>0</v>
      </c>
      <c r="K191" s="267" t="s">
        <v>19</v>
      </c>
      <c r="L191" s="272"/>
      <c r="M191" s="273" t="s">
        <v>19</v>
      </c>
      <c r="N191" s="274" t="s">
        <v>43</v>
      </c>
      <c r="O191" s="86"/>
      <c r="P191" s="223">
        <f>O191*H191</f>
        <v>0</v>
      </c>
      <c r="Q191" s="223">
        <v>0</v>
      </c>
      <c r="R191" s="223">
        <f>Q191*H191</f>
        <v>0</v>
      </c>
      <c r="S191" s="223">
        <v>0</v>
      </c>
      <c r="T191" s="224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25" t="s">
        <v>193</v>
      </c>
      <c r="AT191" s="225" t="s">
        <v>284</v>
      </c>
      <c r="AU191" s="225" t="s">
        <v>81</v>
      </c>
      <c r="AY191" s="19" t="s">
        <v>142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9" t="s">
        <v>79</v>
      </c>
      <c r="BK191" s="226">
        <f>ROUND(I191*H191,2)</f>
        <v>0</v>
      </c>
      <c r="BL191" s="19" t="s">
        <v>149</v>
      </c>
      <c r="BM191" s="225" t="s">
        <v>1235</v>
      </c>
    </row>
    <row r="192" s="2" customFormat="1" ht="16.5" customHeight="1">
      <c r="A192" s="40"/>
      <c r="B192" s="41"/>
      <c r="C192" s="214" t="s">
        <v>316</v>
      </c>
      <c r="D192" s="214" t="s">
        <v>144</v>
      </c>
      <c r="E192" s="215" t="s">
        <v>328</v>
      </c>
      <c r="F192" s="216" t="s">
        <v>329</v>
      </c>
      <c r="G192" s="217" t="s">
        <v>217</v>
      </c>
      <c r="H192" s="218">
        <v>0.56000000000000005</v>
      </c>
      <c r="I192" s="219"/>
      <c r="J192" s="220">
        <f>ROUND(I192*H192,2)</f>
        <v>0</v>
      </c>
      <c r="K192" s="216" t="s">
        <v>19</v>
      </c>
      <c r="L192" s="46"/>
      <c r="M192" s="221" t="s">
        <v>19</v>
      </c>
      <c r="N192" s="222" t="s">
        <v>43</v>
      </c>
      <c r="O192" s="86"/>
      <c r="P192" s="223">
        <f>O192*H192</f>
        <v>0</v>
      </c>
      <c r="Q192" s="223">
        <v>0</v>
      </c>
      <c r="R192" s="223">
        <f>Q192*H192</f>
        <v>0</v>
      </c>
      <c r="S192" s="223">
        <v>0</v>
      </c>
      <c r="T192" s="224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25" t="s">
        <v>149</v>
      </c>
      <c r="AT192" s="225" t="s">
        <v>144</v>
      </c>
      <c r="AU192" s="225" t="s">
        <v>81</v>
      </c>
      <c r="AY192" s="19" t="s">
        <v>142</v>
      </c>
      <c r="BE192" s="226">
        <f>IF(N192="základní",J192,0)</f>
        <v>0</v>
      </c>
      <c r="BF192" s="226">
        <f>IF(N192="snížená",J192,0)</f>
        <v>0</v>
      </c>
      <c r="BG192" s="226">
        <f>IF(N192="zákl. přenesená",J192,0)</f>
        <v>0</v>
      </c>
      <c r="BH192" s="226">
        <f>IF(N192="sníž. přenesená",J192,0)</f>
        <v>0</v>
      </c>
      <c r="BI192" s="226">
        <f>IF(N192="nulová",J192,0)</f>
        <v>0</v>
      </c>
      <c r="BJ192" s="19" t="s">
        <v>79</v>
      </c>
      <c r="BK192" s="226">
        <f>ROUND(I192*H192,2)</f>
        <v>0</v>
      </c>
      <c r="BL192" s="19" t="s">
        <v>149</v>
      </c>
      <c r="BM192" s="225" t="s">
        <v>1236</v>
      </c>
    </row>
    <row r="193" s="14" customFormat="1">
      <c r="A193" s="14"/>
      <c r="B193" s="243"/>
      <c r="C193" s="244"/>
      <c r="D193" s="234" t="s">
        <v>153</v>
      </c>
      <c r="E193" s="245" t="s">
        <v>19</v>
      </c>
      <c r="F193" s="246" t="s">
        <v>331</v>
      </c>
      <c r="G193" s="244"/>
      <c r="H193" s="247">
        <v>0.56000000000000005</v>
      </c>
      <c r="I193" s="248"/>
      <c r="J193" s="244"/>
      <c r="K193" s="244"/>
      <c r="L193" s="249"/>
      <c r="M193" s="250"/>
      <c r="N193" s="251"/>
      <c r="O193" s="251"/>
      <c r="P193" s="251"/>
      <c r="Q193" s="251"/>
      <c r="R193" s="251"/>
      <c r="S193" s="251"/>
      <c r="T193" s="252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3" t="s">
        <v>153</v>
      </c>
      <c r="AU193" s="253" t="s">
        <v>81</v>
      </c>
      <c r="AV193" s="14" t="s">
        <v>81</v>
      </c>
      <c r="AW193" s="14" t="s">
        <v>33</v>
      </c>
      <c r="AX193" s="14" t="s">
        <v>79</v>
      </c>
      <c r="AY193" s="253" t="s">
        <v>142</v>
      </c>
    </row>
    <row r="194" s="2" customFormat="1" ht="16.5" customHeight="1">
      <c r="A194" s="40"/>
      <c r="B194" s="41"/>
      <c r="C194" s="214" t="s">
        <v>320</v>
      </c>
      <c r="D194" s="214" t="s">
        <v>144</v>
      </c>
      <c r="E194" s="215" t="s">
        <v>333</v>
      </c>
      <c r="F194" s="216" t="s">
        <v>334</v>
      </c>
      <c r="G194" s="217" t="s">
        <v>217</v>
      </c>
      <c r="H194" s="218">
        <v>3.5</v>
      </c>
      <c r="I194" s="219"/>
      <c r="J194" s="220">
        <f>ROUND(I194*H194,2)</f>
        <v>0</v>
      </c>
      <c r="K194" s="216" t="s">
        <v>19</v>
      </c>
      <c r="L194" s="46"/>
      <c r="M194" s="221" t="s">
        <v>19</v>
      </c>
      <c r="N194" s="222" t="s">
        <v>43</v>
      </c>
      <c r="O194" s="86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149</v>
      </c>
      <c r="AT194" s="225" t="s">
        <v>144</v>
      </c>
      <c r="AU194" s="225" t="s">
        <v>81</v>
      </c>
      <c r="AY194" s="19" t="s">
        <v>142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79</v>
      </c>
      <c r="BK194" s="226">
        <f>ROUND(I194*H194,2)</f>
        <v>0</v>
      </c>
      <c r="BL194" s="19" t="s">
        <v>149</v>
      </c>
      <c r="BM194" s="225" t="s">
        <v>1237</v>
      </c>
    </row>
    <row r="195" s="14" customFormat="1">
      <c r="A195" s="14"/>
      <c r="B195" s="243"/>
      <c r="C195" s="244"/>
      <c r="D195" s="234" t="s">
        <v>153</v>
      </c>
      <c r="E195" s="245" t="s">
        <v>19</v>
      </c>
      <c r="F195" s="246" t="s">
        <v>336</v>
      </c>
      <c r="G195" s="244"/>
      <c r="H195" s="247">
        <v>3.5</v>
      </c>
      <c r="I195" s="248"/>
      <c r="J195" s="244"/>
      <c r="K195" s="244"/>
      <c r="L195" s="249"/>
      <c r="M195" s="250"/>
      <c r="N195" s="251"/>
      <c r="O195" s="251"/>
      <c r="P195" s="251"/>
      <c r="Q195" s="251"/>
      <c r="R195" s="251"/>
      <c r="S195" s="251"/>
      <c r="T195" s="252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3" t="s">
        <v>153</v>
      </c>
      <c r="AU195" s="253" t="s">
        <v>81</v>
      </c>
      <c r="AV195" s="14" t="s">
        <v>81</v>
      </c>
      <c r="AW195" s="14" t="s">
        <v>33</v>
      </c>
      <c r="AX195" s="14" t="s">
        <v>79</v>
      </c>
      <c r="AY195" s="253" t="s">
        <v>142</v>
      </c>
    </row>
    <row r="196" s="2" customFormat="1" ht="24.15" customHeight="1">
      <c r="A196" s="40"/>
      <c r="B196" s="41"/>
      <c r="C196" s="214" t="s">
        <v>324</v>
      </c>
      <c r="D196" s="214" t="s">
        <v>144</v>
      </c>
      <c r="E196" s="215" t="s">
        <v>338</v>
      </c>
      <c r="F196" s="216" t="s">
        <v>339</v>
      </c>
      <c r="G196" s="217" t="s">
        <v>314</v>
      </c>
      <c r="H196" s="218">
        <v>35</v>
      </c>
      <c r="I196" s="219"/>
      <c r="J196" s="220">
        <f>ROUND(I196*H196,2)</f>
        <v>0</v>
      </c>
      <c r="K196" s="216" t="s">
        <v>19</v>
      </c>
      <c r="L196" s="46"/>
      <c r="M196" s="221" t="s">
        <v>19</v>
      </c>
      <c r="N196" s="222" t="s">
        <v>43</v>
      </c>
      <c r="O196" s="86"/>
      <c r="P196" s="223">
        <f>O196*H196</f>
        <v>0</v>
      </c>
      <c r="Q196" s="223">
        <v>0</v>
      </c>
      <c r="R196" s="223">
        <f>Q196*H196</f>
        <v>0</v>
      </c>
      <c r="S196" s="223">
        <v>0</v>
      </c>
      <c r="T196" s="224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25" t="s">
        <v>149</v>
      </c>
      <c r="AT196" s="225" t="s">
        <v>144</v>
      </c>
      <c r="AU196" s="225" t="s">
        <v>81</v>
      </c>
      <c r="AY196" s="19" t="s">
        <v>142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9" t="s">
        <v>79</v>
      </c>
      <c r="BK196" s="226">
        <f>ROUND(I196*H196,2)</f>
        <v>0</v>
      </c>
      <c r="BL196" s="19" t="s">
        <v>149</v>
      </c>
      <c r="BM196" s="225" t="s">
        <v>1238</v>
      </c>
    </row>
    <row r="197" s="14" customFormat="1">
      <c r="A197" s="14"/>
      <c r="B197" s="243"/>
      <c r="C197" s="244"/>
      <c r="D197" s="234" t="s">
        <v>153</v>
      </c>
      <c r="E197" s="245" t="s">
        <v>19</v>
      </c>
      <c r="F197" s="246" t="s">
        <v>341</v>
      </c>
      <c r="G197" s="244"/>
      <c r="H197" s="247">
        <v>35</v>
      </c>
      <c r="I197" s="248"/>
      <c r="J197" s="244"/>
      <c r="K197" s="244"/>
      <c r="L197" s="249"/>
      <c r="M197" s="250"/>
      <c r="N197" s="251"/>
      <c r="O197" s="251"/>
      <c r="P197" s="251"/>
      <c r="Q197" s="251"/>
      <c r="R197" s="251"/>
      <c r="S197" s="251"/>
      <c r="T197" s="252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3" t="s">
        <v>153</v>
      </c>
      <c r="AU197" s="253" t="s">
        <v>81</v>
      </c>
      <c r="AV197" s="14" t="s">
        <v>81</v>
      </c>
      <c r="AW197" s="14" t="s">
        <v>33</v>
      </c>
      <c r="AX197" s="14" t="s">
        <v>79</v>
      </c>
      <c r="AY197" s="253" t="s">
        <v>142</v>
      </c>
    </row>
    <row r="198" s="2" customFormat="1" ht="21.75" customHeight="1">
      <c r="A198" s="40"/>
      <c r="B198" s="41"/>
      <c r="C198" s="214" t="s">
        <v>191</v>
      </c>
      <c r="D198" s="214" t="s">
        <v>144</v>
      </c>
      <c r="E198" s="215" t="s">
        <v>343</v>
      </c>
      <c r="F198" s="216" t="s">
        <v>344</v>
      </c>
      <c r="G198" s="217" t="s">
        <v>287</v>
      </c>
      <c r="H198" s="218">
        <v>0.69999999999999996</v>
      </c>
      <c r="I198" s="219"/>
      <c r="J198" s="220">
        <f>ROUND(I198*H198,2)</f>
        <v>0</v>
      </c>
      <c r="K198" s="216" t="s">
        <v>19</v>
      </c>
      <c r="L198" s="46"/>
      <c r="M198" s="221" t="s">
        <v>19</v>
      </c>
      <c r="N198" s="222" t="s">
        <v>43</v>
      </c>
      <c r="O198" s="86"/>
      <c r="P198" s="223">
        <f>O198*H198</f>
        <v>0</v>
      </c>
      <c r="Q198" s="223">
        <v>0</v>
      </c>
      <c r="R198" s="223">
        <f>Q198*H198</f>
        <v>0</v>
      </c>
      <c r="S198" s="223">
        <v>0</v>
      </c>
      <c r="T198" s="22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25" t="s">
        <v>149</v>
      </c>
      <c r="AT198" s="225" t="s">
        <v>144</v>
      </c>
      <c r="AU198" s="225" t="s">
        <v>81</v>
      </c>
      <c r="AY198" s="19" t="s">
        <v>142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9" t="s">
        <v>79</v>
      </c>
      <c r="BK198" s="226">
        <f>ROUND(I198*H198,2)</f>
        <v>0</v>
      </c>
      <c r="BL198" s="19" t="s">
        <v>149</v>
      </c>
      <c r="BM198" s="225" t="s">
        <v>1239</v>
      </c>
    </row>
    <row r="199" s="2" customFormat="1" ht="16.5" customHeight="1">
      <c r="A199" s="40"/>
      <c r="B199" s="41"/>
      <c r="C199" s="214" t="s">
        <v>332</v>
      </c>
      <c r="D199" s="214" t="s">
        <v>144</v>
      </c>
      <c r="E199" s="215" t="s">
        <v>347</v>
      </c>
      <c r="F199" s="216" t="s">
        <v>348</v>
      </c>
      <c r="G199" s="217" t="s">
        <v>314</v>
      </c>
      <c r="H199" s="218">
        <v>7</v>
      </c>
      <c r="I199" s="219"/>
      <c r="J199" s="220">
        <f>ROUND(I199*H199,2)</f>
        <v>0</v>
      </c>
      <c r="K199" s="216" t="s">
        <v>19</v>
      </c>
      <c r="L199" s="46"/>
      <c r="M199" s="221" t="s">
        <v>19</v>
      </c>
      <c r="N199" s="222" t="s">
        <v>43</v>
      </c>
      <c r="O199" s="86"/>
      <c r="P199" s="223">
        <f>O199*H199</f>
        <v>0</v>
      </c>
      <c r="Q199" s="223">
        <v>0</v>
      </c>
      <c r="R199" s="223">
        <f>Q199*H199</f>
        <v>0</v>
      </c>
      <c r="S199" s="223">
        <v>0</v>
      </c>
      <c r="T199" s="22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5" t="s">
        <v>149</v>
      </c>
      <c r="AT199" s="225" t="s">
        <v>144</v>
      </c>
      <c r="AU199" s="225" t="s">
        <v>81</v>
      </c>
      <c r="AY199" s="19" t="s">
        <v>142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9" t="s">
        <v>79</v>
      </c>
      <c r="BK199" s="226">
        <f>ROUND(I199*H199,2)</f>
        <v>0</v>
      </c>
      <c r="BL199" s="19" t="s">
        <v>149</v>
      </c>
      <c r="BM199" s="225" t="s">
        <v>1240</v>
      </c>
    </row>
    <row r="200" s="2" customFormat="1" ht="21.75" customHeight="1">
      <c r="A200" s="40"/>
      <c r="B200" s="41"/>
      <c r="C200" s="214" t="s">
        <v>337</v>
      </c>
      <c r="D200" s="214" t="s">
        <v>144</v>
      </c>
      <c r="E200" s="215" t="s">
        <v>351</v>
      </c>
      <c r="F200" s="216" t="s">
        <v>352</v>
      </c>
      <c r="G200" s="217" t="s">
        <v>314</v>
      </c>
      <c r="H200" s="218">
        <v>21</v>
      </c>
      <c r="I200" s="219"/>
      <c r="J200" s="220">
        <f>ROUND(I200*H200,2)</f>
        <v>0</v>
      </c>
      <c r="K200" s="216" t="s">
        <v>19</v>
      </c>
      <c r="L200" s="46"/>
      <c r="M200" s="221" t="s">
        <v>19</v>
      </c>
      <c r="N200" s="222" t="s">
        <v>43</v>
      </c>
      <c r="O200" s="86"/>
      <c r="P200" s="223">
        <f>O200*H200</f>
        <v>0</v>
      </c>
      <c r="Q200" s="223">
        <v>0</v>
      </c>
      <c r="R200" s="223">
        <f>Q200*H200</f>
        <v>0</v>
      </c>
      <c r="S200" s="223">
        <v>0</v>
      </c>
      <c r="T200" s="224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25" t="s">
        <v>149</v>
      </c>
      <c r="AT200" s="225" t="s">
        <v>144</v>
      </c>
      <c r="AU200" s="225" t="s">
        <v>81</v>
      </c>
      <c r="AY200" s="19" t="s">
        <v>142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9" t="s">
        <v>79</v>
      </c>
      <c r="BK200" s="226">
        <f>ROUND(I200*H200,2)</f>
        <v>0</v>
      </c>
      <c r="BL200" s="19" t="s">
        <v>149</v>
      </c>
      <c r="BM200" s="225" t="s">
        <v>1241</v>
      </c>
    </row>
    <row r="201" s="14" customFormat="1">
      <c r="A201" s="14"/>
      <c r="B201" s="243"/>
      <c r="C201" s="244"/>
      <c r="D201" s="234" t="s">
        <v>153</v>
      </c>
      <c r="E201" s="245" t="s">
        <v>19</v>
      </c>
      <c r="F201" s="246" t="s">
        <v>354</v>
      </c>
      <c r="G201" s="244"/>
      <c r="H201" s="247">
        <v>21</v>
      </c>
      <c r="I201" s="248"/>
      <c r="J201" s="244"/>
      <c r="K201" s="244"/>
      <c r="L201" s="249"/>
      <c r="M201" s="250"/>
      <c r="N201" s="251"/>
      <c r="O201" s="251"/>
      <c r="P201" s="251"/>
      <c r="Q201" s="251"/>
      <c r="R201" s="251"/>
      <c r="S201" s="251"/>
      <c r="T201" s="252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3" t="s">
        <v>153</v>
      </c>
      <c r="AU201" s="253" t="s">
        <v>81</v>
      </c>
      <c r="AV201" s="14" t="s">
        <v>81</v>
      </c>
      <c r="AW201" s="14" t="s">
        <v>33</v>
      </c>
      <c r="AX201" s="14" t="s">
        <v>79</v>
      </c>
      <c r="AY201" s="253" t="s">
        <v>142</v>
      </c>
    </row>
    <row r="202" s="2" customFormat="1" ht="21.75" customHeight="1">
      <c r="A202" s="40"/>
      <c r="B202" s="41"/>
      <c r="C202" s="214" t="s">
        <v>342</v>
      </c>
      <c r="D202" s="214" t="s">
        <v>144</v>
      </c>
      <c r="E202" s="215" t="s">
        <v>356</v>
      </c>
      <c r="F202" s="216" t="s">
        <v>357</v>
      </c>
      <c r="G202" s="217" t="s">
        <v>314</v>
      </c>
      <c r="H202" s="218">
        <v>21</v>
      </c>
      <c r="I202" s="219"/>
      <c r="J202" s="220">
        <f>ROUND(I202*H202,2)</f>
        <v>0</v>
      </c>
      <c r="K202" s="216" t="s">
        <v>19</v>
      </c>
      <c r="L202" s="46"/>
      <c r="M202" s="221" t="s">
        <v>19</v>
      </c>
      <c r="N202" s="222" t="s">
        <v>43</v>
      </c>
      <c r="O202" s="86"/>
      <c r="P202" s="223">
        <f>O202*H202</f>
        <v>0</v>
      </c>
      <c r="Q202" s="223">
        <v>0</v>
      </c>
      <c r="R202" s="223">
        <f>Q202*H202</f>
        <v>0</v>
      </c>
      <c r="S202" s="223">
        <v>0</v>
      </c>
      <c r="T202" s="224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25" t="s">
        <v>149</v>
      </c>
      <c r="AT202" s="225" t="s">
        <v>144</v>
      </c>
      <c r="AU202" s="225" t="s">
        <v>81</v>
      </c>
      <c r="AY202" s="19" t="s">
        <v>142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9" t="s">
        <v>79</v>
      </c>
      <c r="BK202" s="226">
        <f>ROUND(I202*H202,2)</f>
        <v>0</v>
      </c>
      <c r="BL202" s="19" t="s">
        <v>149</v>
      </c>
      <c r="BM202" s="225" t="s">
        <v>1242</v>
      </c>
    </row>
    <row r="203" s="2" customFormat="1" ht="16.5" customHeight="1">
      <c r="A203" s="40"/>
      <c r="B203" s="41"/>
      <c r="C203" s="214" t="s">
        <v>346</v>
      </c>
      <c r="D203" s="214" t="s">
        <v>144</v>
      </c>
      <c r="E203" s="215" t="s">
        <v>360</v>
      </c>
      <c r="F203" s="216" t="s">
        <v>361</v>
      </c>
      <c r="G203" s="217" t="s">
        <v>314</v>
      </c>
      <c r="H203" s="218">
        <v>21</v>
      </c>
      <c r="I203" s="219"/>
      <c r="J203" s="220">
        <f>ROUND(I203*H203,2)</f>
        <v>0</v>
      </c>
      <c r="K203" s="216" t="s">
        <v>19</v>
      </c>
      <c r="L203" s="46"/>
      <c r="M203" s="221" t="s">
        <v>19</v>
      </c>
      <c r="N203" s="222" t="s">
        <v>43</v>
      </c>
      <c r="O203" s="86"/>
      <c r="P203" s="223">
        <f>O203*H203</f>
        <v>0</v>
      </c>
      <c r="Q203" s="223">
        <v>0</v>
      </c>
      <c r="R203" s="223">
        <f>Q203*H203</f>
        <v>0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149</v>
      </c>
      <c r="AT203" s="225" t="s">
        <v>144</v>
      </c>
      <c r="AU203" s="225" t="s">
        <v>81</v>
      </c>
      <c r="AY203" s="19" t="s">
        <v>142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79</v>
      </c>
      <c r="BK203" s="226">
        <f>ROUND(I203*H203,2)</f>
        <v>0</v>
      </c>
      <c r="BL203" s="19" t="s">
        <v>149</v>
      </c>
      <c r="BM203" s="225" t="s">
        <v>1243</v>
      </c>
    </row>
    <row r="204" s="2" customFormat="1" ht="21.75" customHeight="1">
      <c r="A204" s="40"/>
      <c r="B204" s="41"/>
      <c r="C204" s="214" t="s">
        <v>350</v>
      </c>
      <c r="D204" s="214" t="s">
        <v>144</v>
      </c>
      <c r="E204" s="215" t="s">
        <v>364</v>
      </c>
      <c r="F204" s="216" t="s">
        <v>365</v>
      </c>
      <c r="G204" s="217" t="s">
        <v>162</v>
      </c>
      <c r="H204" s="218">
        <v>7</v>
      </c>
      <c r="I204" s="219"/>
      <c r="J204" s="220">
        <f>ROUND(I204*H204,2)</f>
        <v>0</v>
      </c>
      <c r="K204" s="216" t="s">
        <v>19</v>
      </c>
      <c r="L204" s="46"/>
      <c r="M204" s="221" t="s">
        <v>19</v>
      </c>
      <c r="N204" s="222" t="s">
        <v>43</v>
      </c>
      <c r="O204" s="86"/>
      <c r="P204" s="223">
        <f>O204*H204</f>
        <v>0</v>
      </c>
      <c r="Q204" s="223">
        <v>0</v>
      </c>
      <c r="R204" s="223">
        <f>Q204*H204</f>
        <v>0</v>
      </c>
      <c r="S204" s="223">
        <v>0</v>
      </c>
      <c r="T204" s="224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25" t="s">
        <v>149</v>
      </c>
      <c r="AT204" s="225" t="s">
        <v>144</v>
      </c>
      <c r="AU204" s="225" t="s">
        <v>81</v>
      </c>
      <c r="AY204" s="19" t="s">
        <v>142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9" t="s">
        <v>79</v>
      </c>
      <c r="BK204" s="226">
        <f>ROUND(I204*H204,2)</f>
        <v>0</v>
      </c>
      <c r="BL204" s="19" t="s">
        <v>149</v>
      </c>
      <c r="BM204" s="225" t="s">
        <v>1244</v>
      </c>
    </row>
    <row r="205" s="2" customFormat="1" ht="16.5" customHeight="1">
      <c r="A205" s="40"/>
      <c r="B205" s="41"/>
      <c r="C205" s="214" t="s">
        <v>355</v>
      </c>
      <c r="D205" s="214" t="s">
        <v>144</v>
      </c>
      <c r="E205" s="215" t="s">
        <v>368</v>
      </c>
      <c r="F205" s="216" t="s">
        <v>369</v>
      </c>
      <c r="G205" s="217" t="s">
        <v>162</v>
      </c>
      <c r="H205" s="218">
        <v>7</v>
      </c>
      <c r="I205" s="219"/>
      <c r="J205" s="220">
        <f>ROUND(I205*H205,2)</f>
        <v>0</v>
      </c>
      <c r="K205" s="216" t="s">
        <v>19</v>
      </c>
      <c r="L205" s="46"/>
      <c r="M205" s="221" t="s">
        <v>19</v>
      </c>
      <c r="N205" s="222" t="s">
        <v>43</v>
      </c>
      <c r="O205" s="86"/>
      <c r="P205" s="223">
        <f>O205*H205</f>
        <v>0</v>
      </c>
      <c r="Q205" s="223">
        <v>0</v>
      </c>
      <c r="R205" s="223">
        <f>Q205*H205</f>
        <v>0</v>
      </c>
      <c r="S205" s="223">
        <v>0</v>
      </c>
      <c r="T205" s="22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25" t="s">
        <v>149</v>
      </c>
      <c r="AT205" s="225" t="s">
        <v>144</v>
      </c>
      <c r="AU205" s="225" t="s">
        <v>81</v>
      </c>
      <c r="AY205" s="19" t="s">
        <v>142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9" t="s">
        <v>79</v>
      </c>
      <c r="BK205" s="226">
        <f>ROUND(I205*H205,2)</f>
        <v>0</v>
      </c>
      <c r="BL205" s="19" t="s">
        <v>149</v>
      </c>
      <c r="BM205" s="225" t="s">
        <v>1245</v>
      </c>
    </row>
    <row r="206" s="2" customFormat="1" ht="21.75" customHeight="1">
      <c r="A206" s="40"/>
      <c r="B206" s="41"/>
      <c r="C206" s="214" t="s">
        <v>359</v>
      </c>
      <c r="D206" s="214" t="s">
        <v>144</v>
      </c>
      <c r="E206" s="215" t="s">
        <v>372</v>
      </c>
      <c r="F206" s="216" t="s">
        <v>373</v>
      </c>
      <c r="G206" s="217" t="s">
        <v>314</v>
      </c>
      <c r="H206" s="218">
        <v>7</v>
      </c>
      <c r="I206" s="219"/>
      <c r="J206" s="220">
        <f>ROUND(I206*H206,2)</f>
        <v>0</v>
      </c>
      <c r="K206" s="216" t="s">
        <v>19</v>
      </c>
      <c r="L206" s="46"/>
      <c r="M206" s="221" t="s">
        <v>19</v>
      </c>
      <c r="N206" s="222" t="s">
        <v>43</v>
      </c>
      <c r="O206" s="86"/>
      <c r="P206" s="223">
        <f>O206*H206</f>
        <v>0</v>
      </c>
      <c r="Q206" s="223">
        <v>0</v>
      </c>
      <c r="R206" s="223">
        <f>Q206*H206</f>
        <v>0</v>
      </c>
      <c r="S206" s="223">
        <v>0</v>
      </c>
      <c r="T206" s="22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25" t="s">
        <v>149</v>
      </c>
      <c r="AT206" s="225" t="s">
        <v>144</v>
      </c>
      <c r="AU206" s="225" t="s">
        <v>81</v>
      </c>
      <c r="AY206" s="19" t="s">
        <v>142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9" t="s">
        <v>79</v>
      </c>
      <c r="BK206" s="226">
        <f>ROUND(I206*H206,2)</f>
        <v>0</v>
      </c>
      <c r="BL206" s="19" t="s">
        <v>149</v>
      </c>
      <c r="BM206" s="225" t="s">
        <v>1246</v>
      </c>
    </row>
    <row r="207" s="2" customFormat="1" ht="16.5" customHeight="1">
      <c r="A207" s="40"/>
      <c r="B207" s="41"/>
      <c r="C207" s="214" t="s">
        <v>363</v>
      </c>
      <c r="D207" s="214" t="s">
        <v>144</v>
      </c>
      <c r="E207" s="215" t="s">
        <v>376</v>
      </c>
      <c r="F207" s="216" t="s">
        <v>377</v>
      </c>
      <c r="G207" s="217" t="s">
        <v>217</v>
      </c>
      <c r="H207" s="218">
        <v>0.69999999999999996</v>
      </c>
      <c r="I207" s="219"/>
      <c r="J207" s="220">
        <f>ROUND(I207*H207,2)</f>
        <v>0</v>
      </c>
      <c r="K207" s="216" t="s">
        <v>19</v>
      </c>
      <c r="L207" s="46"/>
      <c r="M207" s="221" t="s">
        <v>19</v>
      </c>
      <c r="N207" s="222" t="s">
        <v>43</v>
      </c>
      <c r="O207" s="86"/>
      <c r="P207" s="223">
        <f>O207*H207</f>
        <v>0</v>
      </c>
      <c r="Q207" s="223">
        <v>0</v>
      </c>
      <c r="R207" s="223">
        <f>Q207*H207</f>
        <v>0</v>
      </c>
      <c r="S207" s="223">
        <v>0</v>
      </c>
      <c r="T207" s="224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25" t="s">
        <v>149</v>
      </c>
      <c r="AT207" s="225" t="s">
        <v>144</v>
      </c>
      <c r="AU207" s="225" t="s">
        <v>81</v>
      </c>
      <c r="AY207" s="19" t="s">
        <v>142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9" t="s">
        <v>79</v>
      </c>
      <c r="BK207" s="226">
        <f>ROUND(I207*H207,2)</f>
        <v>0</v>
      </c>
      <c r="BL207" s="19" t="s">
        <v>149</v>
      </c>
      <c r="BM207" s="225" t="s">
        <v>1247</v>
      </c>
    </row>
    <row r="208" s="2" customFormat="1" ht="16.5" customHeight="1">
      <c r="A208" s="40"/>
      <c r="B208" s="41"/>
      <c r="C208" s="214" t="s">
        <v>367</v>
      </c>
      <c r="D208" s="214" t="s">
        <v>144</v>
      </c>
      <c r="E208" s="215" t="s">
        <v>380</v>
      </c>
      <c r="F208" s="216" t="s">
        <v>381</v>
      </c>
      <c r="G208" s="217" t="s">
        <v>314</v>
      </c>
      <c r="H208" s="218">
        <v>7</v>
      </c>
      <c r="I208" s="219"/>
      <c r="J208" s="220">
        <f>ROUND(I208*H208,2)</f>
        <v>0</v>
      </c>
      <c r="K208" s="216" t="s">
        <v>19</v>
      </c>
      <c r="L208" s="46"/>
      <c r="M208" s="221" t="s">
        <v>19</v>
      </c>
      <c r="N208" s="222" t="s">
        <v>43</v>
      </c>
      <c r="O208" s="86"/>
      <c r="P208" s="223">
        <f>O208*H208</f>
        <v>0</v>
      </c>
      <c r="Q208" s="223">
        <v>0</v>
      </c>
      <c r="R208" s="223">
        <f>Q208*H208</f>
        <v>0</v>
      </c>
      <c r="S208" s="223">
        <v>0</v>
      </c>
      <c r="T208" s="224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25" t="s">
        <v>149</v>
      </c>
      <c r="AT208" s="225" t="s">
        <v>144</v>
      </c>
      <c r="AU208" s="225" t="s">
        <v>81</v>
      </c>
      <c r="AY208" s="19" t="s">
        <v>142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9" t="s">
        <v>79</v>
      </c>
      <c r="BK208" s="226">
        <f>ROUND(I208*H208,2)</f>
        <v>0</v>
      </c>
      <c r="BL208" s="19" t="s">
        <v>149</v>
      </c>
      <c r="BM208" s="225" t="s">
        <v>1248</v>
      </c>
    </row>
    <row r="209" s="2" customFormat="1" ht="16.5" customHeight="1">
      <c r="A209" s="40"/>
      <c r="B209" s="41"/>
      <c r="C209" s="214" t="s">
        <v>371</v>
      </c>
      <c r="D209" s="214" t="s">
        <v>144</v>
      </c>
      <c r="E209" s="215" t="s">
        <v>384</v>
      </c>
      <c r="F209" s="216" t="s">
        <v>385</v>
      </c>
      <c r="G209" s="217" t="s">
        <v>314</v>
      </c>
      <c r="H209" s="218">
        <v>7</v>
      </c>
      <c r="I209" s="219"/>
      <c r="J209" s="220">
        <f>ROUND(I209*H209,2)</f>
        <v>0</v>
      </c>
      <c r="K209" s="216" t="s">
        <v>19</v>
      </c>
      <c r="L209" s="46"/>
      <c r="M209" s="221" t="s">
        <v>19</v>
      </c>
      <c r="N209" s="222" t="s">
        <v>43</v>
      </c>
      <c r="O209" s="86"/>
      <c r="P209" s="223">
        <f>O209*H209</f>
        <v>0</v>
      </c>
      <c r="Q209" s="223">
        <v>0</v>
      </c>
      <c r="R209" s="223">
        <f>Q209*H209</f>
        <v>0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149</v>
      </c>
      <c r="AT209" s="225" t="s">
        <v>144</v>
      </c>
      <c r="AU209" s="225" t="s">
        <v>81</v>
      </c>
      <c r="AY209" s="19" t="s">
        <v>142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79</v>
      </c>
      <c r="BK209" s="226">
        <f>ROUND(I209*H209,2)</f>
        <v>0</v>
      </c>
      <c r="BL209" s="19" t="s">
        <v>149</v>
      </c>
      <c r="BM209" s="225" t="s">
        <v>1249</v>
      </c>
    </row>
    <row r="210" s="2" customFormat="1" ht="16.5" customHeight="1">
      <c r="A210" s="40"/>
      <c r="B210" s="41"/>
      <c r="C210" s="214" t="s">
        <v>375</v>
      </c>
      <c r="D210" s="214" t="s">
        <v>144</v>
      </c>
      <c r="E210" s="215" t="s">
        <v>388</v>
      </c>
      <c r="F210" s="216" t="s">
        <v>389</v>
      </c>
      <c r="G210" s="217" t="s">
        <v>268</v>
      </c>
      <c r="H210" s="218">
        <v>6.2999999999999998</v>
      </c>
      <c r="I210" s="219"/>
      <c r="J210" s="220">
        <f>ROUND(I210*H210,2)</f>
        <v>0</v>
      </c>
      <c r="K210" s="216" t="s">
        <v>19</v>
      </c>
      <c r="L210" s="46"/>
      <c r="M210" s="221" t="s">
        <v>19</v>
      </c>
      <c r="N210" s="222" t="s">
        <v>43</v>
      </c>
      <c r="O210" s="86"/>
      <c r="P210" s="223">
        <f>O210*H210</f>
        <v>0</v>
      </c>
      <c r="Q210" s="223">
        <v>0</v>
      </c>
      <c r="R210" s="223">
        <f>Q210*H210</f>
        <v>0</v>
      </c>
      <c r="S210" s="223">
        <v>0</v>
      </c>
      <c r="T210" s="22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25" t="s">
        <v>149</v>
      </c>
      <c r="AT210" s="225" t="s">
        <v>144</v>
      </c>
      <c r="AU210" s="225" t="s">
        <v>81</v>
      </c>
      <c r="AY210" s="19" t="s">
        <v>142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9" t="s">
        <v>79</v>
      </c>
      <c r="BK210" s="226">
        <f>ROUND(I210*H210,2)</f>
        <v>0</v>
      </c>
      <c r="BL210" s="19" t="s">
        <v>149</v>
      </c>
      <c r="BM210" s="225" t="s">
        <v>1250</v>
      </c>
    </row>
    <row r="211" s="14" customFormat="1">
      <c r="A211" s="14"/>
      <c r="B211" s="243"/>
      <c r="C211" s="244"/>
      <c r="D211" s="234" t="s">
        <v>153</v>
      </c>
      <c r="E211" s="245" t="s">
        <v>19</v>
      </c>
      <c r="F211" s="246" t="s">
        <v>391</v>
      </c>
      <c r="G211" s="244"/>
      <c r="H211" s="247">
        <v>6.2999999999999998</v>
      </c>
      <c r="I211" s="248"/>
      <c r="J211" s="244"/>
      <c r="K211" s="244"/>
      <c r="L211" s="249"/>
      <c r="M211" s="250"/>
      <c r="N211" s="251"/>
      <c r="O211" s="251"/>
      <c r="P211" s="251"/>
      <c r="Q211" s="251"/>
      <c r="R211" s="251"/>
      <c r="S211" s="251"/>
      <c r="T211" s="252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3" t="s">
        <v>153</v>
      </c>
      <c r="AU211" s="253" t="s">
        <v>81</v>
      </c>
      <c r="AV211" s="14" t="s">
        <v>81</v>
      </c>
      <c r="AW211" s="14" t="s">
        <v>33</v>
      </c>
      <c r="AX211" s="14" t="s">
        <v>79</v>
      </c>
      <c r="AY211" s="253" t="s">
        <v>142</v>
      </c>
    </row>
    <row r="212" s="12" customFormat="1" ht="22.8" customHeight="1">
      <c r="A212" s="12"/>
      <c r="B212" s="198"/>
      <c r="C212" s="199"/>
      <c r="D212" s="200" t="s">
        <v>71</v>
      </c>
      <c r="E212" s="212" t="s">
        <v>81</v>
      </c>
      <c r="F212" s="212" t="s">
        <v>392</v>
      </c>
      <c r="G212" s="199"/>
      <c r="H212" s="199"/>
      <c r="I212" s="202"/>
      <c r="J212" s="213">
        <f>BK212</f>
        <v>0</v>
      </c>
      <c r="K212" s="199"/>
      <c r="L212" s="204"/>
      <c r="M212" s="205"/>
      <c r="N212" s="206"/>
      <c r="O212" s="206"/>
      <c r="P212" s="207">
        <f>SUM(P213:P215)</f>
        <v>0</v>
      </c>
      <c r="Q212" s="206"/>
      <c r="R212" s="207">
        <f>SUM(R213:R215)</f>
        <v>26.620100000000001</v>
      </c>
      <c r="S212" s="206"/>
      <c r="T212" s="208">
        <f>SUM(T213:T215)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09" t="s">
        <v>79</v>
      </c>
      <c r="AT212" s="210" t="s">
        <v>71</v>
      </c>
      <c r="AU212" s="210" t="s">
        <v>79</v>
      </c>
      <c r="AY212" s="209" t="s">
        <v>142</v>
      </c>
      <c r="BK212" s="211">
        <f>SUM(BK213:BK215)</f>
        <v>0</v>
      </c>
    </row>
    <row r="213" s="2" customFormat="1" ht="33" customHeight="1">
      <c r="A213" s="40"/>
      <c r="B213" s="41"/>
      <c r="C213" s="214" t="s">
        <v>379</v>
      </c>
      <c r="D213" s="214" t="s">
        <v>144</v>
      </c>
      <c r="E213" s="215" t="s">
        <v>394</v>
      </c>
      <c r="F213" s="216" t="s">
        <v>395</v>
      </c>
      <c r="G213" s="217" t="s">
        <v>206</v>
      </c>
      <c r="H213" s="218">
        <v>130</v>
      </c>
      <c r="I213" s="219"/>
      <c r="J213" s="220">
        <f>ROUND(I213*H213,2)</f>
        <v>0</v>
      </c>
      <c r="K213" s="216" t="s">
        <v>148</v>
      </c>
      <c r="L213" s="46"/>
      <c r="M213" s="221" t="s">
        <v>19</v>
      </c>
      <c r="N213" s="222" t="s">
        <v>43</v>
      </c>
      <c r="O213" s="86"/>
      <c r="P213" s="223">
        <f>O213*H213</f>
        <v>0</v>
      </c>
      <c r="Q213" s="223">
        <v>0.20477000000000001</v>
      </c>
      <c r="R213" s="223">
        <f>Q213*H213</f>
        <v>26.620100000000001</v>
      </c>
      <c r="S213" s="223">
        <v>0</v>
      </c>
      <c r="T213" s="22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25" t="s">
        <v>149</v>
      </c>
      <c r="AT213" s="225" t="s">
        <v>144</v>
      </c>
      <c r="AU213" s="225" t="s">
        <v>81</v>
      </c>
      <c r="AY213" s="19" t="s">
        <v>142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9" t="s">
        <v>79</v>
      </c>
      <c r="BK213" s="226">
        <f>ROUND(I213*H213,2)</f>
        <v>0</v>
      </c>
      <c r="BL213" s="19" t="s">
        <v>149</v>
      </c>
      <c r="BM213" s="225" t="s">
        <v>396</v>
      </c>
    </row>
    <row r="214" s="2" customFormat="1">
      <c r="A214" s="40"/>
      <c r="B214" s="41"/>
      <c r="C214" s="42"/>
      <c r="D214" s="227" t="s">
        <v>151</v>
      </c>
      <c r="E214" s="42"/>
      <c r="F214" s="228" t="s">
        <v>397</v>
      </c>
      <c r="G214" s="42"/>
      <c r="H214" s="42"/>
      <c r="I214" s="229"/>
      <c r="J214" s="42"/>
      <c r="K214" s="42"/>
      <c r="L214" s="46"/>
      <c r="M214" s="230"/>
      <c r="N214" s="231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151</v>
      </c>
      <c r="AU214" s="19" t="s">
        <v>81</v>
      </c>
    </row>
    <row r="215" s="2" customFormat="1" ht="16.5" customHeight="1">
      <c r="A215" s="40"/>
      <c r="B215" s="41"/>
      <c r="C215" s="214" t="s">
        <v>383</v>
      </c>
      <c r="D215" s="214" t="s">
        <v>144</v>
      </c>
      <c r="E215" s="215" t="s">
        <v>399</v>
      </c>
      <c r="F215" s="216" t="s">
        <v>400</v>
      </c>
      <c r="G215" s="217" t="s">
        <v>206</v>
      </c>
      <c r="H215" s="218">
        <v>110</v>
      </c>
      <c r="I215" s="219"/>
      <c r="J215" s="220">
        <f>ROUND(I215*H215,2)</f>
        <v>0</v>
      </c>
      <c r="K215" s="216" t="s">
        <v>19</v>
      </c>
      <c r="L215" s="46"/>
      <c r="M215" s="221" t="s">
        <v>19</v>
      </c>
      <c r="N215" s="222" t="s">
        <v>43</v>
      </c>
      <c r="O215" s="86"/>
      <c r="P215" s="223">
        <f>O215*H215</f>
        <v>0</v>
      </c>
      <c r="Q215" s="223">
        <v>0</v>
      </c>
      <c r="R215" s="223">
        <f>Q215*H215</f>
        <v>0</v>
      </c>
      <c r="S215" s="223">
        <v>0</v>
      </c>
      <c r="T215" s="224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25" t="s">
        <v>149</v>
      </c>
      <c r="AT215" s="225" t="s">
        <v>144</v>
      </c>
      <c r="AU215" s="225" t="s">
        <v>81</v>
      </c>
      <c r="AY215" s="19" t="s">
        <v>142</v>
      </c>
      <c r="BE215" s="226">
        <f>IF(N215="základní",J215,0)</f>
        <v>0</v>
      </c>
      <c r="BF215" s="226">
        <f>IF(N215="snížená",J215,0)</f>
        <v>0</v>
      </c>
      <c r="BG215" s="226">
        <f>IF(N215="zákl. přenesená",J215,0)</f>
        <v>0</v>
      </c>
      <c r="BH215" s="226">
        <f>IF(N215="sníž. přenesená",J215,0)</f>
        <v>0</v>
      </c>
      <c r="BI215" s="226">
        <f>IF(N215="nulová",J215,0)</f>
        <v>0</v>
      </c>
      <c r="BJ215" s="19" t="s">
        <v>79</v>
      </c>
      <c r="BK215" s="226">
        <f>ROUND(I215*H215,2)</f>
        <v>0</v>
      </c>
      <c r="BL215" s="19" t="s">
        <v>149</v>
      </c>
      <c r="BM215" s="225" t="s">
        <v>401</v>
      </c>
    </row>
    <row r="216" s="12" customFormat="1" ht="22.8" customHeight="1">
      <c r="A216" s="12"/>
      <c r="B216" s="198"/>
      <c r="C216" s="199"/>
      <c r="D216" s="200" t="s">
        <v>71</v>
      </c>
      <c r="E216" s="212" t="s">
        <v>171</v>
      </c>
      <c r="F216" s="212" t="s">
        <v>402</v>
      </c>
      <c r="G216" s="199"/>
      <c r="H216" s="199"/>
      <c r="I216" s="202"/>
      <c r="J216" s="213">
        <f>BK216</f>
        <v>0</v>
      </c>
      <c r="K216" s="199"/>
      <c r="L216" s="204"/>
      <c r="M216" s="205"/>
      <c r="N216" s="206"/>
      <c r="O216" s="206"/>
      <c r="P216" s="207">
        <f>SUM(P217:P290)</f>
        <v>0</v>
      </c>
      <c r="Q216" s="206"/>
      <c r="R216" s="207">
        <f>SUM(R217:R290)</f>
        <v>139.725641</v>
      </c>
      <c r="S216" s="206"/>
      <c r="T216" s="208">
        <f>SUM(T217:T290)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9" t="s">
        <v>79</v>
      </c>
      <c r="AT216" s="210" t="s">
        <v>71</v>
      </c>
      <c r="AU216" s="210" t="s">
        <v>79</v>
      </c>
      <c r="AY216" s="209" t="s">
        <v>142</v>
      </c>
      <c r="BK216" s="211">
        <f>SUM(BK217:BK290)</f>
        <v>0</v>
      </c>
    </row>
    <row r="217" s="2" customFormat="1" ht="37.8" customHeight="1">
      <c r="A217" s="40"/>
      <c r="B217" s="41"/>
      <c r="C217" s="214" t="s">
        <v>387</v>
      </c>
      <c r="D217" s="214" t="s">
        <v>144</v>
      </c>
      <c r="E217" s="215" t="s">
        <v>404</v>
      </c>
      <c r="F217" s="216" t="s">
        <v>405</v>
      </c>
      <c r="G217" s="217" t="s">
        <v>162</v>
      </c>
      <c r="H217" s="218">
        <v>629</v>
      </c>
      <c r="I217" s="219"/>
      <c r="J217" s="220">
        <f>ROUND(I217*H217,2)</f>
        <v>0</v>
      </c>
      <c r="K217" s="216" t="s">
        <v>148</v>
      </c>
      <c r="L217" s="46"/>
      <c r="M217" s="221" t="s">
        <v>19</v>
      </c>
      <c r="N217" s="222" t="s">
        <v>43</v>
      </c>
      <c r="O217" s="86"/>
      <c r="P217" s="223">
        <f>O217*H217</f>
        <v>0</v>
      </c>
      <c r="Q217" s="223">
        <v>0</v>
      </c>
      <c r="R217" s="223">
        <f>Q217*H217</f>
        <v>0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149</v>
      </c>
      <c r="AT217" s="225" t="s">
        <v>144</v>
      </c>
      <c r="AU217" s="225" t="s">
        <v>81</v>
      </c>
      <c r="AY217" s="19" t="s">
        <v>142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79</v>
      </c>
      <c r="BK217" s="226">
        <f>ROUND(I217*H217,2)</f>
        <v>0</v>
      </c>
      <c r="BL217" s="19" t="s">
        <v>149</v>
      </c>
      <c r="BM217" s="225" t="s">
        <v>406</v>
      </c>
    </row>
    <row r="218" s="2" customFormat="1">
      <c r="A218" s="40"/>
      <c r="B218" s="41"/>
      <c r="C218" s="42"/>
      <c r="D218" s="227" t="s">
        <v>151</v>
      </c>
      <c r="E218" s="42"/>
      <c r="F218" s="228" t="s">
        <v>407</v>
      </c>
      <c r="G218" s="42"/>
      <c r="H218" s="42"/>
      <c r="I218" s="229"/>
      <c r="J218" s="42"/>
      <c r="K218" s="42"/>
      <c r="L218" s="46"/>
      <c r="M218" s="230"/>
      <c r="N218" s="231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151</v>
      </c>
      <c r="AU218" s="19" t="s">
        <v>81</v>
      </c>
    </row>
    <row r="219" s="13" customFormat="1">
      <c r="A219" s="13"/>
      <c r="B219" s="232"/>
      <c r="C219" s="233"/>
      <c r="D219" s="234" t="s">
        <v>153</v>
      </c>
      <c r="E219" s="235" t="s">
        <v>19</v>
      </c>
      <c r="F219" s="236" t="s">
        <v>408</v>
      </c>
      <c r="G219" s="233"/>
      <c r="H219" s="235" t="s">
        <v>19</v>
      </c>
      <c r="I219" s="237"/>
      <c r="J219" s="233"/>
      <c r="K219" s="233"/>
      <c r="L219" s="238"/>
      <c r="M219" s="239"/>
      <c r="N219" s="240"/>
      <c r="O219" s="240"/>
      <c r="P219" s="240"/>
      <c r="Q219" s="240"/>
      <c r="R219" s="240"/>
      <c r="S219" s="240"/>
      <c r="T219" s="241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2" t="s">
        <v>153</v>
      </c>
      <c r="AU219" s="242" t="s">
        <v>81</v>
      </c>
      <c r="AV219" s="13" t="s">
        <v>79</v>
      </c>
      <c r="AW219" s="13" t="s">
        <v>33</v>
      </c>
      <c r="AX219" s="13" t="s">
        <v>72</v>
      </c>
      <c r="AY219" s="242" t="s">
        <v>142</v>
      </c>
    </row>
    <row r="220" s="14" customFormat="1">
      <c r="A220" s="14"/>
      <c r="B220" s="243"/>
      <c r="C220" s="244"/>
      <c r="D220" s="234" t="s">
        <v>153</v>
      </c>
      <c r="E220" s="245" t="s">
        <v>19</v>
      </c>
      <c r="F220" s="246" t="s">
        <v>1251</v>
      </c>
      <c r="G220" s="244"/>
      <c r="H220" s="247">
        <v>629</v>
      </c>
      <c r="I220" s="248"/>
      <c r="J220" s="244"/>
      <c r="K220" s="244"/>
      <c r="L220" s="249"/>
      <c r="M220" s="250"/>
      <c r="N220" s="251"/>
      <c r="O220" s="251"/>
      <c r="P220" s="251"/>
      <c r="Q220" s="251"/>
      <c r="R220" s="251"/>
      <c r="S220" s="251"/>
      <c r="T220" s="252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3" t="s">
        <v>153</v>
      </c>
      <c r="AU220" s="253" t="s">
        <v>81</v>
      </c>
      <c r="AV220" s="14" t="s">
        <v>81</v>
      </c>
      <c r="AW220" s="14" t="s">
        <v>33</v>
      </c>
      <c r="AX220" s="14" t="s">
        <v>79</v>
      </c>
      <c r="AY220" s="253" t="s">
        <v>142</v>
      </c>
    </row>
    <row r="221" s="2" customFormat="1" ht="16.5" customHeight="1">
      <c r="A221" s="40"/>
      <c r="B221" s="41"/>
      <c r="C221" s="265" t="s">
        <v>393</v>
      </c>
      <c r="D221" s="265" t="s">
        <v>284</v>
      </c>
      <c r="E221" s="266" t="s">
        <v>411</v>
      </c>
      <c r="F221" s="267" t="s">
        <v>412</v>
      </c>
      <c r="G221" s="268" t="s">
        <v>268</v>
      </c>
      <c r="H221" s="269">
        <v>26.417999999999999</v>
      </c>
      <c r="I221" s="270"/>
      <c r="J221" s="271">
        <f>ROUND(I221*H221,2)</f>
        <v>0</v>
      </c>
      <c r="K221" s="267" t="s">
        <v>148</v>
      </c>
      <c r="L221" s="272"/>
      <c r="M221" s="273" t="s">
        <v>19</v>
      </c>
      <c r="N221" s="274" t="s">
        <v>43</v>
      </c>
      <c r="O221" s="86"/>
      <c r="P221" s="223">
        <f>O221*H221</f>
        <v>0</v>
      </c>
      <c r="Q221" s="223">
        <v>1</v>
      </c>
      <c r="R221" s="223">
        <f>Q221*H221</f>
        <v>26.417999999999999</v>
      </c>
      <c r="S221" s="223">
        <v>0</v>
      </c>
      <c r="T221" s="224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25" t="s">
        <v>193</v>
      </c>
      <c r="AT221" s="225" t="s">
        <v>284</v>
      </c>
      <c r="AU221" s="225" t="s">
        <v>81</v>
      </c>
      <c r="AY221" s="19" t="s">
        <v>142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9" t="s">
        <v>79</v>
      </c>
      <c r="BK221" s="226">
        <f>ROUND(I221*H221,2)</f>
        <v>0</v>
      </c>
      <c r="BL221" s="19" t="s">
        <v>149</v>
      </c>
      <c r="BM221" s="225" t="s">
        <v>413</v>
      </c>
    </row>
    <row r="222" s="13" customFormat="1">
      <c r="A222" s="13"/>
      <c r="B222" s="232"/>
      <c r="C222" s="233"/>
      <c r="D222" s="234" t="s">
        <v>153</v>
      </c>
      <c r="E222" s="235" t="s">
        <v>19</v>
      </c>
      <c r="F222" s="236" t="s">
        <v>414</v>
      </c>
      <c r="G222" s="233"/>
      <c r="H222" s="235" t="s">
        <v>19</v>
      </c>
      <c r="I222" s="237"/>
      <c r="J222" s="233"/>
      <c r="K222" s="233"/>
      <c r="L222" s="238"/>
      <c r="M222" s="239"/>
      <c r="N222" s="240"/>
      <c r="O222" s="240"/>
      <c r="P222" s="240"/>
      <c r="Q222" s="240"/>
      <c r="R222" s="240"/>
      <c r="S222" s="240"/>
      <c r="T222" s="241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2" t="s">
        <v>153</v>
      </c>
      <c r="AU222" s="242" t="s">
        <v>81</v>
      </c>
      <c r="AV222" s="13" t="s">
        <v>79</v>
      </c>
      <c r="AW222" s="13" t="s">
        <v>33</v>
      </c>
      <c r="AX222" s="13" t="s">
        <v>72</v>
      </c>
      <c r="AY222" s="242" t="s">
        <v>142</v>
      </c>
    </row>
    <row r="223" s="14" customFormat="1">
      <c r="A223" s="14"/>
      <c r="B223" s="243"/>
      <c r="C223" s="244"/>
      <c r="D223" s="234" t="s">
        <v>153</v>
      </c>
      <c r="E223" s="245" t="s">
        <v>19</v>
      </c>
      <c r="F223" s="246" t="s">
        <v>1252</v>
      </c>
      <c r="G223" s="244"/>
      <c r="H223" s="247">
        <v>26.417999999999999</v>
      </c>
      <c r="I223" s="248"/>
      <c r="J223" s="244"/>
      <c r="K223" s="244"/>
      <c r="L223" s="249"/>
      <c r="M223" s="250"/>
      <c r="N223" s="251"/>
      <c r="O223" s="251"/>
      <c r="P223" s="251"/>
      <c r="Q223" s="251"/>
      <c r="R223" s="251"/>
      <c r="S223" s="251"/>
      <c r="T223" s="252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3" t="s">
        <v>153</v>
      </c>
      <c r="AU223" s="253" t="s">
        <v>81</v>
      </c>
      <c r="AV223" s="14" t="s">
        <v>81</v>
      </c>
      <c r="AW223" s="14" t="s">
        <v>33</v>
      </c>
      <c r="AX223" s="14" t="s">
        <v>79</v>
      </c>
      <c r="AY223" s="253" t="s">
        <v>142</v>
      </c>
    </row>
    <row r="224" s="2" customFormat="1" ht="16.5" customHeight="1">
      <c r="A224" s="40"/>
      <c r="B224" s="41"/>
      <c r="C224" s="265" t="s">
        <v>398</v>
      </c>
      <c r="D224" s="265" t="s">
        <v>284</v>
      </c>
      <c r="E224" s="266" t="s">
        <v>417</v>
      </c>
      <c r="F224" s="267" t="s">
        <v>418</v>
      </c>
      <c r="G224" s="268" t="s">
        <v>268</v>
      </c>
      <c r="H224" s="269">
        <v>0.44</v>
      </c>
      <c r="I224" s="270"/>
      <c r="J224" s="271">
        <f>ROUND(I224*H224,2)</f>
        <v>0</v>
      </c>
      <c r="K224" s="267" t="s">
        <v>148</v>
      </c>
      <c r="L224" s="272"/>
      <c r="M224" s="273" t="s">
        <v>19</v>
      </c>
      <c r="N224" s="274" t="s">
        <v>43</v>
      </c>
      <c r="O224" s="86"/>
      <c r="P224" s="223">
        <f>O224*H224</f>
        <v>0</v>
      </c>
      <c r="Q224" s="223">
        <v>1</v>
      </c>
      <c r="R224" s="223">
        <f>Q224*H224</f>
        <v>0.44</v>
      </c>
      <c r="S224" s="223">
        <v>0</v>
      </c>
      <c r="T224" s="224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25" t="s">
        <v>193</v>
      </c>
      <c r="AT224" s="225" t="s">
        <v>284</v>
      </c>
      <c r="AU224" s="225" t="s">
        <v>81</v>
      </c>
      <c r="AY224" s="19" t="s">
        <v>142</v>
      </c>
      <c r="BE224" s="226">
        <f>IF(N224="základní",J224,0)</f>
        <v>0</v>
      </c>
      <c r="BF224" s="226">
        <f>IF(N224="snížená",J224,0)</f>
        <v>0</v>
      </c>
      <c r="BG224" s="226">
        <f>IF(N224="zákl. přenesená",J224,0)</f>
        <v>0</v>
      </c>
      <c r="BH224" s="226">
        <f>IF(N224="sníž. přenesená",J224,0)</f>
        <v>0</v>
      </c>
      <c r="BI224" s="226">
        <f>IF(N224="nulová",J224,0)</f>
        <v>0</v>
      </c>
      <c r="BJ224" s="19" t="s">
        <v>79</v>
      </c>
      <c r="BK224" s="226">
        <f>ROUND(I224*H224,2)</f>
        <v>0</v>
      </c>
      <c r="BL224" s="19" t="s">
        <v>149</v>
      </c>
      <c r="BM224" s="225" t="s">
        <v>419</v>
      </c>
    </row>
    <row r="225" s="13" customFormat="1">
      <c r="A225" s="13"/>
      <c r="B225" s="232"/>
      <c r="C225" s="233"/>
      <c r="D225" s="234" t="s">
        <v>153</v>
      </c>
      <c r="E225" s="235" t="s">
        <v>19</v>
      </c>
      <c r="F225" s="236" t="s">
        <v>420</v>
      </c>
      <c r="G225" s="233"/>
      <c r="H225" s="235" t="s">
        <v>19</v>
      </c>
      <c r="I225" s="237"/>
      <c r="J225" s="233"/>
      <c r="K225" s="233"/>
      <c r="L225" s="238"/>
      <c r="M225" s="239"/>
      <c r="N225" s="240"/>
      <c r="O225" s="240"/>
      <c r="P225" s="240"/>
      <c r="Q225" s="240"/>
      <c r="R225" s="240"/>
      <c r="S225" s="240"/>
      <c r="T225" s="241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2" t="s">
        <v>153</v>
      </c>
      <c r="AU225" s="242" t="s">
        <v>81</v>
      </c>
      <c r="AV225" s="13" t="s">
        <v>79</v>
      </c>
      <c r="AW225" s="13" t="s">
        <v>33</v>
      </c>
      <c r="AX225" s="13" t="s">
        <v>72</v>
      </c>
      <c r="AY225" s="242" t="s">
        <v>142</v>
      </c>
    </row>
    <row r="226" s="14" customFormat="1">
      <c r="A226" s="14"/>
      <c r="B226" s="243"/>
      <c r="C226" s="244"/>
      <c r="D226" s="234" t="s">
        <v>153</v>
      </c>
      <c r="E226" s="245" t="s">
        <v>19</v>
      </c>
      <c r="F226" s="246" t="s">
        <v>1253</v>
      </c>
      <c r="G226" s="244"/>
      <c r="H226" s="247">
        <v>0.44</v>
      </c>
      <c r="I226" s="248"/>
      <c r="J226" s="244"/>
      <c r="K226" s="244"/>
      <c r="L226" s="249"/>
      <c r="M226" s="250"/>
      <c r="N226" s="251"/>
      <c r="O226" s="251"/>
      <c r="P226" s="251"/>
      <c r="Q226" s="251"/>
      <c r="R226" s="251"/>
      <c r="S226" s="251"/>
      <c r="T226" s="252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3" t="s">
        <v>153</v>
      </c>
      <c r="AU226" s="253" t="s">
        <v>81</v>
      </c>
      <c r="AV226" s="14" t="s">
        <v>81</v>
      </c>
      <c r="AW226" s="14" t="s">
        <v>33</v>
      </c>
      <c r="AX226" s="14" t="s">
        <v>79</v>
      </c>
      <c r="AY226" s="253" t="s">
        <v>142</v>
      </c>
    </row>
    <row r="227" s="2" customFormat="1" ht="21.75" customHeight="1">
      <c r="A227" s="40"/>
      <c r="B227" s="41"/>
      <c r="C227" s="214" t="s">
        <v>403</v>
      </c>
      <c r="D227" s="214" t="s">
        <v>144</v>
      </c>
      <c r="E227" s="215" t="s">
        <v>423</v>
      </c>
      <c r="F227" s="216" t="s">
        <v>424</v>
      </c>
      <c r="G227" s="217" t="s">
        <v>162</v>
      </c>
      <c r="H227" s="218">
        <v>465.5</v>
      </c>
      <c r="I227" s="219"/>
      <c r="J227" s="220">
        <f>ROUND(I227*H227,2)</f>
        <v>0</v>
      </c>
      <c r="K227" s="216" t="s">
        <v>148</v>
      </c>
      <c r="L227" s="46"/>
      <c r="M227" s="221" t="s">
        <v>19</v>
      </c>
      <c r="N227" s="222" t="s">
        <v>43</v>
      </c>
      <c r="O227" s="86"/>
      <c r="P227" s="223">
        <f>O227*H227</f>
        <v>0</v>
      </c>
      <c r="Q227" s="223">
        <v>0</v>
      </c>
      <c r="R227" s="223">
        <f>Q227*H227</f>
        <v>0</v>
      </c>
      <c r="S227" s="223">
        <v>0</v>
      </c>
      <c r="T227" s="224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25" t="s">
        <v>149</v>
      </c>
      <c r="AT227" s="225" t="s">
        <v>144</v>
      </c>
      <c r="AU227" s="225" t="s">
        <v>81</v>
      </c>
      <c r="AY227" s="19" t="s">
        <v>142</v>
      </c>
      <c r="BE227" s="226">
        <f>IF(N227="základní",J227,0)</f>
        <v>0</v>
      </c>
      <c r="BF227" s="226">
        <f>IF(N227="snížená",J227,0)</f>
        <v>0</v>
      </c>
      <c r="BG227" s="226">
        <f>IF(N227="zákl. přenesená",J227,0)</f>
        <v>0</v>
      </c>
      <c r="BH227" s="226">
        <f>IF(N227="sníž. přenesená",J227,0)</f>
        <v>0</v>
      </c>
      <c r="BI227" s="226">
        <f>IF(N227="nulová",J227,0)</f>
        <v>0</v>
      </c>
      <c r="BJ227" s="19" t="s">
        <v>79</v>
      </c>
      <c r="BK227" s="226">
        <f>ROUND(I227*H227,2)</f>
        <v>0</v>
      </c>
      <c r="BL227" s="19" t="s">
        <v>149</v>
      </c>
      <c r="BM227" s="225" t="s">
        <v>425</v>
      </c>
    </row>
    <row r="228" s="2" customFormat="1">
      <c r="A228" s="40"/>
      <c r="B228" s="41"/>
      <c r="C228" s="42"/>
      <c r="D228" s="227" t="s">
        <v>151</v>
      </c>
      <c r="E228" s="42"/>
      <c r="F228" s="228" t="s">
        <v>426</v>
      </c>
      <c r="G228" s="42"/>
      <c r="H228" s="42"/>
      <c r="I228" s="229"/>
      <c r="J228" s="42"/>
      <c r="K228" s="42"/>
      <c r="L228" s="46"/>
      <c r="M228" s="230"/>
      <c r="N228" s="231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151</v>
      </c>
      <c r="AU228" s="19" t="s">
        <v>81</v>
      </c>
    </row>
    <row r="229" s="13" customFormat="1">
      <c r="A229" s="13"/>
      <c r="B229" s="232"/>
      <c r="C229" s="233"/>
      <c r="D229" s="234" t="s">
        <v>153</v>
      </c>
      <c r="E229" s="235" t="s">
        <v>19</v>
      </c>
      <c r="F229" s="236" t="s">
        <v>427</v>
      </c>
      <c r="G229" s="233"/>
      <c r="H229" s="235" t="s">
        <v>19</v>
      </c>
      <c r="I229" s="237"/>
      <c r="J229" s="233"/>
      <c r="K229" s="233"/>
      <c r="L229" s="238"/>
      <c r="M229" s="239"/>
      <c r="N229" s="240"/>
      <c r="O229" s="240"/>
      <c r="P229" s="240"/>
      <c r="Q229" s="240"/>
      <c r="R229" s="240"/>
      <c r="S229" s="240"/>
      <c r="T229" s="241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2" t="s">
        <v>153</v>
      </c>
      <c r="AU229" s="242" t="s">
        <v>81</v>
      </c>
      <c r="AV229" s="13" t="s">
        <v>79</v>
      </c>
      <c r="AW229" s="13" t="s">
        <v>33</v>
      </c>
      <c r="AX229" s="13" t="s">
        <v>72</v>
      </c>
      <c r="AY229" s="242" t="s">
        <v>142</v>
      </c>
    </row>
    <row r="230" s="13" customFormat="1">
      <c r="A230" s="13"/>
      <c r="B230" s="232"/>
      <c r="C230" s="233"/>
      <c r="D230" s="234" t="s">
        <v>153</v>
      </c>
      <c r="E230" s="235" t="s">
        <v>19</v>
      </c>
      <c r="F230" s="236" t="s">
        <v>428</v>
      </c>
      <c r="G230" s="233"/>
      <c r="H230" s="235" t="s">
        <v>19</v>
      </c>
      <c r="I230" s="237"/>
      <c r="J230" s="233"/>
      <c r="K230" s="233"/>
      <c r="L230" s="238"/>
      <c r="M230" s="239"/>
      <c r="N230" s="240"/>
      <c r="O230" s="240"/>
      <c r="P230" s="240"/>
      <c r="Q230" s="240"/>
      <c r="R230" s="240"/>
      <c r="S230" s="240"/>
      <c r="T230" s="241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2" t="s">
        <v>153</v>
      </c>
      <c r="AU230" s="242" t="s">
        <v>81</v>
      </c>
      <c r="AV230" s="13" t="s">
        <v>79</v>
      </c>
      <c r="AW230" s="13" t="s">
        <v>33</v>
      </c>
      <c r="AX230" s="13" t="s">
        <v>72</v>
      </c>
      <c r="AY230" s="242" t="s">
        <v>142</v>
      </c>
    </row>
    <row r="231" s="14" customFormat="1">
      <c r="A231" s="14"/>
      <c r="B231" s="243"/>
      <c r="C231" s="244"/>
      <c r="D231" s="234" t="s">
        <v>153</v>
      </c>
      <c r="E231" s="245" t="s">
        <v>19</v>
      </c>
      <c r="F231" s="246" t="s">
        <v>1254</v>
      </c>
      <c r="G231" s="244"/>
      <c r="H231" s="247">
        <v>222</v>
      </c>
      <c r="I231" s="248"/>
      <c r="J231" s="244"/>
      <c r="K231" s="244"/>
      <c r="L231" s="249"/>
      <c r="M231" s="250"/>
      <c r="N231" s="251"/>
      <c r="O231" s="251"/>
      <c r="P231" s="251"/>
      <c r="Q231" s="251"/>
      <c r="R231" s="251"/>
      <c r="S231" s="251"/>
      <c r="T231" s="252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3" t="s">
        <v>153</v>
      </c>
      <c r="AU231" s="253" t="s">
        <v>81</v>
      </c>
      <c r="AV231" s="14" t="s">
        <v>81</v>
      </c>
      <c r="AW231" s="14" t="s">
        <v>33</v>
      </c>
      <c r="AX231" s="14" t="s">
        <v>72</v>
      </c>
      <c r="AY231" s="253" t="s">
        <v>142</v>
      </c>
    </row>
    <row r="232" s="13" customFormat="1">
      <c r="A232" s="13"/>
      <c r="B232" s="232"/>
      <c r="C232" s="233"/>
      <c r="D232" s="234" t="s">
        <v>153</v>
      </c>
      <c r="E232" s="235" t="s">
        <v>19</v>
      </c>
      <c r="F232" s="236" t="s">
        <v>430</v>
      </c>
      <c r="G232" s="233"/>
      <c r="H232" s="235" t="s">
        <v>19</v>
      </c>
      <c r="I232" s="237"/>
      <c r="J232" s="233"/>
      <c r="K232" s="233"/>
      <c r="L232" s="238"/>
      <c r="M232" s="239"/>
      <c r="N232" s="240"/>
      <c r="O232" s="240"/>
      <c r="P232" s="240"/>
      <c r="Q232" s="240"/>
      <c r="R232" s="240"/>
      <c r="S232" s="240"/>
      <c r="T232" s="241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2" t="s">
        <v>153</v>
      </c>
      <c r="AU232" s="242" t="s">
        <v>81</v>
      </c>
      <c r="AV232" s="13" t="s">
        <v>79</v>
      </c>
      <c r="AW232" s="13" t="s">
        <v>33</v>
      </c>
      <c r="AX232" s="13" t="s">
        <v>72</v>
      </c>
      <c r="AY232" s="242" t="s">
        <v>142</v>
      </c>
    </row>
    <row r="233" s="13" customFormat="1">
      <c r="A233" s="13"/>
      <c r="B233" s="232"/>
      <c r="C233" s="233"/>
      <c r="D233" s="234" t="s">
        <v>153</v>
      </c>
      <c r="E233" s="235" t="s">
        <v>19</v>
      </c>
      <c r="F233" s="236" t="s">
        <v>431</v>
      </c>
      <c r="G233" s="233"/>
      <c r="H233" s="235" t="s">
        <v>19</v>
      </c>
      <c r="I233" s="237"/>
      <c r="J233" s="233"/>
      <c r="K233" s="233"/>
      <c r="L233" s="238"/>
      <c r="M233" s="239"/>
      <c r="N233" s="240"/>
      <c r="O233" s="240"/>
      <c r="P233" s="240"/>
      <c r="Q233" s="240"/>
      <c r="R233" s="240"/>
      <c r="S233" s="240"/>
      <c r="T233" s="241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2" t="s">
        <v>153</v>
      </c>
      <c r="AU233" s="242" t="s">
        <v>81</v>
      </c>
      <c r="AV233" s="13" t="s">
        <v>79</v>
      </c>
      <c r="AW233" s="13" t="s">
        <v>33</v>
      </c>
      <c r="AX233" s="13" t="s">
        <v>72</v>
      </c>
      <c r="AY233" s="242" t="s">
        <v>142</v>
      </c>
    </row>
    <row r="234" s="14" customFormat="1">
      <c r="A234" s="14"/>
      <c r="B234" s="243"/>
      <c r="C234" s="244"/>
      <c r="D234" s="234" t="s">
        <v>153</v>
      </c>
      <c r="E234" s="245" t="s">
        <v>19</v>
      </c>
      <c r="F234" s="246" t="s">
        <v>1255</v>
      </c>
      <c r="G234" s="244"/>
      <c r="H234" s="247">
        <v>157.5</v>
      </c>
      <c r="I234" s="248"/>
      <c r="J234" s="244"/>
      <c r="K234" s="244"/>
      <c r="L234" s="249"/>
      <c r="M234" s="250"/>
      <c r="N234" s="251"/>
      <c r="O234" s="251"/>
      <c r="P234" s="251"/>
      <c r="Q234" s="251"/>
      <c r="R234" s="251"/>
      <c r="S234" s="251"/>
      <c r="T234" s="252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3" t="s">
        <v>153</v>
      </c>
      <c r="AU234" s="253" t="s">
        <v>81</v>
      </c>
      <c r="AV234" s="14" t="s">
        <v>81</v>
      </c>
      <c r="AW234" s="14" t="s">
        <v>33</v>
      </c>
      <c r="AX234" s="14" t="s">
        <v>72</v>
      </c>
      <c r="AY234" s="253" t="s">
        <v>142</v>
      </c>
    </row>
    <row r="235" s="13" customFormat="1">
      <c r="A235" s="13"/>
      <c r="B235" s="232"/>
      <c r="C235" s="233"/>
      <c r="D235" s="234" t="s">
        <v>153</v>
      </c>
      <c r="E235" s="235" t="s">
        <v>19</v>
      </c>
      <c r="F235" s="236" t="s">
        <v>433</v>
      </c>
      <c r="G235" s="233"/>
      <c r="H235" s="235" t="s">
        <v>19</v>
      </c>
      <c r="I235" s="237"/>
      <c r="J235" s="233"/>
      <c r="K235" s="233"/>
      <c r="L235" s="238"/>
      <c r="M235" s="239"/>
      <c r="N235" s="240"/>
      <c r="O235" s="240"/>
      <c r="P235" s="240"/>
      <c r="Q235" s="240"/>
      <c r="R235" s="240"/>
      <c r="S235" s="240"/>
      <c r="T235" s="241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2" t="s">
        <v>153</v>
      </c>
      <c r="AU235" s="242" t="s">
        <v>81</v>
      </c>
      <c r="AV235" s="13" t="s">
        <v>79</v>
      </c>
      <c r="AW235" s="13" t="s">
        <v>33</v>
      </c>
      <c r="AX235" s="13" t="s">
        <v>72</v>
      </c>
      <c r="AY235" s="242" t="s">
        <v>142</v>
      </c>
    </row>
    <row r="236" s="13" customFormat="1">
      <c r="A236" s="13"/>
      <c r="B236" s="232"/>
      <c r="C236" s="233"/>
      <c r="D236" s="234" t="s">
        <v>153</v>
      </c>
      <c r="E236" s="235" t="s">
        <v>19</v>
      </c>
      <c r="F236" s="236" t="s">
        <v>434</v>
      </c>
      <c r="G236" s="233"/>
      <c r="H236" s="235" t="s">
        <v>19</v>
      </c>
      <c r="I236" s="237"/>
      <c r="J236" s="233"/>
      <c r="K236" s="233"/>
      <c r="L236" s="238"/>
      <c r="M236" s="239"/>
      <c r="N236" s="240"/>
      <c r="O236" s="240"/>
      <c r="P236" s="240"/>
      <c r="Q236" s="240"/>
      <c r="R236" s="240"/>
      <c r="S236" s="240"/>
      <c r="T236" s="241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2" t="s">
        <v>153</v>
      </c>
      <c r="AU236" s="242" t="s">
        <v>81</v>
      </c>
      <c r="AV236" s="13" t="s">
        <v>79</v>
      </c>
      <c r="AW236" s="13" t="s">
        <v>33</v>
      </c>
      <c r="AX236" s="13" t="s">
        <v>72</v>
      </c>
      <c r="AY236" s="242" t="s">
        <v>142</v>
      </c>
    </row>
    <row r="237" s="14" customFormat="1">
      <c r="A237" s="14"/>
      <c r="B237" s="243"/>
      <c r="C237" s="244"/>
      <c r="D237" s="234" t="s">
        <v>153</v>
      </c>
      <c r="E237" s="245" t="s">
        <v>19</v>
      </c>
      <c r="F237" s="246" t="s">
        <v>638</v>
      </c>
      <c r="G237" s="244"/>
      <c r="H237" s="247">
        <v>86</v>
      </c>
      <c r="I237" s="248"/>
      <c r="J237" s="244"/>
      <c r="K237" s="244"/>
      <c r="L237" s="249"/>
      <c r="M237" s="250"/>
      <c r="N237" s="251"/>
      <c r="O237" s="251"/>
      <c r="P237" s="251"/>
      <c r="Q237" s="251"/>
      <c r="R237" s="251"/>
      <c r="S237" s="251"/>
      <c r="T237" s="252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3" t="s">
        <v>153</v>
      </c>
      <c r="AU237" s="253" t="s">
        <v>81</v>
      </c>
      <c r="AV237" s="14" t="s">
        <v>81</v>
      </c>
      <c r="AW237" s="14" t="s">
        <v>33</v>
      </c>
      <c r="AX237" s="14" t="s">
        <v>72</v>
      </c>
      <c r="AY237" s="253" t="s">
        <v>142</v>
      </c>
    </row>
    <row r="238" s="15" customFormat="1">
      <c r="A238" s="15"/>
      <c r="B238" s="254"/>
      <c r="C238" s="255"/>
      <c r="D238" s="234" t="s">
        <v>153</v>
      </c>
      <c r="E238" s="256" t="s">
        <v>19</v>
      </c>
      <c r="F238" s="257" t="s">
        <v>192</v>
      </c>
      <c r="G238" s="255"/>
      <c r="H238" s="258">
        <v>465.5</v>
      </c>
      <c r="I238" s="259"/>
      <c r="J238" s="255"/>
      <c r="K238" s="255"/>
      <c r="L238" s="260"/>
      <c r="M238" s="261"/>
      <c r="N238" s="262"/>
      <c r="O238" s="262"/>
      <c r="P238" s="262"/>
      <c r="Q238" s="262"/>
      <c r="R238" s="262"/>
      <c r="S238" s="262"/>
      <c r="T238" s="263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64" t="s">
        <v>153</v>
      </c>
      <c r="AU238" s="264" t="s">
        <v>81</v>
      </c>
      <c r="AV238" s="15" t="s">
        <v>149</v>
      </c>
      <c r="AW238" s="15" t="s">
        <v>33</v>
      </c>
      <c r="AX238" s="15" t="s">
        <v>79</v>
      </c>
      <c r="AY238" s="264" t="s">
        <v>142</v>
      </c>
    </row>
    <row r="239" s="2" customFormat="1" ht="21.75" customHeight="1">
      <c r="A239" s="40"/>
      <c r="B239" s="41"/>
      <c r="C239" s="214" t="s">
        <v>410</v>
      </c>
      <c r="D239" s="214" t="s">
        <v>144</v>
      </c>
      <c r="E239" s="215" t="s">
        <v>437</v>
      </c>
      <c r="F239" s="216" t="s">
        <v>438</v>
      </c>
      <c r="G239" s="217" t="s">
        <v>162</v>
      </c>
      <c r="H239" s="218">
        <v>336.69999999999999</v>
      </c>
      <c r="I239" s="219"/>
      <c r="J239" s="220">
        <f>ROUND(I239*H239,2)</f>
        <v>0</v>
      </c>
      <c r="K239" s="216" t="s">
        <v>148</v>
      </c>
      <c r="L239" s="46"/>
      <c r="M239" s="221" t="s">
        <v>19</v>
      </c>
      <c r="N239" s="222" t="s">
        <v>43</v>
      </c>
      <c r="O239" s="86"/>
      <c r="P239" s="223">
        <f>O239*H239</f>
        <v>0</v>
      </c>
      <c r="Q239" s="223">
        <v>0</v>
      </c>
      <c r="R239" s="223">
        <f>Q239*H239</f>
        <v>0</v>
      </c>
      <c r="S239" s="223">
        <v>0</v>
      </c>
      <c r="T239" s="224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25" t="s">
        <v>149</v>
      </c>
      <c r="AT239" s="225" t="s">
        <v>144</v>
      </c>
      <c r="AU239" s="225" t="s">
        <v>81</v>
      </c>
      <c r="AY239" s="19" t="s">
        <v>142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9" t="s">
        <v>79</v>
      </c>
      <c r="BK239" s="226">
        <f>ROUND(I239*H239,2)</f>
        <v>0</v>
      </c>
      <c r="BL239" s="19" t="s">
        <v>149</v>
      </c>
      <c r="BM239" s="225" t="s">
        <v>439</v>
      </c>
    </row>
    <row r="240" s="2" customFormat="1">
      <c r="A240" s="40"/>
      <c r="B240" s="41"/>
      <c r="C240" s="42"/>
      <c r="D240" s="227" t="s">
        <v>151</v>
      </c>
      <c r="E240" s="42"/>
      <c r="F240" s="228" t="s">
        <v>440</v>
      </c>
      <c r="G240" s="42"/>
      <c r="H240" s="42"/>
      <c r="I240" s="229"/>
      <c r="J240" s="42"/>
      <c r="K240" s="42"/>
      <c r="L240" s="46"/>
      <c r="M240" s="230"/>
      <c r="N240" s="231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151</v>
      </c>
      <c r="AU240" s="19" t="s">
        <v>81</v>
      </c>
    </row>
    <row r="241" s="13" customFormat="1">
      <c r="A241" s="13"/>
      <c r="B241" s="232"/>
      <c r="C241" s="233"/>
      <c r="D241" s="234" t="s">
        <v>153</v>
      </c>
      <c r="E241" s="235" t="s">
        <v>19</v>
      </c>
      <c r="F241" s="236" t="s">
        <v>441</v>
      </c>
      <c r="G241" s="233"/>
      <c r="H241" s="235" t="s">
        <v>19</v>
      </c>
      <c r="I241" s="237"/>
      <c r="J241" s="233"/>
      <c r="K241" s="233"/>
      <c r="L241" s="238"/>
      <c r="M241" s="239"/>
      <c r="N241" s="240"/>
      <c r="O241" s="240"/>
      <c r="P241" s="240"/>
      <c r="Q241" s="240"/>
      <c r="R241" s="240"/>
      <c r="S241" s="240"/>
      <c r="T241" s="24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2" t="s">
        <v>153</v>
      </c>
      <c r="AU241" s="242" t="s">
        <v>81</v>
      </c>
      <c r="AV241" s="13" t="s">
        <v>79</v>
      </c>
      <c r="AW241" s="13" t="s">
        <v>33</v>
      </c>
      <c r="AX241" s="13" t="s">
        <v>72</v>
      </c>
      <c r="AY241" s="242" t="s">
        <v>142</v>
      </c>
    </row>
    <row r="242" s="13" customFormat="1">
      <c r="A242" s="13"/>
      <c r="B242" s="232"/>
      <c r="C242" s="233"/>
      <c r="D242" s="234" t="s">
        <v>153</v>
      </c>
      <c r="E242" s="235" t="s">
        <v>19</v>
      </c>
      <c r="F242" s="236" t="s">
        <v>431</v>
      </c>
      <c r="G242" s="233"/>
      <c r="H242" s="235" t="s">
        <v>19</v>
      </c>
      <c r="I242" s="237"/>
      <c r="J242" s="233"/>
      <c r="K242" s="233"/>
      <c r="L242" s="238"/>
      <c r="M242" s="239"/>
      <c r="N242" s="240"/>
      <c r="O242" s="240"/>
      <c r="P242" s="240"/>
      <c r="Q242" s="240"/>
      <c r="R242" s="240"/>
      <c r="S242" s="240"/>
      <c r="T242" s="241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2" t="s">
        <v>153</v>
      </c>
      <c r="AU242" s="242" t="s">
        <v>81</v>
      </c>
      <c r="AV242" s="13" t="s">
        <v>79</v>
      </c>
      <c r="AW242" s="13" t="s">
        <v>33</v>
      </c>
      <c r="AX242" s="13" t="s">
        <v>72</v>
      </c>
      <c r="AY242" s="242" t="s">
        <v>142</v>
      </c>
    </row>
    <row r="243" s="14" customFormat="1">
      <c r="A243" s="14"/>
      <c r="B243" s="243"/>
      <c r="C243" s="244"/>
      <c r="D243" s="234" t="s">
        <v>153</v>
      </c>
      <c r="E243" s="245" t="s">
        <v>19</v>
      </c>
      <c r="F243" s="246" t="s">
        <v>1256</v>
      </c>
      <c r="G243" s="244"/>
      <c r="H243" s="247">
        <v>178.69999999999999</v>
      </c>
      <c r="I243" s="248"/>
      <c r="J243" s="244"/>
      <c r="K243" s="244"/>
      <c r="L243" s="249"/>
      <c r="M243" s="250"/>
      <c r="N243" s="251"/>
      <c r="O243" s="251"/>
      <c r="P243" s="251"/>
      <c r="Q243" s="251"/>
      <c r="R243" s="251"/>
      <c r="S243" s="251"/>
      <c r="T243" s="252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3" t="s">
        <v>153</v>
      </c>
      <c r="AU243" s="253" t="s">
        <v>81</v>
      </c>
      <c r="AV243" s="14" t="s">
        <v>81</v>
      </c>
      <c r="AW243" s="14" t="s">
        <v>33</v>
      </c>
      <c r="AX243" s="14" t="s">
        <v>72</v>
      </c>
      <c r="AY243" s="253" t="s">
        <v>142</v>
      </c>
    </row>
    <row r="244" s="13" customFormat="1">
      <c r="A244" s="13"/>
      <c r="B244" s="232"/>
      <c r="C244" s="233"/>
      <c r="D244" s="234" t="s">
        <v>153</v>
      </c>
      <c r="E244" s="235" t="s">
        <v>19</v>
      </c>
      <c r="F244" s="236" t="s">
        <v>430</v>
      </c>
      <c r="G244" s="233"/>
      <c r="H244" s="235" t="s">
        <v>19</v>
      </c>
      <c r="I244" s="237"/>
      <c r="J244" s="233"/>
      <c r="K244" s="233"/>
      <c r="L244" s="238"/>
      <c r="M244" s="239"/>
      <c r="N244" s="240"/>
      <c r="O244" s="240"/>
      <c r="P244" s="240"/>
      <c r="Q244" s="240"/>
      <c r="R244" s="240"/>
      <c r="S244" s="240"/>
      <c r="T244" s="241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2" t="s">
        <v>153</v>
      </c>
      <c r="AU244" s="242" t="s">
        <v>81</v>
      </c>
      <c r="AV244" s="13" t="s">
        <v>79</v>
      </c>
      <c r="AW244" s="13" t="s">
        <v>33</v>
      </c>
      <c r="AX244" s="13" t="s">
        <v>72</v>
      </c>
      <c r="AY244" s="242" t="s">
        <v>142</v>
      </c>
    </row>
    <row r="245" s="13" customFormat="1">
      <c r="A245" s="13"/>
      <c r="B245" s="232"/>
      <c r="C245" s="233"/>
      <c r="D245" s="234" t="s">
        <v>153</v>
      </c>
      <c r="E245" s="235" t="s">
        <v>19</v>
      </c>
      <c r="F245" s="236" t="s">
        <v>434</v>
      </c>
      <c r="G245" s="233"/>
      <c r="H245" s="235" t="s">
        <v>19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2" t="s">
        <v>153</v>
      </c>
      <c r="AU245" s="242" t="s">
        <v>81</v>
      </c>
      <c r="AV245" s="13" t="s">
        <v>79</v>
      </c>
      <c r="AW245" s="13" t="s">
        <v>33</v>
      </c>
      <c r="AX245" s="13" t="s">
        <v>72</v>
      </c>
      <c r="AY245" s="242" t="s">
        <v>142</v>
      </c>
    </row>
    <row r="246" s="14" customFormat="1">
      <c r="A246" s="14"/>
      <c r="B246" s="243"/>
      <c r="C246" s="244"/>
      <c r="D246" s="234" t="s">
        <v>153</v>
      </c>
      <c r="E246" s="245" t="s">
        <v>19</v>
      </c>
      <c r="F246" s="246" t="s">
        <v>1257</v>
      </c>
      <c r="G246" s="244"/>
      <c r="H246" s="247">
        <v>158</v>
      </c>
      <c r="I246" s="248"/>
      <c r="J246" s="244"/>
      <c r="K246" s="244"/>
      <c r="L246" s="249"/>
      <c r="M246" s="250"/>
      <c r="N246" s="251"/>
      <c r="O246" s="251"/>
      <c r="P246" s="251"/>
      <c r="Q246" s="251"/>
      <c r="R246" s="251"/>
      <c r="S246" s="251"/>
      <c r="T246" s="25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3" t="s">
        <v>153</v>
      </c>
      <c r="AU246" s="253" t="s">
        <v>81</v>
      </c>
      <c r="AV246" s="14" t="s">
        <v>81</v>
      </c>
      <c r="AW246" s="14" t="s">
        <v>33</v>
      </c>
      <c r="AX246" s="14" t="s">
        <v>72</v>
      </c>
      <c r="AY246" s="253" t="s">
        <v>142</v>
      </c>
    </row>
    <row r="247" s="15" customFormat="1">
      <c r="A247" s="15"/>
      <c r="B247" s="254"/>
      <c r="C247" s="255"/>
      <c r="D247" s="234" t="s">
        <v>153</v>
      </c>
      <c r="E247" s="256" t="s">
        <v>19</v>
      </c>
      <c r="F247" s="257" t="s">
        <v>192</v>
      </c>
      <c r="G247" s="255"/>
      <c r="H247" s="258">
        <v>336.69999999999999</v>
      </c>
      <c r="I247" s="259"/>
      <c r="J247" s="255"/>
      <c r="K247" s="255"/>
      <c r="L247" s="260"/>
      <c r="M247" s="261"/>
      <c r="N247" s="262"/>
      <c r="O247" s="262"/>
      <c r="P247" s="262"/>
      <c r="Q247" s="262"/>
      <c r="R247" s="262"/>
      <c r="S247" s="262"/>
      <c r="T247" s="263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64" t="s">
        <v>153</v>
      </c>
      <c r="AU247" s="264" t="s">
        <v>81</v>
      </c>
      <c r="AV247" s="15" t="s">
        <v>149</v>
      </c>
      <c r="AW247" s="15" t="s">
        <v>33</v>
      </c>
      <c r="AX247" s="15" t="s">
        <v>79</v>
      </c>
      <c r="AY247" s="264" t="s">
        <v>142</v>
      </c>
    </row>
    <row r="248" s="2" customFormat="1" ht="24.15" customHeight="1">
      <c r="A248" s="40"/>
      <c r="B248" s="41"/>
      <c r="C248" s="214" t="s">
        <v>416</v>
      </c>
      <c r="D248" s="214" t="s">
        <v>144</v>
      </c>
      <c r="E248" s="215" t="s">
        <v>444</v>
      </c>
      <c r="F248" s="216" t="s">
        <v>445</v>
      </c>
      <c r="G248" s="217" t="s">
        <v>162</v>
      </c>
      <c r="H248" s="218">
        <v>4</v>
      </c>
      <c r="I248" s="219"/>
      <c r="J248" s="220">
        <f>ROUND(I248*H248,2)</f>
        <v>0</v>
      </c>
      <c r="K248" s="216" t="s">
        <v>148</v>
      </c>
      <c r="L248" s="46"/>
      <c r="M248" s="221" t="s">
        <v>19</v>
      </c>
      <c r="N248" s="222" t="s">
        <v>43</v>
      </c>
      <c r="O248" s="86"/>
      <c r="P248" s="223">
        <f>O248*H248</f>
        <v>0</v>
      </c>
      <c r="Q248" s="223">
        <v>0</v>
      </c>
      <c r="R248" s="223">
        <f>Q248*H248</f>
        <v>0</v>
      </c>
      <c r="S248" s="223">
        <v>0</v>
      </c>
      <c r="T248" s="224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25" t="s">
        <v>149</v>
      </c>
      <c r="AT248" s="225" t="s">
        <v>144</v>
      </c>
      <c r="AU248" s="225" t="s">
        <v>81</v>
      </c>
      <c r="AY248" s="19" t="s">
        <v>142</v>
      </c>
      <c r="BE248" s="226">
        <f>IF(N248="základní",J248,0)</f>
        <v>0</v>
      </c>
      <c r="BF248" s="226">
        <f>IF(N248="snížená",J248,0)</f>
        <v>0</v>
      </c>
      <c r="BG248" s="226">
        <f>IF(N248="zákl. přenesená",J248,0)</f>
        <v>0</v>
      </c>
      <c r="BH248" s="226">
        <f>IF(N248="sníž. přenesená",J248,0)</f>
        <v>0</v>
      </c>
      <c r="BI248" s="226">
        <f>IF(N248="nulová",J248,0)</f>
        <v>0</v>
      </c>
      <c r="BJ248" s="19" t="s">
        <v>79</v>
      </c>
      <c r="BK248" s="226">
        <f>ROUND(I248*H248,2)</f>
        <v>0</v>
      </c>
      <c r="BL248" s="19" t="s">
        <v>149</v>
      </c>
      <c r="BM248" s="225" t="s">
        <v>446</v>
      </c>
    </row>
    <row r="249" s="2" customFormat="1">
      <c r="A249" s="40"/>
      <c r="B249" s="41"/>
      <c r="C249" s="42"/>
      <c r="D249" s="227" t="s">
        <v>151</v>
      </c>
      <c r="E249" s="42"/>
      <c r="F249" s="228" t="s">
        <v>447</v>
      </c>
      <c r="G249" s="42"/>
      <c r="H249" s="42"/>
      <c r="I249" s="229"/>
      <c r="J249" s="42"/>
      <c r="K249" s="42"/>
      <c r="L249" s="46"/>
      <c r="M249" s="230"/>
      <c r="N249" s="231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151</v>
      </c>
      <c r="AU249" s="19" t="s">
        <v>81</v>
      </c>
    </row>
    <row r="250" s="13" customFormat="1">
      <c r="A250" s="13"/>
      <c r="B250" s="232"/>
      <c r="C250" s="233"/>
      <c r="D250" s="234" t="s">
        <v>153</v>
      </c>
      <c r="E250" s="235" t="s">
        <v>19</v>
      </c>
      <c r="F250" s="236" t="s">
        <v>448</v>
      </c>
      <c r="G250" s="233"/>
      <c r="H250" s="235" t="s">
        <v>19</v>
      </c>
      <c r="I250" s="237"/>
      <c r="J250" s="233"/>
      <c r="K250" s="233"/>
      <c r="L250" s="238"/>
      <c r="M250" s="239"/>
      <c r="N250" s="240"/>
      <c r="O250" s="240"/>
      <c r="P250" s="240"/>
      <c r="Q250" s="240"/>
      <c r="R250" s="240"/>
      <c r="S250" s="240"/>
      <c r="T250" s="241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2" t="s">
        <v>153</v>
      </c>
      <c r="AU250" s="242" t="s">
        <v>81</v>
      </c>
      <c r="AV250" s="13" t="s">
        <v>79</v>
      </c>
      <c r="AW250" s="13" t="s">
        <v>33</v>
      </c>
      <c r="AX250" s="13" t="s">
        <v>72</v>
      </c>
      <c r="AY250" s="242" t="s">
        <v>142</v>
      </c>
    </row>
    <row r="251" s="14" customFormat="1">
      <c r="A251" s="14"/>
      <c r="B251" s="243"/>
      <c r="C251" s="244"/>
      <c r="D251" s="234" t="s">
        <v>153</v>
      </c>
      <c r="E251" s="245" t="s">
        <v>19</v>
      </c>
      <c r="F251" s="246" t="s">
        <v>149</v>
      </c>
      <c r="G251" s="244"/>
      <c r="H251" s="247">
        <v>4</v>
      </c>
      <c r="I251" s="248"/>
      <c r="J251" s="244"/>
      <c r="K251" s="244"/>
      <c r="L251" s="249"/>
      <c r="M251" s="250"/>
      <c r="N251" s="251"/>
      <c r="O251" s="251"/>
      <c r="P251" s="251"/>
      <c r="Q251" s="251"/>
      <c r="R251" s="251"/>
      <c r="S251" s="251"/>
      <c r="T251" s="252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3" t="s">
        <v>153</v>
      </c>
      <c r="AU251" s="253" t="s">
        <v>81</v>
      </c>
      <c r="AV251" s="14" t="s">
        <v>81</v>
      </c>
      <c r="AW251" s="14" t="s">
        <v>33</v>
      </c>
      <c r="AX251" s="14" t="s">
        <v>79</v>
      </c>
      <c r="AY251" s="253" t="s">
        <v>142</v>
      </c>
    </row>
    <row r="252" s="2" customFormat="1" ht="16.5" customHeight="1">
      <c r="A252" s="40"/>
      <c r="B252" s="41"/>
      <c r="C252" s="214" t="s">
        <v>422</v>
      </c>
      <c r="D252" s="214" t="s">
        <v>144</v>
      </c>
      <c r="E252" s="215" t="s">
        <v>450</v>
      </c>
      <c r="F252" s="216" t="s">
        <v>451</v>
      </c>
      <c r="G252" s="217" t="s">
        <v>162</v>
      </c>
      <c r="H252" s="218">
        <v>8</v>
      </c>
      <c r="I252" s="219"/>
      <c r="J252" s="220">
        <f>ROUND(I252*H252,2)</f>
        <v>0</v>
      </c>
      <c r="K252" s="216" t="s">
        <v>148</v>
      </c>
      <c r="L252" s="46"/>
      <c r="M252" s="221" t="s">
        <v>19</v>
      </c>
      <c r="N252" s="222" t="s">
        <v>43</v>
      </c>
      <c r="O252" s="86"/>
      <c r="P252" s="223">
        <f>O252*H252</f>
        <v>0</v>
      </c>
      <c r="Q252" s="223">
        <v>0</v>
      </c>
      <c r="R252" s="223">
        <f>Q252*H252</f>
        <v>0</v>
      </c>
      <c r="S252" s="223">
        <v>0</v>
      </c>
      <c r="T252" s="224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25" t="s">
        <v>149</v>
      </c>
      <c r="AT252" s="225" t="s">
        <v>144</v>
      </c>
      <c r="AU252" s="225" t="s">
        <v>81</v>
      </c>
      <c r="AY252" s="19" t="s">
        <v>142</v>
      </c>
      <c r="BE252" s="226">
        <f>IF(N252="základní",J252,0)</f>
        <v>0</v>
      </c>
      <c r="BF252" s="226">
        <f>IF(N252="snížená",J252,0)</f>
        <v>0</v>
      </c>
      <c r="BG252" s="226">
        <f>IF(N252="zákl. přenesená",J252,0)</f>
        <v>0</v>
      </c>
      <c r="BH252" s="226">
        <f>IF(N252="sníž. přenesená",J252,0)</f>
        <v>0</v>
      </c>
      <c r="BI252" s="226">
        <f>IF(N252="nulová",J252,0)</f>
        <v>0</v>
      </c>
      <c r="BJ252" s="19" t="s">
        <v>79</v>
      </c>
      <c r="BK252" s="226">
        <f>ROUND(I252*H252,2)</f>
        <v>0</v>
      </c>
      <c r="BL252" s="19" t="s">
        <v>149</v>
      </c>
      <c r="BM252" s="225" t="s">
        <v>452</v>
      </c>
    </row>
    <row r="253" s="2" customFormat="1">
      <c r="A253" s="40"/>
      <c r="B253" s="41"/>
      <c r="C253" s="42"/>
      <c r="D253" s="227" t="s">
        <v>151</v>
      </c>
      <c r="E253" s="42"/>
      <c r="F253" s="228" t="s">
        <v>453</v>
      </c>
      <c r="G253" s="42"/>
      <c r="H253" s="42"/>
      <c r="I253" s="229"/>
      <c r="J253" s="42"/>
      <c r="K253" s="42"/>
      <c r="L253" s="46"/>
      <c r="M253" s="230"/>
      <c r="N253" s="231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151</v>
      </c>
      <c r="AU253" s="19" t="s">
        <v>81</v>
      </c>
    </row>
    <row r="254" s="13" customFormat="1">
      <c r="A254" s="13"/>
      <c r="B254" s="232"/>
      <c r="C254" s="233"/>
      <c r="D254" s="234" t="s">
        <v>153</v>
      </c>
      <c r="E254" s="235" t="s">
        <v>19</v>
      </c>
      <c r="F254" s="236" t="s">
        <v>448</v>
      </c>
      <c r="G254" s="233"/>
      <c r="H254" s="235" t="s">
        <v>19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2" t="s">
        <v>153</v>
      </c>
      <c r="AU254" s="242" t="s">
        <v>81</v>
      </c>
      <c r="AV254" s="13" t="s">
        <v>79</v>
      </c>
      <c r="AW254" s="13" t="s">
        <v>33</v>
      </c>
      <c r="AX254" s="13" t="s">
        <v>72</v>
      </c>
      <c r="AY254" s="242" t="s">
        <v>142</v>
      </c>
    </row>
    <row r="255" s="14" customFormat="1">
      <c r="A255" s="14"/>
      <c r="B255" s="243"/>
      <c r="C255" s="244"/>
      <c r="D255" s="234" t="s">
        <v>153</v>
      </c>
      <c r="E255" s="245" t="s">
        <v>19</v>
      </c>
      <c r="F255" s="246" t="s">
        <v>1258</v>
      </c>
      <c r="G255" s="244"/>
      <c r="H255" s="247">
        <v>8</v>
      </c>
      <c r="I255" s="248"/>
      <c r="J255" s="244"/>
      <c r="K255" s="244"/>
      <c r="L255" s="249"/>
      <c r="M255" s="250"/>
      <c r="N255" s="251"/>
      <c r="O255" s="251"/>
      <c r="P255" s="251"/>
      <c r="Q255" s="251"/>
      <c r="R255" s="251"/>
      <c r="S255" s="251"/>
      <c r="T255" s="252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3" t="s">
        <v>153</v>
      </c>
      <c r="AU255" s="253" t="s">
        <v>81</v>
      </c>
      <c r="AV255" s="14" t="s">
        <v>81</v>
      </c>
      <c r="AW255" s="14" t="s">
        <v>33</v>
      </c>
      <c r="AX255" s="14" t="s">
        <v>79</v>
      </c>
      <c r="AY255" s="253" t="s">
        <v>142</v>
      </c>
    </row>
    <row r="256" s="2" customFormat="1" ht="16.5" customHeight="1">
      <c r="A256" s="40"/>
      <c r="B256" s="41"/>
      <c r="C256" s="214" t="s">
        <v>436</v>
      </c>
      <c r="D256" s="214" t="s">
        <v>144</v>
      </c>
      <c r="E256" s="215" t="s">
        <v>456</v>
      </c>
      <c r="F256" s="216" t="s">
        <v>457</v>
      </c>
      <c r="G256" s="217" t="s">
        <v>162</v>
      </c>
      <c r="H256" s="218">
        <v>629</v>
      </c>
      <c r="I256" s="219"/>
      <c r="J256" s="220">
        <f>ROUND(I256*H256,2)</f>
        <v>0</v>
      </c>
      <c r="K256" s="216" t="s">
        <v>148</v>
      </c>
      <c r="L256" s="46"/>
      <c r="M256" s="221" t="s">
        <v>19</v>
      </c>
      <c r="N256" s="222" t="s">
        <v>43</v>
      </c>
      <c r="O256" s="86"/>
      <c r="P256" s="223">
        <f>O256*H256</f>
        <v>0</v>
      </c>
      <c r="Q256" s="223">
        <v>0</v>
      </c>
      <c r="R256" s="223">
        <f>Q256*H256</f>
        <v>0</v>
      </c>
      <c r="S256" s="223">
        <v>0</v>
      </c>
      <c r="T256" s="224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25" t="s">
        <v>149</v>
      </c>
      <c r="AT256" s="225" t="s">
        <v>144</v>
      </c>
      <c r="AU256" s="225" t="s">
        <v>81</v>
      </c>
      <c r="AY256" s="19" t="s">
        <v>142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9" t="s">
        <v>79</v>
      </c>
      <c r="BK256" s="226">
        <f>ROUND(I256*H256,2)</f>
        <v>0</v>
      </c>
      <c r="BL256" s="19" t="s">
        <v>149</v>
      </c>
      <c r="BM256" s="225" t="s">
        <v>458</v>
      </c>
    </row>
    <row r="257" s="2" customFormat="1">
      <c r="A257" s="40"/>
      <c r="B257" s="41"/>
      <c r="C257" s="42"/>
      <c r="D257" s="227" t="s">
        <v>151</v>
      </c>
      <c r="E257" s="42"/>
      <c r="F257" s="228" t="s">
        <v>459</v>
      </c>
      <c r="G257" s="42"/>
      <c r="H257" s="42"/>
      <c r="I257" s="229"/>
      <c r="J257" s="42"/>
      <c r="K257" s="42"/>
      <c r="L257" s="46"/>
      <c r="M257" s="230"/>
      <c r="N257" s="231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151</v>
      </c>
      <c r="AU257" s="19" t="s">
        <v>81</v>
      </c>
    </row>
    <row r="258" s="13" customFormat="1">
      <c r="A258" s="13"/>
      <c r="B258" s="232"/>
      <c r="C258" s="233"/>
      <c r="D258" s="234" t="s">
        <v>153</v>
      </c>
      <c r="E258" s="235" t="s">
        <v>19</v>
      </c>
      <c r="F258" s="236" t="s">
        <v>408</v>
      </c>
      <c r="G258" s="233"/>
      <c r="H258" s="235" t="s">
        <v>19</v>
      </c>
      <c r="I258" s="237"/>
      <c r="J258" s="233"/>
      <c r="K258" s="233"/>
      <c r="L258" s="238"/>
      <c r="M258" s="239"/>
      <c r="N258" s="240"/>
      <c r="O258" s="240"/>
      <c r="P258" s="240"/>
      <c r="Q258" s="240"/>
      <c r="R258" s="240"/>
      <c r="S258" s="240"/>
      <c r="T258" s="241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2" t="s">
        <v>153</v>
      </c>
      <c r="AU258" s="242" t="s">
        <v>81</v>
      </c>
      <c r="AV258" s="13" t="s">
        <v>79</v>
      </c>
      <c r="AW258" s="13" t="s">
        <v>33</v>
      </c>
      <c r="AX258" s="13" t="s">
        <v>72</v>
      </c>
      <c r="AY258" s="242" t="s">
        <v>142</v>
      </c>
    </row>
    <row r="259" s="14" customFormat="1">
      <c r="A259" s="14"/>
      <c r="B259" s="243"/>
      <c r="C259" s="244"/>
      <c r="D259" s="234" t="s">
        <v>153</v>
      </c>
      <c r="E259" s="245" t="s">
        <v>19</v>
      </c>
      <c r="F259" s="246" t="s">
        <v>1251</v>
      </c>
      <c r="G259" s="244"/>
      <c r="H259" s="247">
        <v>629</v>
      </c>
      <c r="I259" s="248"/>
      <c r="J259" s="244"/>
      <c r="K259" s="244"/>
      <c r="L259" s="249"/>
      <c r="M259" s="250"/>
      <c r="N259" s="251"/>
      <c r="O259" s="251"/>
      <c r="P259" s="251"/>
      <c r="Q259" s="251"/>
      <c r="R259" s="251"/>
      <c r="S259" s="251"/>
      <c r="T259" s="252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3" t="s">
        <v>153</v>
      </c>
      <c r="AU259" s="253" t="s">
        <v>81</v>
      </c>
      <c r="AV259" s="14" t="s">
        <v>81</v>
      </c>
      <c r="AW259" s="14" t="s">
        <v>33</v>
      </c>
      <c r="AX259" s="14" t="s">
        <v>79</v>
      </c>
      <c r="AY259" s="253" t="s">
        <v>142</v>
      </c>
    </row>
    <row r="260" s="2" customFormat="1" ht="24.15" customHeight="1">
      <c r="A260" s="40"/>
      <c r="B260" s="41"/>
      <c r="C260" s="214" t="s">
        <v>443</v>
      </c>
      <c r="D260" s="214" t="s">
        <v>144</v>
      </c>
      <c r="E260" s="215" t="s">
        <v>461</v>
      </c>
      <c r="F260" s="216" t="s">
        <v>462</v>
      </c>
      <c r="G260" s="217" t="s">
        <v>162</v>
      </c>
      <c r="H260" s="218">
        <v>4</v>
      </c>
      <c r="I260" s="219"/>
      <c r="J260" s="220">
        <f>ROUND(I260*H260,2)</f>
        <v>0</v>
      </c>
      <c r="K260" s="216" t="s">
        <v>148</v>
      </c>
      <c r="L260" s="46"/>
      <c r="M260" s="221" t="s">
        <v>19</v>
      </c>
      <c r="N260" s="222" t="s">
        <v>43</v>
      </c>
      <c r="O260" s="86"/>
      <c r="P260" s="223">
        <f>O260*H260</f>
        <v>0</v>
      </c>
      <c r="Q260" s="223">
        <v>0</v>
      </c>
      <c r="R260" s="223">
        <f>Q260*H260</f>
        <v>0</v>
      </c>
      <c r="S260" s="223">
        <v>0</v>
      </c>
      <c r="T260" s="224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25" t="s">
        <v>149</v>
      </c>
      <c r="AT260" s="225" t="s">
        <v>144</v>
      </c>
      <c r="AU260" s="225" t="s">
        <v>81</v>
      </c>
      <c r="AY260" s="19" t="s">
        <v>142</v>
      </c>
      <c r="BE260" s="226">
        <f>IF(N260="základní",J260,0)</f>
        <v>0</v>
      </c>
      <c r="BF260" s="226">
        <f>IF(N260="snížená",J260,0)</f>
        <v>0</v>
      </c>
      <c r="BG260" s="226">
        <f>IF(N260="zákl. přenesená",J260,0)</f>
        <v>0</v>
      </c>
      <c r="BH260" s="226">
        <f>IF(N260="sníž. přenesená",J260,0)</f>
        <v>0</v>
      </c>
      <c r="BI260" s="226">
        <f>IF(N260="nulová",J260,0)</f>
        <v>0</v>
      </c>
      <c r="BJ260" s="19" t="s">
        <v>79</v>
      </c>
      <c r="BK260" s="226">
        <f>ROUND(I260*H260,2)</f>
        <v>0</v>
      </c>
      <c r="BL260" s="19" t="s">
        <v>149</v>
      </c>
      <c r="BM260" s="225" t="s">
        <v>463</v>
      </c>
    </row>
    <row r="261" s="2" customFormat="1">
      <c r="A261" s="40"/>
      <c r="B261" s="41"/>
      <c r="C261" s="42"/>
      <c r="D261" s="227" t="s">
        <v>151</v>
      </c>
      <c r="E261" s="42"/>
      <c r="F261" s="228" t="s">
        <v>464</v>
      </c>
      <c r="G261" s="42"/>
      <c r="H261" s="42"/>
      <c r="I261" s="229"/>
      <c r="J261" s="42"/>
      <c r="K261" s="42"/>
      <c r="L261" s="46"/>
      <c r="M261" s="230"/>
      <c r="N261" s="231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151</v>
      </c>
      <c r="AU261" s="19" t="s">
        <v>81</v>
      </c>
    </row>
    <row r="262" s="13" customFormat="1">
      <c r="A262" s="13"/>
      <c r="B262" s="232"/>
      <c r="C262" s="233"/>
      <c r="D262" s="234" t="s">
        <v>153</v>
      </c>
      <c r="E262" s="235" t="s">
        <v>19</v>
      </c>
      <c r="F262" s="236" t="s">
        <v>448</v>
      </c>
      <c r="G262" s="233"/>
      <c r="H262" s="235" t="s">
        <v>19</v>
      </c>
      <c r="I262" s="237"/>
      <c r="J262" s="233"/>
      <c r="K262" s="233"/>
      <c r="L262" s="238"/>
      <c r="M262" s="239"/>
      <c r="N262" s="240"/>
      <c r="O262" s="240"/>
      <c r="P262" s="240"/>
      <c r="Q262" s="240"/>
      <c r="R262" s="240"/>
      <c r="S262" s="240"/>
      <c r="T262" s="241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2" t="s">
        <v>153</v>
      </c>
      <c r="AU262" s="242" t="s">
        <v>81</v>
      </c>
      <c r="AV262" s="13" t="s">
        <v>79</v>
      </c>
      <c r="AW262" s="13" t="s">
        <v>33</v>
      </c>
      <c r="AX262" s="13" t="s">
        <v>72</v>
      </c>
      <c r="AY262" s="242" t="s">
        <v>142</v>
      </c>
    </row>
    <row r="263" s="14" customFormat="1">
      <c r="A263" s="14"/>
      <c r="B263" s="243"/>
      <c r="C263" s="244"/>
      <c r="D263" s="234" t="s">
        <v>153</v>
      </c>
      <c r="E263" s="245" t="s">
        <v>19</v>
      </c>
      <c r="F263" s="246" t="s">
        <v>149</v>
      </c>
      <c r="G263" s="244"/>
      <c r="H263" s="247">
        <v>4</v>
      </c>
      <c r="I263" s="248"/>
      <c r="J263" s="244"/>
      <c r="K263" s="244"/>
      <c r="L263" s="249"/>
      <c r="M263" s="250"/>
      <c r="N263" s="251"/>
      <c r="O263" s="251"/>
      <c r="P263" s="251"/>
      <c r="Q263" s="251"/>
      <c r="R263" s="251"/>
      <c r="S263" s="251"/>
      <c r="T263" s="25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3" t="s">
        <v>153</v>
      </c>
      <c r="AU263" s="253" t="s">
        <v>81</v>
      </c>
      <c r="AV263" s="14" t="s">
        <v>81</v>
      </c>
      <c r="AW263" s="14" t="s">
        <v>33</v>
      </c>
      <c r="AX263" s="14" t="s">
        <v>79</v>
      </c>
      <c r="AY263" s="253" t="s">
        <v>142</v>
      </c>
    </row>
    <row r="264" s="2" customFormat="1" ht="24.15" customHeight="1">
      <c r="A264" s="40"/>
      <c r="B264" s="41"/>
      <c r="C264" s="214" t="s">
        <v>449</v>
      </c>
      <c r="D264" s="214" t="s">
        <v>144</v>
      </c>
      <c r="E264" s="215" t="s">
        <v>466</v>
      </c>
      <c r="F264" s="216" t="s">
        <v>467</v>
      </c>
      <c r="G264" s="217" t="s">
        <v>162</v>
      </c>
      <c r="H264" s="218">
        <v>629</v>
      </c>
      <c r="I264" s="219"/>
      <c r="J264" s="220">
        <f>ROUND(I264*H264,2)</f>
        <v>0</v>
      </c>
      <c r="K264" s="216" t="s">
        <v>148</v>
      </c>
      <c r="L264" s="46"/>
      <c r="M264" s="221" t="s">
        <v>19</v>
      </c>
      <c r="N264" s="222" t="s">
        <v>43</v>
      </c>
      <c r="O264" s="86"/>
      <c r="P264" s="223">
        <f>O264*H264</f>
        <v>0</v>
      </c>
      <c r="Q264" s="223">
        <v>0</v>
      </c>
      <c r="R264" s="223">
        <f>Q264*H264</f>
        <v>0</v>
      </c>
      <c r="S264" s="223">
        <v>0</v>
      </c>
      <c r="T264" s="224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25" t="s">
        <v>149</v>
      </c>
      <c r="AT264" s="225" t="s">
        <v>144</v>
      </c>
      <c r="AU264" s="225" t="s">
        <v>81</v>
      </c>
      <c r="AY264" s="19" t="s">
        <v>142</v>
      </c>
      <c r="BE264" s="226">
        <f>IF(N264="základní",J264,0)</f>
        <v>0</v>
      </c>
      <c r="BF264" s="226">
        <f>IF(N264="snížená",J264,0)</f>
        <v>0</v>
      </c>
      <c r="BG264" s="226">
        <f>IF(N264="zákl. přenesená",J264,0)</f>
        <v>0</v>
      </c>
      <c r="BH264" s="226">
        <f>IF(N264="sníž. přenesená",J264,0)</f>
        <v>0</v>
      </c>
      <c r="BI264" s="226">
        <f>IF(N264="nulová",J264,0)</f>
        <v>0</v>
      </c>
      <c r="BJ264" s="19" t="s">
        <v>79</v>
      </c>
      <c r="BK264" s="226">
        <f>ROUND(I264*H264,2)</f>
        <v>0</v>
      </c>
      <c r="BL264" s="19" t="s">
        <v>149</v>
      </c>
      <c r="BM264" s="225" t="s">
        <v>468</v>
      </c>
    </row>
    <row r="265" s="2" customFormat="1">
      <c r="A265" s="40"/>
      <c r="B265" s="41"/>
      <c r="C265" s="42"/>
      <c r="D265" s="227" t="s">
        <v>151</v>
      </c>
      <c r="E265" s="42"/>
      <c r="F265" s="228" t="s">
        <v>469</v>
      </c>
      <c r="G265" s="42"/>
      <c r="H265" s="42"/>
      <c r="I265" s="229"/>
      <c r="J265" s="42"/>
      <c r="K265" s="42"/>
      <c r="L265" s="46"/>
      <c r="M265" s="230"/>
      <c r="N265" s="231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151</v>
      </c>
      <c r="AU265" s="19" t="s">
        <v>81</v>
      </c>
    </row>
    <row r="266" s="13" customFormat="1">
      <c r="A266" s="13"/>
      <c r="B266" s="232"/>
      <c r="C266" s="233"/>
      <c r="D266" s="234" t="s">
        <v>153</v>
      </c>
      <c r="E266" s="235" t="s">
        <v>19</v>
      </c>
      <c r="F266" s="236" t="s">
        <v>408</v>
      </c>
      <c r="G266" s="233"/>
      <c r="H266" s="235" t="s">
        <v>19</v>
      </c>
      <c r="I266" s="237"/>
      <c r="J266" s="233"/>
      <c r="K266" s="233"/>
      <c r="L266" s="238"/>
      <c r="M266" s="239"/>
      <c r="N266" s="240"/>
      <c r="O266" s="240"/>
      <c r="P266" s="240"/>
      <c r="Q266" s="240"/>
      <c r="R266" s="240"/>
      <c r="S266" s="240"/>
      <c r="T266" s="241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2" t="s">
        <v>153</v>
      </c>
      <c r="AU266" s="242" t="s">
        <v>81</v>
      </c>
      <c r="AV266" s="13" t="s">
        <v>79</v>
      </c>
      <c r="AW266" s="13" t="s">
        <v>33</v>
      </c>
      <c r="AX266" s="13" t="s">
        <v>72</v>
      </c>
      <c r="AY266" s="242" t="s">
        <v>142</v>
      </c>
    </row>
    <row r="267" s="14" customFormat="1">
      <c r="A267" s="14"/>
      <c r="B267" s="243"/>
      <c r="C267" s="244"/>
      <c r="D267" s="234" t="s">
        <v>153</v>
      </c>
      <c r="E267" s="245" t="s">
        <v>19</v>
      </c>
      <c r="F267" s="246" t="s">
        <v>1251</v>
      </c>
      <c r="G267" s="244"/>
      <c r="H267" s="247">
        <v>629</v>
      </c>
      <c r="I267" s="248"/>
      <c r="J267" s="244"/>
      <c r="K267" s="244"/>
      <c r="L267" s="249"/>
      <c r="M267" s="250"/>
      <c r="N267" s="251"/>
      <c r="O267" s="251"/>
      <c r="P267" s="251"/>
      <c r="Q267" s="251"/>
      <c r="R267" s="251"/>
      <c r="S267" s="251"/>
      <c r="T267" s="25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3" t="s">
        <v>153</v>
      </c>
      <c r="AU267" s="253" t="s">
        <v>81</v>
      </c>
      <c r="AV267" s="14" t="s">
        <v>81</v>
      </c>
      <c r="AW267" s="14" t="s">
        <v>33</v>
      </c>
      <c r="AX267" s="14" t="s">
        <v>79</v>
      </c>
      <c r="AY267" s="253" t="s">
        <v>142</v>
      </c>
    </row>
    <row r="268" s="2" customFormat="1" ht="44.25" customHeight="1">
      <c r="A268" s="40"/>
      <c r="B268" s="41"/>
      <c r="C268" s="214" t="s">
        <v>455</v>
      </c>
      <c r="D268" s="214" t="s">
        <v>144</v>
      </c>
      <c r="E268" s="215" t="s">
        <v>471</v>
      </c>
      <c r="F268" s="216" t="s">
        <v>472</v>
      </c>
      <c r="G268" s="217" t="s">
        <v>162</v>
      </c>
      <c r="H268" s="218">
        <v>178.69999999999999</v>
      </c>
      <c r="I268" s="219"/>
      <c r="J268" s="220">
        <f>ROUND(I268*H268,2)</f>
        <v>0</v>
      </c>
      <c r="K268" s="216" t="s">
        <v>148</v>
      </c>
      <c r="L268" s="46"/>
      <c r="M268" s="221" t="s">
        <v>19</v>
      </c>
      <c r="N268" s="222" t="s">
        <v>43</v>
      </c>
      <c r="O268" s="86"/>
      <c r="P268" s="223">
        <f>O268*H268</f>
        <v>0</v>
      </c>
      <c r="Q268" s="223">
        <v>0.089219999999999994</v>
      </c>
      <c r="R268" s="223">
        <f>Q268*H268</f>
        <v>15.943613999999998</v>
      </c>
      <c r="S268" s="223">
        <v>0</v>
      </c>
      <c r="T268" s="224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25" t="s">
        <v>149</v>
      </c>
      <c r="AT268" s="225" t="s">
        <v>144</v>
      </c>
      <c r="AU268" s="225" t="s">
        <v>81</v>
      </c>
      <c r="AY268" s="19" t="s">
        <v>142</v>
      </c>
      <c r="BE268" s="226">
        <f>IF(N268="základní",J268,0)</f>
        <v>0</v>
      </c>
      <c r="BF268" s="226">
        <f>IF(N268="snížená",J268,0)</f>
        <v>0</v>
      </c>
      <c r="BG268" s="226">
        <f>IF(N268="zákl. přenesená",J268,0)</f>
        <v>0</v>
      </c>
      <c r="BH268" s="226">
        <f>IF(N268="sníž. přenesená",J268,0)</f>
        <v>0</v>
      </c>
      <c r="BI268" s="226">
        <f>IF(N268="nulová",J268,0)</f>
        <v>0</v>
      </c>
      <c r="BJ268" s="19" t="s">
        <v>79</v>
      </c>
      <c r="BK268" s="226">
        <f>ROUND(I268*H268,2)</f>
        <v>0</v>
      </c>
      <c r="BL268" s="19" t="s">
        <v>149</v>
      </c>
      <c r="BM268" s="225" t="s">
        <v>473</v>
      </c>
    </row>
    <row r="269" s="2" customFormat="1">
      <c r="A269" s="40"/>
      <c r="B269" s="41"/>
      <c r="C269" s="42"/>
      <c r="D269" s="227" t="s">
        <v>151</v>
      </c>
      <c r="E269" s="42"/>
      <c r="F269" s="228" t="s">
        <v>474</v>
      </c>
      <c r="G269" s="42"/>
      <c r="H269" s="42"/>
      <c r="I269" s="229"/>
      <c r="J269" s="42"/>
      <c r="K269" s="42"/>
      <c r="L269" s="46"/>
      <c r="M269" s="230"/>
      <c r="N269" s="231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151</v>
      </c>
      <c r="AU269" s="19" t="s">
        <v>81</v>
      </c>
    </row>
    <row r="270" s="13" customFormat="1">
      <c r="A270" s="13"/>
      <c r="B270" s="232"/>
      <c r="C270" s="233"/>
      <c r="D270" s="234" t="s">
        <v>153</v>
      </c>
      <c r="E270" s="235" t="s">
        <v>19</v>
      </c>
      <c r="F270" s="236" t="s">
        <v>441</v>
      </c>
      <c r="G270" s="233"/>
      <c r="H270" s="235" t="s">
        <v>19</v>
      </c>
      <c r="I270" s="237"/>
      <c r="J270" s="233"/>
      <c r="K270" s="233"/>
      <c r="L270" s="238"/>
      <c r="M270" s="239"/>
      <c r="N270" s="240"/>
      <c r="O270" s="240"/>
      <c r="P270" s="240"/>
      <c r="Q270" s="240"/>
      <c r="R270" s="240"/>
      <c r="S270" s="240"/>
      <c r="T270" s="241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2" t="s">
        <v>153</v>
      </c>
      <c r="AU270" s="242" t="s">
        <v>81</v>
      </c>
      <c r="AV270" s="13" t="s">
        <v>79</v>
      </c>
      <c r="AW270" s="13" t="s">
        <v>33</v>
      </c>
      <c r="AX270" s="13" t="s">
        <v>72</v>
      </c>
      <c r="AY270" s="242" t="s">
        <v>142</v>
      </c>
    </row>
    <row r="271" s="14" customFormat="1">
      <c r="A271" s="14"/>
      <c r="B271" s="243"/>
      <c r="C271" s="244"/>
      <c r="D271" s="234" t="s">
        <v>153</v>
      </c>
      <c r="E271" s="245" t="s">
        <v>19</v>
      </c>
      <c r="F271" s="246" t="s">
        <v>1256</v>
      </c>
      <c r="G271" s="244"/>
      <c r="H271" s="247">
        <v>178.69999999999999</v>
      </c>
      <c r="I271" s="248"/>
      <c r="J271" s="244"/>
      <c r="K271" s="244"/>
      <c r="L271" s="249"/>
      <c r="M271" s="250"/>
      <c r="N271" s="251"/>
      <c r="O271" s="251"/>
      <c r="P271" s="251"/>
      <c r="Q271" s="251"/>
      <c r="R271" s="251"/>
      <c r="S271" s="251"/>
      <c r="T271" s="252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3" t="s">
        <v>153</v>
      </c>
      <c r="AU271" s="253" t="s">
        <v>81</v>
      </c>
      <c r="AV271" s="14" t="s">
        <v>81</v>
      </c>
      <c r="AW271" s="14" t="s">
        <v>33</v>
      </c>
      <c r="AX271" s="14" t="s">
        <v>79</v>
      </c>
      <c r="AY271" s="253" t="s">
        <v>142</v>
      </c>
    </row>
    <row r="272" s="2" customFormat="1" ht="16.5" customHeight="1">
      <c r="A272" s="40"/>
      <c r="B272" s="41"/>
      <c r="C272" s="265" t="s">
        <v>460</v>
      </c>
      <c r="D272" s="265" t="s">
        <v>284</v>
      </c>
      <c r="E272" s="266" t="s">
        <v>476</v>
      </c>
      <c r="F272" s="267" t="s">
        <v>477</v>
      </c>
      <c r="G272" s="268" t="s">
        <v>162</v>
      </c>
      <c r="H272" s="269">
        <v>180.487</v>
      </c>
      <c r="I272" s="270"/>
      <c r="J272" s="271">
        <f>ROUND(I272*H272,2)</f>
        <v>0</v>
      </c>
      <c r="K272" s="267" t="s">
        <v>148</v>
      </c>
      <c r="L272" s="272"/>
      <c r="M272" s="273" t="s">
        <v>19</v>
      </c>
      <c r="N272" s="274" t="s">
        <v>43</v>
      </c>
      <c r="O272" s="86"/>
      <c r="P272" s="223">
        <f>O272*H272</f>
        <v>0</v>
      </c>
      <c r="Q272" s="223">
        <v>0.13100000000000001</v>
      </c>
      <c r="R272" s="223">
        <f>Q272*H272</f>
        <v>23.643796999999999</v>
      </c>
      <c r="S272" s="223">
        <v>0</v>
      </c>
      <c r="T272" s="224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25" t="s">
        <v>193</v>
      </c>
      <c r="AT272" s="225" t="s">
        <v>284</v>
      </c>
      <c r="AU272" s="225" t="s">
        <v>81</v>
      </c>
      <c r="AY272" s="19" t="s">
        <v>142</v>
      </c>
      <c r="BE272" s="226">
        <f>IF(N272="základní",J272,0)</f>
        <v>0</v>
      </c>
      <c r="BF272" s="226">
        <f>IF(N272="snížená",J272,0)</f>
        <v>0</v>
      </c>
      <c r="BG272" s="226">
        <f>IF(N272="zákl. přenesená",J272,0)</f>
        <v>0</v>
      </c>
      <c r="BH272" s="226">
        <f>IF(N272="sníž. přenesená",J272,0)</f>
        <v>0</v>
      </c>
      <c r="BI272" s="226">
        <f>IF(N272="nulová",J272,0)</f>
        <v>0</v>
      </c>
      <c r="BJ272" s="19" t="s">
        <v>79</v>
      </c>
      <c r="BK272" s="226">
        <f>ROUND(I272*H272,2)</f>
        <v>0</v>
      </c>
      <c r="BL272" s="19" t="s">
        <v>149</v>
      </c>
      <c r="BM272" s="225" t="s">
        <v>478</v>
      </c>
    </row>
    <row r="273" s="14" customFormat="1">
      <c r="A273" s="14"/>
      <c r="B273" s="243"/>
      <c r="C273" s="244"/>
      <c r="D273" s="234" t="s">
        <v>153</v>
      </c>
      <c r="E273" s="245" t="s">
        <v>19</v>
      </c>
      <c r="F273" s="246" t="s">
        <v>1256</v>
      </c>
      <c r="G273" s="244"/>
      <c r="H273" s="247">
        <v>178.69999999999999</v>
      </c>
      <c r="I273" s="248"/>
      <c r="J273" s="244"/>
      <c r="K273" s="244"/>
      <c r="L273" s="249"/>
      <c r="M273" s="250"/>
      <c r="N273" s="251"/>
      <c r="O273" s="251"/>
      <c r="P273" s="251"/>
      <c r="Q273" s="251"/>
      <c r="R273" s="251"/>
      <c r="S273" s="251"/>
      <c r="T273" s="252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3" t="s">
        <v>153</v>
      </c>
      <c r="AU273" s="253" t="s">
        <v>81</v>
      </c>
      <c r="AV273" s="14" t="s">
        <v>81</v>
      </c>
      <c r="AW273" s="14" t="s">
        <v>33</v>
      </c>
      <c r="AX273" s="14" t="s">
        <v>79</v>
      </c>
      <c r="AY273" s="253" t="s">
        <v>142</v>
      </c>
    </row>
    <row r="274" s="14" customFormat="1">
      <c r="A274" s="14"/>
      <c r="B274" s="243"/>
      <c r="C274" s="244"/>
      <c r="D274" s="234" t="s">
        <v>153</v>
      </c>
      <c r="E274" s="244"/>
      <c r="F274" s="246" t="s">
        <v>1259</v>
      </c>
      <c r="G274" s="244"/>
      <c r="H274" s="247">
        <v>180.487</v>
      </c>
      <c r="I274" s="248"/>
      <c r="J274" s="244"/>
      <c r="K274" s="244"/>
      <c r="L274" s="249"/>
      <c r="M274" s="250"/>
      <c r="N274" s="251"/>
      <c r="O274" s="251"/>
      <c r="P274" s="251"/>
      <c r="Q274" s="251"/>
      <c r="R274" s="251"/>
      <c r="S274" s="251"/>
      <c r="T274" s="252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3" t="s">
        <v>153</v>
      </c>
      <c r="AU274" s="253" t="s">
        <v>81</v>
      </c>
      <c r="AV274" s="14" t="s">
        <v>81</v>
      </c>
      <c r="AW274" s="14" t="s">
        <v>4</v>
      </c>
      <c r="AX274" s="14" t="s">
        <v>79</v>
      </c>
      <c r="AY274" s="253" t="s">
        <v>142</v>
      </c>
    </row>
    <row r="275" s="2" customFormat="1" ht="44.25" customHeight="1">
      <c r="A275" s="40"/>
      <c r="B275" s="41"/>
      <c r="C275" s="214" t="s">
        <v>465</v>
      </c>
      <c r="D275" s="214" t="s">
        <v>144</v>
      </c>
      <c r="E275" s="215" t="s">
        <v>487</v>
      </c>
      <c r="F275" s="216" t="s">
        <v>488</v>
      </c>
      <c r="G275" s="217" t="s">
        <v>162</v>
      </c>
      <c r="H275" s="218">
        <v>158</v>
      </c>
      <c r="I275" s="219"/>
      <c r="J275" s="220">
        <f>ROUND(I275*H275,2)</f>
        <v>0</v>
      </c>
      <c r="K275" s="216" t="s">
        <v>148</v>
      </c>
      <c r="L275" s="46"/>
      <c r="M275" s="221" t="s">
        <v>19</v>
      </c>
      <c r="N275" s="222" t="s">
        <v>43</v>
      </c>
      <c r="O275" s="86"/>
      <c r="P275" s="223">
        <f>O275*H275</f>
        <v>0</v>
      </c>
      <c r="Q275" s="223">
        <v>0.11162</v>
      </c>
      <c r="R275" s="223">
        <f>Q275*H275</f>
        <v>17.635960000000001</v>
      </c>
      <c r="S275" s="223">
        <v>0</v>
      </c>
      <c r="T275" s="224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25" t="s">
        <v>149</v>
      </c>
      <c r="AT275" s="225" t="s">
        <v>144</v>
      </c>
      <c r="AU275" s="225" t="s">
        <v>81</v>
      </c>
      <c r="AY275" s="19" t="s">
        <v>142</v>
      </c>
      <c r="BE275" s="226">
        <f>IF(N275="základní",J275,0)</f>
        <v>0</v>
      </c>
      <c r="BF275" s="226">
        <f>IF(N275="snížená",J275,0)</f>
        <v>0</v>
      </c>
      <c r="BG275" s="226">
        <f>IF(N275="zákl. přenesená",J275,0)</f>
        <v>0</v>
      </c>
      <c r="BH275" s="226">
        <f>IF(N275="sníž. přenesená",J275,0)</f>
        <v>0</v>
      </c>
      <c r="BI275" s="226">
        <f>IF(N275="nulová",J275,0)</f>
        <v>0</v>
      </c>
      <c r="BJ275" s="19" t="s">
        <v>79</v>
      </c>
      <c r="BK275" s="226">
        <f>ROUND(I275*H275,2)</f>
        <v>0</v>
      </c>
      <c r="BL275" s="19" t="s">
        <v>149</v>
      </c>
      <c r="BM275" s="225" t="s">
        <v>489</v>
      </c>
    </row>
    <row r="276" s="2" customFormat="1">
      <c r="A276" s="40"/>
      <c r="B276" s="41"/>
      <c r="C276" s="42"/>
      <c r="D276" s="227" t="s">
        <v>151</v>
      </c>
      <c r="E276" s="42"/>
      <c r="F276" s="228" t="s">
        <v>490</v>
      </c>
      <c r="G276" s="42"/>
      <c r="H276" s="42"/>
      <c r="I276" s="229"/>
      <c r="J276" s="42"/>
      <c r="K276" s="42"/>
      <c r="L276" s="46"/>
      <c r="M276" s="230"/>
      <c r="N276" s="231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151</v>
      </c>
      <c r="AU276" s="19" t="s">
        <v>81</v>
      </c>
    </row>
    <row r="277" s="13" customFormat="1">
      <c r="A277" s="13"/>
      <c r="B277" s="232"/>
      <c r="C277" s="233"/>
      <c r="D277" s="234" t="s">
        <v>153</v>
      </c>
      <c r="E277" s="235" t="s">
        <v>19</v>
      </c>
      <c r="F277" s="236" t="s">
        <v>430</v>
      </c>
      <c r="G277" s="233"/>
      <c r="H277" s="235" t="s">
        <v>19</v>
      </c>
      <c r="I277" s="237"/>
      <c r="J277" s="233"/>
      <c r="K277" s="233"/>
      <c r="L277" s="238"/>
      <c r="M277" s="239"/>
      <c r="N277" s="240"/>
      <c r="O277" s="240"/>
      <c r="P277" s="240"/>
      <c r="Q277" s="240"/>
      <c r="R277" s="240"/>
      <c r="S277" s="240"/>
      <c r="T277" s="241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2" t="s">
        <v>153</v>
      </c>
      <c r="AU277" s="242" t="s">
        <v>81</v>
      </c>
      <c r="AV277" s="13" t="s">
        <v>79</v>
      </c>
      <c r="AW277" s="13" t="s">
        <v>33</v>
      </c>
      <c r="AX277" s="13" t="s">
        <v>72</v>
      </c>
      <c r="AY277" s="242" t="s">
        <v>142</v>
      </c>
    </row>
    <row r="278" s="14" customFormat="1">
      <c r="A278" s="14"/>
      <c r="B278" s="243"/>
      <c r="C278" s="244"/>
      <c r="D278" s="234" t="s">
        <v>153</v>
      </c>
      <c r="E278" s="245" t="s">
        <v>19</v>
      </c>
      <c r="F278" s="246" t="s">
        <v>1257</v>
      </c>
      <c r="G278" s="244"/>
      <c r="H278" s="247">
        <v>158</v>
      </c>
      <c r="I278" s="248"/>
      <c r="J278" s="244"/>
      <c r="K278" s="244"/>
      <c r="L278" s="249"/>
      <c r="M278" s="250"/>
      <c r="N278" s="251"/>
      <c r="O278" s="251"/>
      <c r="P278" s="251"/>
      <c r="Q278" s="251"/>
      <c r="R278" s="251"/>
      <c r="S278" s="251"/>
      <c r="T278" s="25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3" t="s">
        <v>153</v>
      </c>
      <c r="AU278" s="253" t="s">
        <v>81</v>
      </c>
      <c r="AV278" s="14" t="s">
        <v>81</v>
      </c>
      <c r="AW278" s="14" t="s">
        <v>33</v>
      </c>
      <c r="AX278" s="14" t="s">
        <v>79</v>
      </c>
      <c r="AY278" s="253" t="s">
        <v>142</v>
      </c>
    </row>
    <row r="279" s="2" customFormat="1" ht="16.5" customHeight="1">
      <c r="A279" s="40"/>
      <c r="B279" s="41"/>
      <c r="C279" s="265" t="s">
        <v>470</v>
      </c>
      <c r="D279" s="265" t="s">
        <v>284</v>
      </c>
      <c r="E279" s="266" t="s">
        <v>492</v>
      </c>
      <c r="F279" s="267" t="s">
        <v>493</v>
      </c>
      <c r="G279" s="268" t="s">
        <v>162</v>
      </c>
      <c r="H279" s="269">
        <v>146.37000000000001</v>
      </c>
      <c r="I279" s="270"/>
      <c r="J279" s="271">
        <f>ROUND(I279*H279,2)</f>
        <v>0</v>
      </c>
      <c r="K279" s="267" t="s">
        <v>148</v>
      </c>
      <c r="L279" s="272"/>
      <c r="M279" s="273" t="s">
        <v>19</v>
      </c>
      <c r="N279" s="274" t="s">
        <v>43</v>
      </c>
      <c r="O279" s="86"/>
      <c r="P279" s="223">
        <f>O279*H279</f>
        <v>0</v>
      </c>
      <c r="Q279" s="223">
        <v>0.17599999999999999</v>
      </c>
      <c r="R279" s="223">
        <f>Q279*H279</f>
        <v>25.761119999999998</v>
      </c>
      <c r="S279" s="223">
        <v>0</v>
      </c>
      <c r="T279" s="224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25" t="s">
        <v>193</v>
      </c>
      <c r="AT279" s="225" t="s">
        <v>284</v>
      </c>
      <c r="AU279" s="225" t="s">
        <v>81</v>
      </c>
      <c r="AY279" s="19" t="s">
        <v>142</v>
      </c>
      <c r="BE279" s="226">
        <f>IF(N279="základní",J279,0)</f>
        <v>0</v>
      </c>
      <c r="BF279" s="226">
        <f>IF(N279="snížená",J279,0)</f>
        <v>0</v>
      </c>
      <c r="BG279" s="226">
        <f>IF(N279="zákl. přenesená",J279,0)</f>
        <v>0</v>
      </c>
      <c r="BH279" s="226">
        <f>IF(N279="sníž. přenesená",J279,0)</f>
        <v>0</v>
      </c>
      <c r="BI279" s="226">
        <f>IF(N279="nulová",J279,0)</f>
        <v>0</v>
      </c>
      <c r="BJ279" s="19" t="s">
        <v>79</v>
      </c>
      <c r="BK279" s="226">
        <f>ROUND(I279*H279,2)</f>
        <v>0</v>
      </c>
      <c r="BL279" s="19" t="s">
        <v>149</v>
      </c>
      <c r="BM279" s="225" t="s">
        <v>494</v>
      </c>
    </row>
    <row r="280" s="14" customFormat="1">
      <c r="A280" s="14"/>
      <c r="B280" s="243"/>
      <c r="C280" s="244"/>
      <c r="D280" s="234" t="s">
        <v>153</v>
      </c>
      <c r="E280" s="245" t="s">
        <v>19</v>
      </c>
      <c r="F280" s="246" t="s">
        <v>1260</v>
      </c>
      <c r="G280" s="244"/>
      <c r="H280" s="247">
        <v>143.5</v>
      </c>
      <c r="I280" s="248"/>
      <c r="J280" s="244"/>
      <c r="K280" s="244"/>
      <c r="L280" s="249"/>
      <c r="M280" s="250"/>
      <c r="N280" s="251"/>
      <c r="O280" s="251"/>
      <c r="P280" s="251"/>
      <c r="Q280" s="251"/>
      <c r="R280" s="251"/>
      <c r="S280" s="251"/>
      <c r="T280" s="252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3" t="s">
        <v>153</v>
      </c>
      <c r="AU280" s="253" t="s">
        <v>81</v>
      </c>
      <c r="AV280" s="14" t="s">
        <v>81</v>
      </c>
      <c r="AW280" s="14" t="s">
        <v>33</v>
      </c>
      <c r="AX280" s="14" t="s">
        <v>79</v>
      </c>
      <c r="AY280" s="253" t="s">
        <v>142</v>
      </c>
    </row>
    <row r="281" s="14" customFormat="1">
      <c r="A281" s="14"/>
      <c r="B281" s="243"/>
      <c r="C281" s="244"/>
      <c r="D281" s="234" t="s">
        <v>153</v>
      </c>
      <c r="E281" s="244"/>
      <c r="F281" s="246" t="s">
        <v>1261</v>
      </c>
      <c r="G281" s="244"/>
      <c r="H281" s="247">
        <v>146.37000000000001</v>
      </c>
      <c r="I281" s="248"/>
      <c r="J281" s="244"/>
      <c r="K281" s="244"/>
      <c r="L281" s="249"/>
      <c r="M281" s="250"/>
      <c r="N281" s="251"/>
      <c r="O281" s="251"/>
      <c r="P281" s="251"/>
      <c r="Q281" s="251"/>
      <c r="R281" s="251"/>
      <c r="S281" s="251"/>
      <c r="T281" s="252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3" t="s">
        <v>153</v>
      </c>
      <c r="AU281" s="253" t="s">
        <v>81</v>
      </c>
      <c r="AV281" s="14" t="s">
        <v>81</v>
      </c>
      <c r="AW281" s="14" t="s">
        <v>4</v>
      </c>
      <c r="AX281" s="14" t="s">
        <v>79</v>
      </c>
      <c r="AY281" s="253" t="s">
        <v>142</v>
      </c>
    </row>
    <row r="282" s="2" customFormat="1" ht="16.5" customHeight="1">
      <c r="A282" s="40"/>
      <c r="B282" s="41"/>
      <c r="C282" s="265" t="s">
        <v>475</v>
      </c>
      <c r="D282" s="265" t="s">
        <v>284</v>
      </c>
      <c r="E282" s="266" t="s">
        <v>498</v>
      </c>
      <c r="F282" s="267" t="s">
        <v>499</v>
      </c>
      <c r="G282" s="268" t="s">
        <v>162</v>
      </c>
      <c r="H282" s="269">
        <v>14.789999999999999</v>
      </c>
      <c r="I282" s="270"/>
      <c r="J282" s="271">
        <f>ROUND(I282*H282,2)</f>
        <v>0</v>
      </c>
      <c r="K282" s="267" t="s">
        <v>148</v>
      </c>
      <c r="L282" s="272"/>
      <c r="M282" s="273" t="s">
        <v>19</v>
      </c>
      <c r="N282" s="274" t="s">
        <v>43</v>
      </c>
      <c r="O282" s="86"/>
      <c r="P282" s="223">
        <f>O282*H282</f>
        <v>0</v>
      </c>
      <c r="Q282" s="223">
        <v>0.17499999999999999</v>
      </c>
      <c r="R282" s="223">
        <f>Q282*H282</f>
        <v>2.5882499999999995</v>
      </c>
      <c r="S282" s="223">
        <v>0</v>
      </c>
      <c r="T282" s="224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25" t="s">
        <v>193</v>
      </c>
      <c r="AT282" s="225" t="s">
        <v>284</v>
      </c>
      <c r="AU282" s="225" t="s">
        <v>81</v>
      </c>
      <c r="AY282" s="19" t="s">
        <v>142</v>
      </c>
      <c r="BE282" s="226">
        <f>IF(N282="základní",J282,0)</f>
        <v>0</v>
      </c>
      <c r="BF282" s="226">
        <f>IF(N282="snížená",J282,0)</f>
        <v>0</v>
      </c>
      <c r="BG282" s="226">
        <f>IF(N282="zákl. přenesená",J282,0)</f>
        <v>0</v>
      </c>
      <c r="BH282" s="226">
        <f>IF(N282="sníž. přenesená",J282,0)</f>
        <v>0</v>
      </c>
      <c r="BI282" s="226">
        <f>IF(N282="nulová",J282,0)</f>
        <v>0</v>
      </c>
      <c r="BJ282" s="19" t="s">
        <v>79</v>
      </c>
      <c r="BK282" s="226">
        <f>ROUND(I282*H282,2)</f>
        <v>0</v>
      </c>
      <c r="BL282" s="19" t="s">
        <v>149</v>
      </c>
      <c r="BM282" s="225" t="s">
        <v>500</v>
      </c>
    </row>
    <row r="283" s="14" customFormat="1">
      <c r="A283" s="14"/>
      <c r="B283" s="243"/>
      <c r="C283" s="244"/>
      <c r="D283" s="234" t="s">
        <v>153</v>
      </c>
      <c r="E283" s="245" t="s">
        <v>19</v>
      </c>
      <c r="F283" s="246" t="s">
        <v>1262</v>
      </c>
      <c r="G283" s="244"/>
      <c r="H283" s="247">
        <v>14.5</v>
      </c>
      <c r="I283" s="248"/>
      <c r="J283" s="244"/>
      <c r="K283" s="244"/>
      <c r="L283" s="249"/>
      <c r="M283" s="250"/>
      <c r="N283" s="251"/>
      <c r="O283" s="251"/>
      <c r="P283" s="251"/>
      <c r="Q283" s="251"/>
      <c r="R283" s="251"/>
      <c r="S283" s="251"/>
      <c r="T283" s="252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3" t="s">
        <v>153</v>
      </c>
      <c r="AU283" s="253" t="s">
        <v>81</v>
      </c>
      <c r="AV283" s="14" t="s">
        <v>81</v>
      </c>
      <c r="AW283" s="14" t="s">
        <v>33</v>
      </c>
      <c r="AX283" s="14" t="s">
        <v>79</v>
      </c>
      <c r="AY283" s="253" t="s">
        <v>142</v>
      </c>
    </row>
    <row r="284" s="14" customFormat="1">
      <c r="A284" s="14"/>
      <c r="B284" s="243"/>
      <c r="C284" s="244"/>
      <c r="D284" s="234" t="s">
        <v>153</v>
      </c>
      <c r="E284" s="244"/>
      <c r="F284" s="246" t="s">
        <v>1263</v>
      </c>
      <c r="G284" s="244"/>
      <c r="H284" s="247">
        <v>14.789999999999999</v>
      </c>
      <c r="I284" s="248"/>
      <c r="J284" s="244"/>
      <c r="K284" s="244"/>
      <c r="L284" s="249"/>
      <c r="M284" s="250"/>
      <c r="N284" s="251"/>
      <c r="O284" s="251"/>
      <c r="P284" s="251"/>
      <c r="Q284" s="251"/>
      <c r="R284" s="251"/>
      <c r="S284" s="251"/>
      <c r="T284" s="252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3" t="s">
        <v>153</v>
      </c>
      <c r="AU284" s="253" t="s">
        <v>81</v>
      </c>
      <c r="AV284" s="14" t="s">
        <v>81</v>
      </c>
      <c r="AW284" s="14" t="s">
        <v>4</v>
      </c>
      <c r="AX284" s="14" t="s">
        <v>79</v>
      </c>
      <c r="AY284" s="253" t="s">
        <v>142</v>
      </c>
    </row>
    <row r="285" s="2" customFormat="1" ht="37.8" customHeight="1">
      <c r="A285" s="40"/>
      <c r="B285" s="41"/>
      <c r="C285" s="214" t="s">
        <v>481</v>
      </c>
      <c r="D285" s="214" t="s">
        <v>144</v>
      </c>
      <c r="E285" s="215" t="s">
        <v>503</v>
      </c>
      <c r="F285" s="216" t="s">
        <v>504</v>
      </c>
      <c r="G285" s="217" t="s">
        <v>162</v>
      </c>
      <c r="H285" s="218">
        <v>111</v>
      </c>
      <c r="I285" s="219"/>
      <c r="J285" s="220">
        <f>ROUND(I285*H285,2)</f>
        <v>0</v>
      </c>
      <c r="K285" s="216" t="s">
        <v>148</v>
      </c>
      <c r="L285" s="46"/>
      <c r="M285" s="221" t="s">
        <v>19</v>
      </c>
      <c r="N285" s="222" t="s">
        <v>43</v>
      </c>
      <c r="O285" s="86"/>
      <c r="P285" s="223">
        <f>O285*H285</f>
        <v>0</v>
      </c>
      <c r="Q285" s="223">
        <v>0.098000000000000004</v>
      </c>
      <c r="R285" s="223">
        <f>Q285*H285</f>
        <v>10.878</v>
      </c>
      <c r="S285" s="223">
        <v>0</v>
      </c>
      <c r="T285" s="224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25" t="s">
        <v>149</v>
      </c>
      <c r="AT285" s="225" t="s">
        <v>144</v>
      </c>
      <c r="AU285" s="225" t="s">
        <v>81</v>
      </c>
      <c r="AY285" s="19" t="s">
        <v>142</v>
      </c>
      <c r="BE285" s="226">
        <f>IF(N285="základní",J285,0)</f>
        <v>0</v>
      </c>
      <c r="BF285" s="226">
        <f>IF(N285="snížená",J285,0)</f>
        <v>0</v>
      </c>
      <c r="BG285" s="226">
        <f>IF(N285="zákl. přenesená",J285,0)</f>
        <v>0</v>
      </c>
      <c r="BH285" s="226">
        <f>IF(N285="sníž. přenesená",J285,0)</f>
        <v>0</v>
      </c>
      <c r="BI285" s="226">
        <f>IF(N285="nulová",J285,0)</f>
        <v>0</v>
      </c>
      <c r="BJ285" s="19" t="s">
        <v>79</v>
      </c>
      <c r="BK285" s="226">
        <f>ROUND(I285*H285,2)</f>
        <v>0</v>
      </c>
      <c r="BL285" s="19" t="s">
        <v>149</v>
      </c>
      <c r="BM285" s="225" t="s">
        <v>505</v>
      </c>
    </row>
    <row r="286" s="2" customFormat="1">
      <c r="A286" s="40"/>
      <c r="B286" s="41"/>
      <c r="C286" s="42"/>
      <c r="D286" s="227" t="s">
        <v>151</v>
      </c>
      <c r="E286" s="42"/>
      <c r="F286" s="228" t="s">
        <v>506</v>
      </c>
      <c r="G286" s="42"/>
      <c r="H286" s="42"/>
      <c r="I286" s="229"/>
      <c r="J286" s="42"/>
      <c r="K286" s="42"/>
      <c r="L286" s="46"/>
      <c r="M286" s="230"/>
      <c r="N286" s="231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151</v>
      </c>
      <c r="AU286" s="19" t="s">
        <v>81</v>
      </c>
    </row>
    <row r="287" s="13" customFormat="1">
      <c r="A287" s="13"/>
      <c r="B287" s="232"/>
      <c r="C287" s="233"/>
      <c r="D287" s="234" t="s">
        <v>153</v>
      </c>
      <c r="E287" s="235" t="s">
        <v>19</v>
      </c>
      <c r="F287" s="236" t="s">
        <v>427</v>
      </c>
      <c r="G287" s="233"/>
      <c r="H287" s="235" t="s">
        <v>19</v>
      </c>
      <c r="I287" s="237"/>
      <c r="J287" s="233"/>
      <c r="K287" s="233"/>
      <c r="L287" s="238"/>
      <c r="M287" s="239"/>
      <c r="N287" s="240"/>
      <c r="O287" s="240"/>
      <c r="P287" s="240"/>
      <c r="Q287" s="240"/>
      <c r="R287" s="240"/>
      <c r="S287" s="240"/>
      <c r="T287" s="241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2" t="s">
        <v>153</v>
      </c>
      <c r="AU287" s="242" t="s">
        <v>81</v>
      </c>
      <c r="AV287" s="13" t="s">
        <v>79</v>
      </c>
      <c r="AW287" s="13" t="s">
        <v>33</v>
      </c>
      <c r="AX287" s="13" t="s">
        <v>72</v>
      </c>
      <c r="AY287" s="242" t="s">
        <v>142</v>
      </c>
    </row>
    <row r="288" s="14" customFormat="1">
      <c r="A288" s="14"/>
      <c r="B288" s="243"/>
      <c r="C288" s="244"/>
      <c r="D288" s="234" t="s">
        <v>153</v>
      </c>
      <c r="E288" s="245" t="s">
        <v>19</v>
      </c>
      <c r="F288" s="246" t="s">
        <v>554</v>
      </c>
      <c r="G288" s="244"/>
      <c r="H288" s="247">
        <v>111</v>
      </c>
      <c r="I288" s="248"/>
      <c r="J288" s="244"/>
      <c r="K288" s="244"/>
      <c r="L288" s="249"/>
      <c r="M288" s="250"/>
      <c r="N288" s="251"/>
      <c r="O288" s="251"/>
      <c r="P288" s="251"/>
      <c r="Q288" s="251"/>
      <c r="R288" s="251"/>
      <c r="S288" s="251"/>
      <c r="T288" s="252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3" t="s">
        <v>153</v>
      </c>
      <c r="AU288" s="253" t="s">
        <v>81</v>
      </c>
      <c r="AV288" s="14" t="s">
        <v>81</v>
      </c>
      <c r="AW288" s="14" t="s">
        <v>33</v>
      </c>
      <c r="AX288" s="14" t="s">
        <v>79</v>
      </c>
      <c r="AY288" s="253" t="s">
        <v>142</v>
      </c>
    </row>
    <row r="289" s="2" customFormat="1" ht="16.5" customHeight="1">
      <c r="A289" s="40"/>
      <c r="B289" s="41"/>
      <c r="C289" s="265" t="s">
        <v>486</v>
      </c>
      <c r="D289" s="265" t="s">
        <v>284</v>
      </c>
      <c r="E289" s="266" t="s">
        <v>508</v>
      </c>
      <c r="F289" s="267" t="s">
        <v>509</v>
      </c>
      <c r="G289" s="268" t="s">
        <v>162</v>
      </c>
      <c r="H289" s="269">
        <v>113.22</v>
      </c>
      <c r="I289" s="270"/>
      <c r="J289" s="271">
        <f>ROUND(I289*H289,2)</f>
        <v>0</v>
      </c>
      <c r="K289" s="267" t="s">
        <v>19</v>
      </c>
      <c r="L289" s="272"/>
      <c r="M289" s="273" t="s">
        <v>19</v>
      </c>
      <c r="N289" s="274" t="s">
        <v>43</v>
      </c>
      <c r="O289" s="86"/>
      <c r="P289" s="223">
        <f>O289*H289</f>
        <v>0</v>
      </c>
      <c r="Q289" s="223">
        <v>0.14499999999999999</v>
      </c>
      <c r="R289" s="223">
        <f>Q289*H289</f>
        <v>16.416899999999998</v>
      </c>
      <c r="S289" s="223">
        <v>0</v>
      </c>
      <c r="T289" s="224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25" t="s">
        <v>193</v>
      </c>
      <c r="AT289" s="225" t="s">
        <v>284</v>
      </c>
      <c r="AU289" s="225" t="s">
        <v>81</v>
      </c>
      <c r="AY289" s="19" t="s">
        <v>142</v>
      </c>
      <c r="BE289" s="226">
        <f>IF(N289="základní",J289,0)</f>
        <v>0</v>
      </c>
      <c r="BF289" s="226">
        <f>IF(N289="snížená",J289,0)</f>
        <v>0</v>
      </c>
      <c r="BG289" s="226">
        <f>IF(N289="zákl. přenesená",J289,0)</f>
        <v>0</v>
      </c>
      <c r="BH289" s="226">
        <f>IF(N289="sníž. přenesená",J289,0)</f>
        <v>0</v>
      </c>
      <c r="BI289" s="226">
        <f>IF(N289="nulová",J289,0)</f>
        <v>0</v>
      </c>
      <c r="BJ289" s="19" t="s">
        <v>79</v>
      </c>
      <c r="BK289" s="226">
        <f>ROUND(I289*H289,2)</f>
        <v>0</v>
      </c>
      <c r="BL289" s="19" t="s">
        <v>149</v>
      </c>
      <c r="BM289" s="225" t="s">
        <v>510</v>
      </c>
    </row>
    <row r="290" s="14" customFormat="1">
      <c r="A290" s="14"/>
      <c r="B290" s="243"/>
      <c r="C290" s="244"/>
      <c r="D290" s="234" t="s">
        <v>153</v>
      </c>
      <c r="E290" s="244"/>
      <c r="F290" s="246" t="s">
        <v>1264</v>
      </c>
      <c r="G290" s="244"/>
      <c r="H290" s="247">
        <v>113.22</v>
      </c>
      <c r="I290" s="248"/>
      <c r="J290" s="244"/>
      <c r="K290" s="244"/>
      <c r="L290" s="249"/>
      <c r="M290" s="250"/>
      <c r="N290" s="251"/>
      <c r="O290" s="251"/>
      <c r="P290" s="251"/>
      <c r="Q290" s="251"/>
      <c r="R290" s="251"/>
      <c r="S290" s="251"/>
      <c r="T290" s="252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3" t="s">
        <v>153</v>
      </c>
      <c r="AU290" s="253" t="s">
        <v>81</v>
      </c>
      <c r="AV290" s="14" t="s">
        <v>81</v>
      </c>
      <c r="AW290" s="14" t="s">
        <v>4</v>
      </c>
      <c r="AX290" s="14" t="s">
        <v>79</v>
      </c>
      <c r="AY290" s="253" t="s">
        <v>142</v>
      </c>
    </row>
    <row r="291" s="12" customFormat="1" ht="22.8" customHeight="1">
      <c r="A291" s="12"/>
      <c r="B291" s="198"/>
      <c r="C291" s="199"/>
      <c r="D291" s="200" t="s">
        <v>71</v>
      </c>
      <c r="E291" s="212" t="s">
        <v>199</v>
      </c>
      <c r="F291" s="212" t="s">
        <v>512</v>
      </c>
      <c r="G291" s="199"/>
      <c r="H291" s="199"/>
      <c r="I291" s="202"/>
      <c r="J291" s="213">
        <f>BK291</f>
        <v>0</v>
      </c>
      <c r="K291" s="199"/>
      <c r="L291" s="204"/>
      <c r="M291" s="205"/>
      <c r="N291" s="206"/>
      <c r="O291" s="206"/>
      <c r="P291" s="207">
        <f>SUM(P292:P323)</f>
        <v>0</v>
      </c>
      <c r="Q291" s="206"/>
      <c r="R291" s="207">
        <f>SUM(R292:R323)</f>
        <v>86.273576800000001</v>
      </c>
      <c r="S291" s="206"/>
      <c r="T291" s="208">
        <f>SUM(T292:T323)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9" t="s">
        <v>79</v>
      </c>
      <c r="AT291" s="210" t="s">
        <v>71</v>
      </c>
      <c r="AU291" s="210" t="s">
        <v>79</v>
      </c>
      <c r="AY291" s="209" t="s">
        <v>142</v>
      </c>
      <c r="BK291" s="211">
        <f>SUM(BK292:BK323)</f>
        <v>0</v>
      </c>
    </row>
    <row r="292" s="2" customFormat="1" ht="33" customHeight="1">
      <c r="A292" s="40"/>
      <c r="B292" s="41"/>
      <c r="C292" s="214" t="s">
        <v>491</v>
      </c>
      <c r="D292" s="214" t="s">
        <v>144</v>
      </c>
      <c r="E292" s="215" t="s">
        <v>547</v>
      </c>
      <c r="F292" s="216" t="s">
        <v>548</v>
      </c>
      <c r="G292" s="217" t="s">
        <v>206</v>
      </c>
      <c r="H292" s="218">
        <v>380.80000000000001</v>
      </c>
      <c r="I292" s="219"/>
      <c r="J292" s="220">
        <f>ROUND(I292*H292,2)</f>
        <v>0</v>
      </c>
      <c r="K292" s="216" t="s">
        <v>19</v>
      </c>
      <c r="L292" s="46"/>
      <c r="M292" s="221" t="s">
        <v>19</v>
      </c>
      <c r="N292" s="222" t="s">
        <v>43</v>
      </c>
      <c r="O292" s="86"/>
      <c r="P292" s="223">
        <f>O292*H292</f>
        <v>0</v>
      </c>
      <c r="Q292" s="223">
        <v>0.15540000000000001</v>
      </c>
      <c r="R292" s="223">
        <f>Q292*H292</f>
        <v>59.176320000000004</v>
      </c>
      <c r="S292" s="223">
        <v>0</v>
      </c>
      <c r="T292" s="224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25" t="s">
        <v>149</v>
      </c>
      <c r="AT292" s="225" t="s">
        <v>144</v>
      </c>
      <c r="AU292" s="225" t="s">
        <v>81</v>
      </c>
      <c r="AY292" s="19" t="s">
        <v>142</v>
      </c>
      <c r="BE292" s="226">
        <f>IF(N292="základní",J292,0)</f>
        <v>0</v>
      </c>
      <c r="BF292" s="226">
        <f>IF(N292="snížená",J292,0)</f>
        <v>0</v>
      </c>
      <c r="BG292" s="226">
        <f>IF(N292="zákl. přenesená",J292,0)</f>
        <v>0</v>
      </c>
      <c r="BH292" s="226">
        <f>IF(N292="sníž. přenesená",J292,0)</f>
        <v>0</v>
      </c>
      <c r="BI292" s="226">
        <f>IF(N292="nulová",J292,0)</f>
        <v>0</v>
      </c>
      <c r="BJ292" s="19" t="s">
        <v>79</v>
      </c>
      <c r="BK292" s="226">
        <f>ROUND(I292*H292,2)</f>
        <v>0</v>
      </c>
      <c r="BL292" s="19" t="s">
        <v>149</v>
      </c>
      <c r="BM292" s="225" t="s">
        <v>549</v>
      </c>
    </row>
    <row r="293" s="13" customFormat="1">
      <c r="A293" s="13"/>
      <c r="B293" s="232"/>
      <c r="C293" s="233"/>
      <c r="D293" s="234" t="s">
        <v>153</v>
      </c>
      <c r="E293" s="235" t="s">
        <v>19</v>
      </c>
      <c r="F293" s="236" t="s">
        <v>550</v>
      </c>
      <c r="G293" s="233"/>
      <c r="H293" s="235" t="s">
        <v>19</v>
      </c>
      <c r="I293" s="237"/>
      <c r="J293" s="233"/>
      <c r="K293" s="233"/>
      <c r="L293" s="238"/>
      <c r="M293" s="239"/>
      <c r="N293" s="240"/>
      <c r="O293" s="240"/>
      <c r="P293" s="240"/>
      <c r="Q293" s="240"/>
      <c r="R293" s="240"/>
      <c r="S293" s="240"/>
      <c r="T293" s="241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2" t="s">
        <v>153</v>
      </c>
      <c r="AU293" s="242" t="s">
        <v>81</v>
      </c>
      <c r="AV293" s="13" t="s">
        <v>79</v>
      </c>
      <c r="AW293" s="13" t="s">
        <v>33</v>
      </c>
      <c r="AX293" s="13" t="s">
        <v>72</v>
      </c>
      <c r="AY293" s="242" t="s">
        <v>142</v>
      </c>
    </row>
    <row r="294" s="14" customFormat="1">
      <c r="A294" s="14"/>
      <c r="B294" s="243"/>
      <c r="C294" s="244"/>
      <c r="D294" s="234" t="s">
        <v>153</v>
      </c>
      <c r="E294" s="245" t="s">
        <v>19</v>
      </c>
      <c r="F294" s="246" t="s">
        <v>1265</v>
      </c>
      <c r="G294" s="244"/>
      <c r="H294" s="247">
        <v>146</v>
      </c>
      <c r="I294" s="248"/>
      <c r="J294" s="244"/>
      <c r="K294" s="244"/>
      <c r="L294" s="249"/>
      <c r="M294" s="250"/>
      <c r="N294" s="251"/>
      <c r="O294" s="251"/>
      <c r="P294" s="251"/>
      <c r="Q294" s="251"/>
      <c r="R294" s="251"/>
      <c r="S294" s="251"/>
      <c r="T294" s="252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3" t="s">
        <v>153</v>
      </c>
      <c r="AU294" s="253" t="s">
        <v>81</v>
      </c>
      <c r="AV294" s="14" t="s">
        <v>81</v>
      </c>
      <c r="AW294" s="14" t="s">
        <v>33</v>
      </c>
      <c r="AX294" s="14" t="s">
        <v>72</v>
      </c>
      <c r="AY294" s="253" t="s">
        <v>142</v>
      </c>
    </row>
    <row r="295" s="13" customFormat="1">
      <c r="A295" s="13"/>
      <c r="B295" s="232"/>
      <c r="C295" s="233"/>
      <c r="D295" s="234" t="s">
        <v>153</v>
      </c>
      <c r="E295" s="235" t="s">
        <v>19</v>
      </c>
      <c r="F295" s="236" t="s">
        <v>551</v>
      </c>
      <c r="G295" s="233"/>
      <c r="H295" s="235" t="s">
        <v>19</v>
      </c>
      <c r="I295" s="237"/>
      <c r="J295" s="233"/>
      <c r="K295" s="233"/>
      <c r="L295" s="238"/>
      <c r="M295" s="239"/>
      <c r="N295" s="240"/>
      <c r="O295" s="240"/>
      <c r="P295" s="240"/>
      <c r="Q295" s="240"/>
      <c r="R295" s="240"/>
      <c r="S295" s="240"/>
      <c r="T295" s="241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2" t="s">
        <v>153</v>
      </c>
      <c r="AU295" s="242" t="s">
        <v>81</v>
      </c>
      <c r="AV295" s="13" t="s">
        <v>79</v>
      </c>
      <c r="AW295" s="13" t="s">
        <v>33</v>
      </c>
      <c r="AX295" s="13" t="s">
        <v>72</v>
      </c>
      <c r="AY295" s="242" t="s">
        <v>142</v>
      </c>
    </row>
    <row r="296" s="14" customFormat="1">
      <c r="A296" s="14"/>
      <c r="B296" s="243"/>
      <c r="C296" s="244"/>
      <c r="D296" s="234" t="s">
        <v>153</v>
      </c>
      <c r="E296" s="245" t="s">
        <v>19</v>
      </c>
      <c r="F296" s="246" t="s">
        <v>552</v>
      </c>
      <c r="G296" s="244"/>
      <c r="H296" s="247">
        <v>12.800000000000001</v>
      </c>
      <c r="I296" s="248"/>
      <c r="J296" s="244"/>
      <c r="K296" s="244"/>
      <c r="L296" s="249"/>
      <c r="M296" s="250"/>
      <c r="N296" s="251"/>
      <c r="O296" s="251"/>
      <c r="P296" s="251"/>
      <c r="Q296" s="251"/>
      <c r="R296" s="251"/>
      <c r="S296" s="251"/>
      <c r="T296" s="252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3" t="s">
        <v>153</v>
      </c>
      <c r="AU296" s="253" t="s">
        <v>81</v>
      </c>
      <c r="AV296" s="14" t="s">
        <v>81</v>
      </c>
      <c r="AW296" s="14" t="s">
        <v>33</v>
      </c>
      <c r="AX296" s="14" t="s">
        <v>72</v>
      </c>
      <c r="AY296" s="253" t="s">
        <v>142</v>
      </c>
    </row>
    <row r="297" s="13" customFormat="1">
      <c r="A297" s="13"/>
      <c r="B297" s="232"/>
      <c r="C297" s="233"/>
      <c r="D297" s="234" t="s">
        <v>153</v>
      </c>
      <c r="E297" s="235" t="s">
        <v>19</v>
      </c>
      <c r="F297" s="236" t="s">
        <v>553</v>
      </c>
      <c r="G297" s="233"/>
      <c r="H297" s="235" t="s">
        <v>19</v>
      </c>
      <c r="I297" s="237"/>
      <c r="J297" s="233"/>
      <c r="K297" s="233"/>
      <c r="L297" s="238"/>
      <c r="M297" s="239"/>
      <c r="N297" s="240"/>
      <c r="O297" s="240"/>
      <c r="P297" s="240"/>
      <c r="Q297" s="240"/>
      <c r="R297" s="240"/>
      <c r="S297" s="240"/>
      <c r="T297" s="241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2" t="s">
        <v>153</v>
      </c>
      <c r="AU297" s="242" t="s">
        <v>81</v>
      </c>
      <c r="AV297" s="13" t="s">
        <v>79</v>
      </c>
      <c r="AW297" s="13" t="s">
        <v>33</v>
      </c>
      <c r="AX297" s="13" t="s">
        <v>72</v>
      </c>
      <c r="AY297" s="242" t="s">
        <v>142</v>
      </c>
    </row>
    <row r="298" s="14" customFormat="1">
      <c r="A298" s="14"/>
      <c r="B298" s="243"/>
      <c r="C298" s="244"/>
      <c r="D298" s="234" t="s">
        <v>153</v>
      </c>
      <c r="E298" s="245" t="s">
        <v>19</v>
      </c>
      <c r="F298" s="246" t="s">
        <v>1266</v>
      </c>
      <c r="G298" s="244"/>
      <c r="H298" s="247">
        <v>102</v>
      </c>
      <c r="I298" s="248"/>
      <c r="J298" s="244"/>
      <c r="K298" s="244"/>
      <c r="L298" s="249"/>
      <c r="M298" s="250"/>
      <c r="N298" s="251"/>
      <c r="O298" s="251"/>
      <c r="P298" s="251"/>
      <c r="Q298" s="251"/>
      <c r="R298" s="251"/>
      <c r="S298" s="251"/>
      <c r="T298" s="252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3" t="s">
        <v>153</v>
      </c>
      <c r="AU298" s="253" t="s">
        <v>81</v>
      </c>
      <c r="AV298" s="14" t="s">
        <v>81</v>
      </c>
      <c r="AW298" s="14" t="s">
        <v>33</v>
      </c>
      <c r="AX298" s="14" t="s">
        <v>72</v>
      </c>
      <c r="AY298" s="253" t="s">
        <v>142</v>
      </c>
    </row>
    <row r="299" s="13" customFormat="1">
      <c r="A299" s="13"/>
      <c r="B299" s="232"/>
      <c r="C299" s="233"/>
      <c r="D299" s="234" t="s">
        <v>153</v>
      </c>
      <c r="E299" s="235" t="s">
        <v>19</v>
      </c>
      <c r="F299" s="236" t="s">
        <v>555</v>
      </c>
      <c r="G299" s="233"/>
      <c r="H299" s="235" t="s">
        <v>19</v>
      </c>
      <c r="I299" s="237"/>
      <c r="J299" s="233"/>
      <c r="K299" s="233"/>
      <c r="L299" s="238"/>
      <c r="M299" s="239"/>
      <c r="N299" s="240"/>
      <c r="O299" s="240"/>
      <c r="P299" s="240"/>
      <c r="Q299" s="240"/>
      <c r="R299" s="240"/>
      <c r="S299" s="240"/>
      <c r="T299" s="241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2" t="s">
        <v>153</v>
      </c>
      <c r="AU299" s="242" t="s">
        <v>81</v>
      </c>
      <c r="AV299" s="13" t="s">
        <v>79</v>
      </c>
      <c r="AW299" s="13" t="s">
        <v>33</v>
      </c>
      <c r="AX299" s="13" t="s">
        <v>72</v>
      </c>
      <c r="AY299" s="242" t="s">
        <v>142</v>
      </c>
    </row>
    <row r="300" s="14" customFormat="1">
      <c r="A300" s="14"/>
      <c r="B300" s="243"/>
      <c r="C300" s="244"/>
      <c r="D300" s="234" t="s">
        <v>153</v>
      </c>
      <c r="E300" s="245" t="s">
        <v>19</v>
      </c>
      <c r="F300" s="246" t="s">
        <v>1267</v>
      </c>
      <c r="G300" s="244"/>
      <c r="H300" s="247">
        <v>26</v>
      </c>
      <c r="I300" s="248"/>
      <c r="J300" s="244"/>
      <c r="K300" s="244"/>
      <c r="L300" s="249"/>
      <c r="M300" s="250"/>
      <c r="N300" s="251"/>
      <c r="O300" s="251"/>
      <c r="P300" s="251"/>
      <c r="Q300" s="251"/>
      <c r="R300" s="251"/>
      <c r="S300" s="251"/>
      <c r="T300" s="252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3" t="s">
        <v>153</v>
      </c>
      <c r="AU300" s="253" t="s">
        <v>81</v>
      </c>
      <c r="AV300" s="14" t="s">
        <v>81</v>
      </c>
      <c r="AW300" s="14" t="s">
        <v>33</v>
      </c>
      <c r="AX300" s="14" t="s">
        <v>72</v>
      </c>
      <c r="AY300" s="253" t="s">
        <v>142</v>
      </c>
    </row>
    <row r="301" s="13" customFormat="1">
      <c r="A301" s="13"/>
      <c r="B301" s="232"/>
      <c r="C301" s="233"/>
      <c r="D301" s="234" t="s">
        <v>153</v>
      </c>
      <c r="E301" s="235" t="s">
        <v>19</v>
      </c>
      <c r="F301" s="236" t="s">
        <v>557</v>
      </c>
      <c r="G301" s="233"/>
      <c r="H301" s="235" t="s">
        <v>19</v>
      </c>
      <c r="I301" s="237"/>
      <c r="J301" s="233"/>
      <c r="K301" s="233"/>
      <c r="L301" s="238"/>
      <c r="M301" s="239"/>
      <c r="N301" s="240"/>
      <c r="O301" s="240"/>
      <c r="P301" s="240"/>
      <c r="Q301" s="240"/>
      <c r="R301" s="240"/>
      <c r="S301" s="240"/>
      <c r="T301" s="241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2" t="s">
        <v>153</v>
      </c>
      <c r="AU301" s="242" t="s">
        <v>81</v>
      </c>
      <c r="AV301" s="13" t="s">
        <v>79</v>
      </c>
      <c r="AW301" s="13" t="s">
        <v>33</v>
      </c>
      <c r="AX301" s="13" t="s">
        <v>72</v>
      </c>
      <c r="AY301" s="242" t="s">
        <v>142</v>
      </c>
    </row>
    <row r="302" s="14" customFormat="1">
      <c r="A302" s="14"/>
      <c r="B302" s="243"/>
      <c r="C302" s="244"/>
      <c r="D302" s="234" t="s">
        <v>153</v>
      </c>
      <c r="E302" s="245" t="s">
        <v>19</v>
      </c>
      <c r="F302" s="246" t="s">
        <v>697</v>
      </c>
      <c r="G302" s="244"/>
      <c r="H302" s="247">
        <v>94</v>
      </c>
      <c r="I302" s="248"/>
      <c r="J302" s="244"/>
      <c r="K302" s="244"/>
      <c r="L302" s="249"/>
      <c r="M302" s="250"/>
      <c r="N302" s="251"/>
      <c r="O302" s="251"/>
      <c r="P302" s="251"/>
      <c r="Q302" s="251"/>
      <c r="R302" s="251"/>
      <c r="S302" s="251"/>
      <c r="T302" s="252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3" t="s">
        <v>153</v>
      </c>
      <c r="AU302" s="253" t="s">
        <v>81</v>
      </c>
      <c r="AV302" s="14" t="s">
        <v>81</v>
      </c>
      <c r="AW302" s="14" t="s">
        <v>33</v>
      </c>
      <c r="AX302" s="14" t="s">
        <v>72</v>
      </c>
      <c r="AY302" s="253" t="s">
        <v>142</v>
      </c>
    </row>
    <row r="303" s="15" customFormat="1">
      <c r="A303" s="15"/>
      <c r="B303" s="254"/>
      <c r="C303" s="255"/>
      <c r="D303" s="234" t="s">
        <v>153</v>
      </c>
      <c r="E303" s="256" t="s">
        <v>19</v>
      </c>
      <c r="F303" s="257" t="s">
        <v>192</v>
      </c>
      <c r="G303" s="255"/>
      <c r="H303" s="258">
        <v>380.80000000000001</v>
      </c>
      <c r="I303" s="259"/>
      <c r="J303" s="255"/>
      <c r="K303" s="255"/>
      <c r="L303" s="260"/>
      <c r="M303" s="261"/>
      <c r="N303" s="262"/>
      <c r="O303" s="262"/>
      <c r="P303" s="262"/>
      <c r="Q303" s="262"/>
      <c r="R303" s="262"/>
      <c r="S303" s="262"/>
      <c r="T303" s="263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64" t="s">
        <v>153</v>
      </c>
      <c r="AU303" s="264" t="s">
        <v>81</v>
      </c>
      <c r="AV303" s="15" t="s">
        <v>149</v>
      </c>
      <c r="AW303" s="15" t="s">
        <v>33</v>
      </c>
      <c r="AX303" s="15" t="s">
        <v>79</v>
      </c>
      <c r="AY303" s="264" t="s">
        <v>142</v>
      </c>
    </row>
    <row r="304" s="2" customFormat="1" ht="16.5" customHeight="1">
      <c r="A304" s="40"/>
      <c r="B304" s="41"/>
      <c r="C304" s="265" t="s">
        <v>497</v>
      </c>
      <c r="D304" s="265" t="s">
        <v>284</v>
      </c>
      <c r="E304" s="266" t="s">
        <v>560</v>
      </c>
      <c r="F304" s="267" t="s">
        <v>561</v>
      </c>
      <c r="G304" s="268" t="s">
        <v>206</v>
      </c>
      <c r="H304" s="269">
        <v>151.84</v>
      </c>
      <c r="I304" s="270"/>
      <c r="J304" s="271">
        <f>ROUND(I304*H304,2)</f>
        <v>0</v>
      </c>
      <c r="K304" s="267" t="s">
        <v>148</v>
      </c>
      <c r="L304" s="272"/>
      <c r="M304" s="273" t="s">
        <v>19</v>
      </c>
      <c r="N304" s="274" t="s">
        <v>43</v>
      </c>
      <c r="O304" s="86"/>
      <c r="P304" s="223">
        <f>O304*H304</f>
        <v>0</v>
      </c>
      <c r="Q304" s="223">
        <v>0.080000000000000002</v>
      </c>
      <c r="R304" s="223">
        <f>Q304*H304</f>
        <v>12.1472</v>
      </c>
      <c r="S304" s="223">
        <v>0</v>
      </c>
      <c r="T304" s="224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25" t="s">
        <v>193</v>
      </c>
      <c r="AT304" s="225" t="s">
        <v>284</v>
      </c>
      <c r="AU304" s="225" t="s">
        <v>81</v>
      </c>
      <c r="AY304" s="19" t="s">
        <v>142</v>
      </c>
      <c r="BE304" s="226">
        <f>IF(N304="základní",J304,0)</f>
        <v>0</v>
      </c>
      <c r="BF304" s="226">
        <f>IF(N304="snížená",J304,0)</f>
        <v>0</v>
      </c>
      <c r="BG304" s="226">
        <f>IF(N304="zákl. přenesená",J304,0)</f>
        <v>0</v>
      </c>
      <c r="BH304" s="226">
        <f>IF(N304="sníž. přenesená",J304,0)</f>
        <v>0</v>
      </c>
      <c r="BI304" s="226">
        <f>IF(N304="nulová",J304,0)</f>
        <v>0</v>
      </c>
      <c r="BJ304" s="19" t="s">
        <v>79</v>
      </c>
      <c r="BK304" s="226">
        <f>ROUND(I304*H304,2)</f>
        <v>0</v>
      </c>
      <c r="BL304" s="19" t="s">
        <v>149</v>
      </c>
      <c r="BM304" s="225" t="s">
        <v>562</v>
      </c>
    </row>
    <row r="305" s="14" customFormat="1">
      <c r="A305" s="14"/>
      <c r="B305" s="243"/>
      <c r="C305" s="244"/>
      <c r="D305" s="234" t="s">
        <v>153</v>
      </c>
      <c r="E305" s="245" t="s">
        <v>19</v>
      </c>
      <c r="F305" s="246" t="s">
        <v>1265</v>
      </c>
      <c r="G305" s="244"/>
      <c r="H305" s="247">
        <v>146</v>
      </c>
      <c r="I305" s="248"/>
      <c r="J305" s="244"/>
      <c r="K305" s="244"/>
      <c r="L305" s="249"/>
      <c r="M305" s="250"/>
      <c r="N305" s="251"/>
      <c r="O305" s="251"/>
      <c r="P305" s="251"/>
      <c r="Q305" s="251"/>
      <c r="R305" s="251"/>
      <c r="S305" s="251"/>
      <c r="T305" s="252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3" t="s">
        <v>153</v>
      </c>
      <c r="AU305" s="253" t="s">
        <v>81</v>
      </c>
      <c r="AV305" s="14" t="s">
        <v>81</v>
      </c>
      <c r="AW305" s="14" t="s">
        <v>33</v>
      </c>
      <c r="AX305" s="14" t="s">
        <v>79</v>
      </c>
      <c r="AY305" s="253" t="s">
        <v>142</v>
      </c>
    </row>
    <row r="306" s="14" customFormat="1">
      <c r="A306" s="14"/>
      <c r="B306" s="243"/>
      <c r="C306" s="244"/>
      <c r="D306" s="234" t="s">
        <v>153</v>
      </c>
      <c r="E306" s="244"/>
      <c r="F306" s="246" t="s">
        <v>1268</v>
      </c>
      <c r="G306" s="244"/>
      <c r="H306" s="247">
        <v>151.84</v>
      </c>
      <c r="I306" s="248"/>
      <c r="J306" s="244"/>
      <c r="K306" s="244"/>
      <c r="L306" s="249"/>
      <c r="M306" s="250"/>
      <c r="N306" s="251"/>
      <c r="O306" s="251"/>
      <c r="P306" s="251"/>
      <c r="Q306" s="251"/>
      <c r="R306" s="251"/>
      <c r="S306" s="251"/>
      <c r="T306" s="252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3" t="s">
        <v>153</v>
      </c>
      <c r="AU306" s="253" t="s">
        <v>81</v>
      </c>
      <c r="AV306" s="14" t="s">
        <v>81</v>
      </c>
      <c r="AW306" s="14" t="s">
        <v>4</v>
      </c>
      <c r="AX306" s="14" t="s">
        <v>79</v>
      </c>
      <c r="AY306" s="253" t="s">
        <v>142</v>
      </c>
    </row>
    <row r="307" s="2" customFormat="1" ht="16.5" customHeight="1">
      <c r="A307" s="40"/>
      <c r="B307" s="41"/>
      <c r="C307" s="265" t="s">
        <v>502</v>
      </c>
      <c r="D307" s="265" t="s">
        <v>284</v>
      </c>
      <c r="E307" s="266" t="s">
        <v>565</v>
      </c>
      <c r="F307" s="267" t="s">
        <v>566</v>
      </c>
      <c r="G307" s="268" t="s">
        <v>206</v>
      </c>
      <c r="H307" s="269">
        <v>13.311999999999999</v>
      </c>
      <c r="I307" s="270"/>
      <c r="J307" s="271">
        <f>ROUND(I307*H307,2)</f>
        <v>0</v>
      </c>
      <c r="K307" s="267" t="s">
        <v>148</v>
      </c>
      <c r="L307" s="272"/>
      <c r="M307" s="273" t="s">
        <v>19</v>
      </c>
      <c r="N307" s="274" t="s">
        <v>43</v>
      </c>
      <c r="O307" s="86"/>
      <c r="P307" s="223">
        <f>O307*H307</f>
        <v>0</v>
      </c>
      <c r="Q307" s="223">
        <v>0.14000000000000001</v>
      </c>
      <c r="R307" s="223">
        <f>Q307*H307</f>
        <v>1.86368</v>
      </c>
      <c r="S307" s="223">
        <v>0</v>
      </c>
      <c r="T307" s="224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25" t="s">
        <v>193</v>
      </c>
      <c r="AT307" s="225" t="s">
        <v>284</v>
      </c>
      <c r="AU307" s="225" t="s">
        <v>81</v>
      </c>
      <c r="AY307" s="19" t="s">
        <v>142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9" t="s">
        <v>79</v>
      </c>
      <c r="BK307" s="226">
        <f>ROUND(I307*H307,2)</f>
        <v>0</v>
      </c>
      <c r="BL307" s="19" t="s">
        <v>149</v>
      </c>
      <c r="BM307" s="225" t="s">
        <v>567</v>
      </c>
    </row>
    <row r="308" s="14" customFormat="1">
      <c r="A308" s="14"/>
      <c r="B308" s="243"/>
      <c r="C308" s="244"/>
      <c r="D308" s="234" t="s">
        <v>153</v>
      </c>
      <c r="E308" s="245" t="s">
        <v>19</v>
      </c>
      <c r="F308" s="246" t="s">
        <v>552</v>
      </c>
      <c r="G308" s="244"/>
      <c r="H308" s="247">
        <v>12.800000000000001</v>
      </c>
      <c r="I308" s="248"/>
      <c r="J308" s="244"/>
      <c r="K308" s="244"/>
      <c r="L308" s="249"/>
      <c r="M308" s="250"/>
      <c r="N308" s="251"/>
      <c r="O308" s="251"/>
      <c r="P308" s="251"/>
      <c r="Q308" s="251"/>
      <c r="R308" s="251"/>
      <c r="S308" s="251"/>
      <c r="T308" s="252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3" t="s">
        <v>153</v>
      </c>
      <c r="AU308" s="253" t="s">
        <v>81</v>
      </c>
      <c r="AV308" s="14" t="s">
        <v>81</v>
      </c>
      <c r="AW308" s="14" t="s">
        <v>33</v>
      </c>
      <c r="AX308" s="14" t="s">
        <v>79</v>
      </c>
      <c r="AY308" s="253" t="s">
        <v>142</v>
      </c>
    </row>
    <row r="309" s="14" customFormat="1">
      <c r="A309" s="14"/>
      <c r="B309" s="243"/>
      <c r="C309" s="244"/>
      <c r="D309" s="234" t="s">
        <v>153</v>
      </c>
      <c r="E309" s="244"/>
      <c r="F309" s="246" t="s">
        <v>568</v>
      </c>
      <c r="G309" s="244"/>
      <c r="H309" s="247">
        <v>13.311999999999999</v>
      </c>
      <c r="I309" s="248"/>
      <c r="J309" s="244"/>
      <c r="K309" s="244"/>
      <c r="L309" s="249"/>
      <c r="M309" s="250"/>
      <c r="N309" s="251"/>
      <c r="O309" s="251"/>
      <c r="P309" s="251"/>
      <c r="Q309" s="251"/>
      <c r="R309" s="251"/>
      <c r="S309" s="251"/>
      <c r="T309" s="252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3" t="s">
        <v>153</v>
      </c>
      <c r="AU309" s="253" t="s">
        <v>81</v>
      </c>
      <c r="AV309" s="14" t="s">
        <v>81</v>
      </c>
      <c r="AW309" s="14" t="s">
        <v>4</v>
      </c>
      <c r="AX309" s="14" t="s">
        <v>79</v>
      </c>
      <c r="AY309" s="253" t="s">
        <v>142</v>
      </c>
    </row>
    <row r="310" s="2" customFormat="1" ht="16.5" customHeight="1">
      <c r="A310" s="40"/>
      <c r="B310" s="41"/>
      <c r="C310" s="265" t="s">
        <v>507</v>
      </c>
      <c r="D310" s="265" t="s">
        <v>284</v>
      </c>
      <c r="E310" s="266" t="s">
        <v>570</v>
      </c>
      <c r="F310" s="267" t="s">
        <v>571</v>
      </c>
      <c r="G310" s="268" t="s">
        <v>206</v>
      </c>
      <c r="H310" s="269">
        <v>106.08</v>
      </c>
      <c r="I310" s="270"/>
      <c r="J310" s="271">
        <f>ROUND(I310*H310,2)</f>
        <v>0</v>
      </c>
      <c r="K310" s="267" t="s">
        <v>148</v>
      </c>
      <c r="L310" s="272"/>
      <c r="M310" s="273" t="s">
        <v>19</v>
      </c>
      <c r="N310" s="274" t="s">
        <v>43</v>
      </c>
      <c r="O310" s="86"/>
      <c r="P310" s="223">
        <f>O310*H310</f>
        <v>0</v>
      </c>
      <c r="Q310" s="223">
        <v>0.055</v>
      </c>
      <c r="R310" s="223">
        <f>Q310*H310</f>
        <v>5.8343999999999996</v>
      </c>
      <c r="S310" s="223">
        <v>0</v>
      </c>
      <c r="T310" s="224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25" t="s">
        <v>193</v>
      </c>
      <c r="AT310" s="225" t="s">
        <v>284</v>
      </c>
      <c r="AU310" s="225" t="s">
        <v>81</v>
      </c>
      <c r="AY310" s="19" t="s">
        <v>142</v>
      </c>
      <c r="BE310" s="226">
        <f>IF(N310="základní",J310,0)</f>
        <v>0</v>
      </c>
      <c r="BF310" s="226">
        <f>IF(N310="snížená",J310,0)</f>
        <v>0</v>
      </c>
      <c r="BG310" s="226">
        <f>IF(N310="zákl. přenesená",J310,0)</f>
        <v>0</v>
      </c>
      <c r="BH310" s="226">
        <f>IF(N310="sníž. přenesená",J310,0)</f>
        <v>0</v>
      </c>
      <c r="BI310" s="226">
        <f>IF(N310="nulová",J310,0)</f>
        <v>0</v>
      </c>
      <c r="BJ310" s="19" t="s">
        <v>79</v>
      </c>
      <c r="BK310" s="226">
        <f>ROUND(I310*H310,2)</f>
        <v>0</v>
      </c>
      <c r="BL310" s="19" t="s">
        <v>149</v>
      </c>
      <c r="BM310" s="225" t="s">
        <v>572</v>
      </c>
    </row>
    <row r="311" s="14" customFormat="1">
      <c r="A311" s="14"/>
      <c r="B311" s="243"/>
      <c r="C311" s="244"/>
      <c r="D311" s="234" t="s">
        <v>153</v>
      </c>
      <c r="E311" s="245" t="s">
        <v>19</v>
      </c>
      <c r="F311" s="246" t="s">
        <v>1266</v>
      </c>
      <c r="G311" s="244"/>
      <c r="H311" s="247">
        <v>102</v>
      </c>
      <c r="I311" s="248"/>
      <c r="J311" s="244"/>
      <c r="K311" s="244"/>
      <c r="L311" s="249"/>
      <c r="M311" s="250"/>
      <c r="N311" s="251"/>
      <c r="O311" s="251"/>
      <c r="P311" s="251"/>
      <c r="Q311" s="251"/>
      <c r="R311" s="251"/>
      <c r="S311" s="251"/>
      <c r="T311" s="252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3" t="s">
        <v>153</v>
      </c>
      <c r="AU311" s="253" t="s">
        <v>81</v>
      </c>
      <c r="AV311" s="14" t="s">
        <v>81</v>
      </c>
      <c r="AW311" s="14" t="s">
        <v>33</v>
      </c>
      <c r="AX311" s="14" t="s">
        <v>79</v>
      </c>
      <c r="AY311" s="253" t="s">
        <v>142</v>
      </c>
    </row>
    <row r="312" s="14" customFormat="1">
      <c r="A312" s="14"/>
      <c r="B312" s="243"/>
      <c r="C312" s="244"/>
      <c r="D312" s="234" t="s">
        <v>153</v>
      </c>
      <c r="E312" s="244"/>
      <c r="F312" s="246" t="s">
        <v>1269</v>
      </c>
      <c r="G312" s="244"/>
      <c r="H312" s="247">
        <v>106.08</v>
      </c>
      <c r="I312" s="248"/>
      <c r="J312" s="244"/>
      <c r="K312" s="244"/>
      <c r="L312" s="249"/>
      <c r="M312" s="250"/>
      <c r="N312" s="251"/>
      <c r="O312" s="251"/>
      <c r="P312" s="251"/>
      <c r="Q312" s="251"/>
      <c r="R312" s="251"/>
      <c r="S312" s="251"/>
      <c r="T312" s="252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3" t="s">
        <v>153</v>
      </c>
      <c r="AU312" s="253" t="s">
        <v>81</v>
      </c>
      <c r="AV312" s="14" t="s">
        <v>81</v>
      </c>
      <c r="AW312" s="14" t="s">
        <v>4</v>
      </c>
      <c r="AX312" s="14" t="s">
        <v>79</v>
      </c>
      <c r="AY312" s="253" t="s">
        <v>142</v>
      </c>
    </row>
    <row r="313" s="2" customFormat="1" ht="16.5" customHeight="1">
      <c r="A313" s="40"/>
      <c r="B313" s="41"/>
      <c r="C313" s="265" t="s">
        <v>513</v>
      </c>
      <c r="D313" s="265" t="s">
        <v>284</v>
      </c>
      <c r="E313" s="266" t="s">
        <v>575</v>
      </c>
      <c r="F313" s="267" t="s">
        <v>576</v>
      </c>
      <c r="G313" s="268" t="s">
        <v>206</v>
      </c>
      <c r="H313" s="269">
        <v>27.039999999999999</v>
      </c>
      <c r="I313" s="270"/>
      <c r="J313" s="271">
        <f>ROUND(I313*H313,2)</f>
        <v>0</v>
      </c>
      <c r="K313" s="267" t="s">
        <v>148</v>
      </c>
      <c r="L313" s="272"/>
      <c r="M313" s="273" t="s">
        <v>19</v>
      </c>
      <c r="N313" s="274" t="s">
        <v>43</v>
      </c>
      <c r="O313" s="86"/>
      <c r="P313" s="223">
        <f>O313*H313</f>
        <v>0</v>
      </c>
      <c r="Q313" s="223">
        <v>0.065670000000000006</v>
      </c>
      <c r="R313" s="223">
        <f>Q313*H313</f>
        <v>1.7757168000000001</v>
      </c>
      <c r="S313" s="223">
        <v>0</v>
      </c>
      <c r="T313" s="224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25" t="s">
        <v>193</v>
      </c>
      <c r="AT313" s="225" t="s">
        <v>284</v>
      </c>
      <c r="AU313" s="225" t="s">
        <v>81</v>
      </c>
      <c r="AY313" s="19" t="s">
        <v>142</v>
      </c>
      <c r="BE313" s="226">
        <f>IF(N313="základní",J313,0)</f>
        <v>0</v>
      </c>
      <c r="BF313" s="226">
        <f>IF(N313="snížená",J313,0)</f>
        <v>0</v>
      </c>
      <c r="BG313" s="226">
        <f>IF(N313="zákl. přenesená",J313,0)</f>
        <v>0</v>
      </c>
      <c r="BH313" s="226">
        <f>IF(N313="sníž. přenesená",J313,0)</f>
        <v>0</v>
      </c>
      <c r="BI313" s="226">
        <f>IF(N313="nulová",J313,0)</f>
        <v>0</v>
      </c>
      <c r="BJ313" s="19" t="s">
        <v>79</v>
      </c>
      <c r="BK313" s="226">
        <f>ROUND(I313*H313,2)</f>
        <v>0</v>
      </c>
      <c r="BL313" s="19" t="s">
        <v>149</v>
      </c>
      <c r="BM313" s="225" t="s">
        <v>577</v>
      </c>
    </row>
    <row r="314" s="14" customFormat="1">
      <c r="A314" s="14"/>
      <c r="B314" s="243"/>
      <c r="C314" s="244"/>
      <c r="D314" s="234" t="s">
        <v>153</v>
      </c>
      <c r="E314" s="245" t="s">
        <v>19</v>
      </c>
      <c r="F314" s="246" t="s">
        <v>1267</v>
      </c>
      <c r="G314" s="244"/>
      <c r="H314" s="247">
        <v>26</v>
      </c>
      <c r="I314" s="248"/>
      <c r="J314" s="244"/>
      <c r="K314" s="244"/>
      <c r="L314" s="249"/>
      <c r="M314" s="250"/>
      <c r="N314" s="251"/>
      <c r="O314" s="251"/>
      <c r="P314" s="251"/>
      <c r="Q314" s="251"/>
      <c r="R314" s="251"/>
      <c r="S314" s="251"/>
      <c r="T314" s="25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3" t="s">
        <v>153</v>
      </c>
      <c r="AU314" s="253" t="s">
        <v>81</v>
      </c>
      <c r="AV314" s="14" t="s">
        <v>81</v>
      </c>
      <c r="AW314" s="14" t="s">
        <v>33</v>
      </c>
      <c r="AX314" s="14" t="s">
        <v>79</v>
      </c>
      <c r="AY314" s="253" t="s">
        <v>142</v>
      </c>
    </row>
    <row r="315" s="14" customFormat="1">
      <c r="A315" s="14"/>
      <c r="B315" s="243"/>
      <c r="C315" s="244"/>
      <c r="D315" s="234" t="s">
        <v>153</v>
      </c>
      <c r="E315" s="244"/>
      <c r="F315" s="246" t="s">
        <v>1270</v>
      </c>
      <c r="G315" s="244"/>
      <c r="H315" s="247">
        <v>27.039999999999999</v>
      </c>
      <c r="I315" s="248"/>
      <c r="J315" s="244"/>
      <c r="K315" s="244"/>
      <c r="L315" s="249"/>
      <c r="M315" s="250"/>
      <c r="N315" s="251"/>
      <c r="O315" s="251"/>
      <c r="P315" s="251"/>
      <c r="Q315" s="251"/>
      <c r="R315" s="251"/>
      <c r="S315" s="251"/>
      <c r="T315" s="252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3" t="s">
        <v>153</v>
      </c>
      <c r="AU315" s="253" t="s">
        <v>81</v>
      </c>
      <c r="AV315" s="14" t="s">
        <v>81</v>
      </c>
      <c r="AW315" s="14" t="s">
        <v>4</v>
      </c>
      <c r="AX315" s="14" t="s">
        <v>79</v>
      </c>
      <c r="AY315" s="253" t="s">
        <v>142</v>
      </c>
    </row>
    <row r="316" s="2" customFormat="1" ht="16.5" customHeight="1">
      <c r="A316" s="40"/>
      <c r="B316" s="41"/>
      <c r="C316" s="265" t="s">
        <v>522</v>
      </c>
      <c r="D316" s="265" t="s">
        <v>284</v>
      </c>
      <c r="E316" s="266" t="s">
        <v>579</v>
      </c>
      <c r="F316" s="267" t="s">
        <v>580</v>
      </c>
      <c r="G316" s="268" t="s">
        <v>206</v>
      </c>
      <c r="H316" s="269">
        <v>97.760000000000005</v>
      </c>
      <c r="I316" s="270"/>
      <c r="J316" s="271">
        <f>ROUND(I316*H316,2)</f>
        <v>0</v>
      </c>
      <c r="K316" s="267" t="s">
        <v>148</v>
      </c>
      <c r="L316" s="272"/>
      <c r="M316" s="273" t="s">
        <v>19</v>
      </c>
      <c r="N316" s="274" t="s">
        <v>43</v>
      </c>
      <c r="O316" s="86"/>
      <c r="P316" s="223">
        <f>O316*H316</f>
        <v>0</v>
      </c>
      <c r="Q316" s="223">
        <v>0.056000000000000001</v>
      </c>
      <c r="R316" s="223">
        <f>Q316*H316</f>
        <v>5.4745600000000003</v>
      </c>
      <c r="S316" s="223">
        <v>0</v>
      </c>
      <c r="T316" s="224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25" t="s">
        <v>193</v>
      </c>
      <c r="AT316" s="225" t="s">
        <v>284</v>
      </c>
      <c r="AU316" s="225" t="s">
        <v>81</v>
      </c>
      <c r="AY316" s="19" t="s">
        <v>142</v>
      </c>
      <c r="BE316" s="226">
        <f>IF(N316="základní",J316,0)</f>
        <v>0</v>
      </c>
      <c r="BF316" s="226">
        <f>IF(N316="snížená",J316,0)</f>
        <v>0</v>
      </c>
      <c r="BG316" s="226">
        <f>IF(N316="zákl. přenesená",J316,0)</f>
        <v>0</v>
      </c>
      <c r="BH316" s="226">
        <f>IF(N316="sníž. přenesená",J316,0)</f>
        <v>0</v>
      </c>
      <c r="BI316" s="226">
        <f>IF(N316="nulová",J316,0)</f>
        <v>0</v>
      </c>
      <c r="BJ316" s="19" t="s">
        <v>79</v>
      </c>
      <c r="BK316" s="226">
        <f>ROUND(I316*H316,2)</f>
        <v>0</v>
      </c>
      <c r="BL316" s="19" t="s">
        <v>149</v>
      </c>
      <c r="BM316" s="225" t="s">
        <v>581</v>
      </c>
    </row>
    <row r="317" s="14" customFormat="1">
      <c r="A317" s="14"/>
      <c r="B317" s="243"/>
      <c r="C317" s="244"/>
      <c r="D317" s="234" t="s">
        <v>153</v>
      </c>
      <c r="E317" s="245" t="s">
        <v>19</v>
      </c>
      <c r="F317" s="246" t="s">
        <v>697</v>
      </c>
      <c r="G317" s="244"/>
      <c r="H317" s="247">
        <v>94</v>
      </c>
      <c r="I317" s="248"/>
      <c r="J317" s="244"/>
      <c r="K317" s="244"/>
      <c r="L317" s="249"/>
      <c r="M317" s="250"/>
      <c r="N317" s="251"/>
      <c r="O317" s="251"/>
      <c r="P317" s="251"/>
      <c r="Q317" s="251"/>
      <c r="R317" s="251"/>
      <c r="S317" s="251"/>
      <c r="T317" s="252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3" t="s">
        <v>153</v>
      </c>
      <c r="AU317" s="253" t="s">
        <v>81</v>
      </c>
      <c r="AV317" s="14" t="s">
        <v>81</v>
      </c>
      <c r="AW317" s="14" t="s">
        <v>33</v>
      </c>
      <c r="AX317" s="14" t="s">
        <v>79</v>
      </c>
      <c r="AY317" s="253" t="s">
        <v>142</v>
      </c>
    </row>
    <row r="318" s="14" customFormat="1">
      <c r="A318" s="14"/>
      <c r="B318" s="243"/>
      <c r="C318" s="244"/>
      <c r="D318" s="234" t="s">
        <v>153</v>
      </c>
      <c r="E318" s="244"/>
      <c r="F318" s="246" t="s">
        <v>1271</v>
      </c>
      <c r="G318" s="244"/>
      <c r="H318" s="247">
        <v>97.760000000000005</v>
      </c>
      <c r="I318" s="248"/>
      <c r="J318" s="244"/>
      <c r="K318" s="244"/>
      <c r="L318" s="249"/>
      <c r="M318" s="250"/>
      <c r="N318" s="251"/>
      <c r="O318" s="251"/>
      <c r="P318" s="251"/>
      <c r="Q318" s="251"/>
      <c r="R318" s="251"/>
      <c r="S318" s="251"/>
      <c r="T318" s="252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3" t="s">
        <v>153</v>
      </c>
      <c r="AU318" s="253" t="s">
        <v>81</v>
      </c>
      <c r="AV318" s="14" t="s">
        <v>81</v>
      </c>
      <c r="AW318" s="14" t="s">
        <v>4</v>
      </c>
      <c r="AX318" s="14" t="s">
        <v>79</v>
      </c>
      <c r="AY318" s="253" t="s">
        <v>142</v>
      </c>
    </row>
    <row r="319" s="2" customFormat="1" ht="24.15" customHeight="1">
      <c r="A319" s="40"/>
      <c r="B319" s="41"/>
      <c r="C319" s="214" t="s">
        <v>526</v>
      </c>
      <c r="D319" s="214" t="s">
        <v>144</v>
      </c>
      <c r="E319" s="215" t="s">
        <v>595</v>
      </c>
      <c r="F319" s="216" t="s">
        <v>596</v>
      </c>
      <c r="G319" s="217" t="s">
        <v>206</v>
      </c>
      <c r="H319" s="218">
        <v>5</v>
      </c>
      <c r="I319" s="219"/>
      <c r="J319" s="220">
        <f>ROUND(I319*H319,2)</f>
        <v>0</v>
      </c>
      <c r="K319" s="216" t="s">
        <v>148</v>
      </c>
      <c r="L319" s="46"/>
      <c r="M319" s="221" t="s">
        <v>19</v>
      </c>
      <c r="N319" s="222" t="s">
        <v>43</v>
      </c>
      <c r="O319" s="86"/>
      <c r="P319" s="223">
        <f>O319*H319</f>
        <v>0</v>
      </c>
      <c r="Q319" s="223">
        <v>0.00034000000000000002</v>
      </c>
      <c r="R319" s="223">
        <f>Q319*H319</f>
        <v>0.0017000000000000001</v>
      </c>
      <c r="S319" s="223">
        <v>0</v>
      </c>
      <c r="T319" s="224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25" t="s">
        <v>149</v>
      </c>
      <c r="AT319" s="225" t="s">
        <v>144</v>
      </c>
      <c r="AU319" s="225" t="s">
        <v>81</v>
      </c>
      <c r="AY319" s="19" t="s">
        <v>142</v>
      </c>
      <c r="BE319" s="226">
        <f>IF(N319="základní",J319,0)</f>
        <v>0</v>
      </c>
      <c r="BF319" s="226">
        <f>IF(N319="snížená",J319,0)</f>
        <v>0</v>
      </c>
      <c r="BG319" s="226">
        <f>IF(N319="zákl. přenesená",J319,0)</f>
        <v>0</v>
      </c>
      <c r="BH319" s="226">
        <f>IF(N319="sníž. přenesená",J319,0)</f>
        <v>0</v>
      </c>
      <c r="BI319" s="226">
        <f>IF(N319="nulová",J319,0)</f>
        <v>0</v>
      </c>
      <c r="BJ319" s="19" t="s">
        <v>79</v>
      </c>
      <c r="BK319" s="226">
        <f>ROUND(I319*H319,2)</f>
        <v>0</v>
      </c>
      <c r="BL319" s="19" t="s">
        <v>149</v>
      </c>
      <c r="BM319" s="225" t="s">
        <v>597</v>
      </c>
    </row>
    <row r="320" s="2" customFormat="1">
      <c r="A320" s="40"/>
      <c r="B320" s="41"/>
      <c r="C320" s="42"/>
      <c r="D320" s="227" t="s">
        <v>151</v>
      </c>
      <c r="E320" s="42"/>
      <c r="F320" s="228" t="s">
        <v>598</v>
      </c>
      <c r="G320" s="42"/>
      <c r="H320" s="42"/>
      <c r="I320" s="229"/>
      <c r="J320" s="42"/>
      <c r="K320" s="42"/>
      <c r="L320" s="46"/>
      <c r="M320" s="230"/>
      <c r="N320" s="231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151</v>
      </c>
      <c r="AU320" s="19" t="s">
        <v>81</v>
      </c>
    </row>
    <row r="321" s="2" customFormat="1" ht="16.5" customHeight="1">
      <c r="A321" s="40"/>
      <c r="B321" s="41"/>
      <c r="C321" s="214" t="s">
        <v>530</v>
      </c>
      <c r="D321" s="214" t="s">
        <v>144</v>
      </c>
      <c r="E321" s="215" t="s">
        <v>600</v>
      </c>
      <c r="F321" s="216" t="s">
        <v>601</v>
      </c>
      <c r="G321" s="217" t="s">
        <v>206</v>
      </c>
      <c r="H321" s="218">
        <v>5</v>
      </c>
      <c r="I321" s="219"/>
      <c r="J321" s="220">
        <f>ROUND(I321*H321,2)</f>
        <v>0</v>
      </c>
      <c r="K321" s="216" t="s">
        <v>148</v>
      </c>
      <c r="L321" s="46"/>
      <c r="M321" s="221" t="s">
        <v>19</v>
      </c>
      <c r="N321" s="222" t="s">
        <v>43</v>
      </c>
      <c r="O321" s="86"/>
      <c r="P321" s="223">
        <f>O321*H321</f>
        <v>0</v>
      </c>
      <c r="Q321" s="223">
        <v>0</v>
      </c>
      <c r="R321" s="223">
        <f>Q321*H321</f>
        <v>0</v>
      </c>
      <c r="S321" s="223">
        <v>0</v>
      </c>
      <c r="T321" s="224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25" t="s">
        <v>149</v>
      </c>
      <c r="AT321" s="225" t="s">
        <v>144</v>
      </c>
      <c r="AU321" s="225" t="s">
        <v>81</v>
      </c>
      <c r="AY321" s="19" t="s">
        <v>142</v>
      </c>
      <c r="BE321" s="226">
        <f>IF(N321="základní",J321,0)</f>
        <v>0</v>
      </c>
      <c r="BF321" s="226">
        <f>IF(N321="snížená",J321,0)</f>
        <v>0</v>
      </c>
      <c r="BG321" s="226">
        <f>IF(N321="zákl. přenesená",J321,0)</f>
        <v>0</v>
      </c>
      <c r="BH321" s="226">
        <f>IF(N321="sníž. přenesená",J321,0)</f>
        <v>0</v>
      </c>
      <c r="BI321" s="226">
        <f>IF(N321="nulová",J321,0)</f>
        <v>0</v>
      </c>
      <c r="BJ321" s="19" t="s">
        <v>79</v>
      </c>
      <c r="BK321" s="226">
        <f>ROUND(I321*H321,2)</f>
        <v>0</v>
      </c>
      <c r="BL321" s="19" t="s">
        <v>149</v>
      </c>
      <c r="BM321" s="225" t="s">
        <v>602</v>
      </c>
    </row>
    <row r="322" s="2" customFormat="1">
      <c r="A322" s="40"/>
      <c r="B322" s="41"/>
      <c r="C322" s="42"/>
      <c r="D322" s="227" t="s">
        <v>151</v>
      </c>
      <c r="E322" s="42"/>
      <c r="F322" s="228" t="s">
        <v>603</v>
      </c>
      <c r="G322" s="42"/>
      <c r="H322" s="42"/>
      <c r="I322" s="229"/>
      <c r="J322" s="42"/>
      <c r="K322" s="42"/>
      <c r="L322" s="46"/>
      <c r="M322" s="230"/>
      <c r="N322" s="231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151</v>
      </c>
      <c r="AU322" s="19" t="s">
        <v>81</v>
      </c>
    </row>
    <row r="323" s="14" customFormat="1">
      <c r="A323" s="14"/>
      <c r="B323" s="243"/>
      <c r="C323" s="244"/>
      <c r="D323" s="234" t="s">
        <v>153</v>
      </c>
      <c r="E323" s="245" t="s">
        <v>19</v>
      </c>
      <c r="F323" s="246" t="s">
        <v>171</v>
      </c>
      <c r="G323" s="244"/>
      <c r="H323" s="247">
        <v>5</v>
      </c>
      <c r="I323" s="248"/>
      <c r="J323" s="244"/>
      <c r="K323" s="244"/>
      <c r="L323" s="249"/>
      <c r="M323" s="250"/>
      <c r="N323" s="251"/>
      <c r="O323" s="251"/>
      <c r="P323" s="251"/>
      <c r="Q323" s="251"/>
      <c r="R323" s="251"/>
      <c r="S323" s="251"/>
      <c r="T323" s="252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3" t="s">
        <v>153</v>
      </c>
      <c r="AU323" s="253" t="s">
        <v>81</v>
      </c>
      <c r="AV323" s="14" t="s">
        <v>81</v>
      </c>
      <c r="AW323" s="14" t="s">
        <v>33</v>
      </c>
      <c r="AX323" s="14" t="s">
        <v>79</v>
      </c>
      <c r="AY323" s="253" t="s">
        <v>142</v>
      </c>
    </row>
    <row r="324" s="12" customFormat="1" ht="22.8" customHeight="1">
      <c r="A324" s="12"/>
      <c r="B324" s="198"/>
      <c r="C324" s="199"/>
      <c r="D324" s="200" t="s">
        <v>71</v>
      </c>
      <c r="E324" s="212" t="s">
        <v>604</v>
      </c>
      <c r="F324" s="212" t="s">
        <v>605</v>
      </c>
      <c r="G324" s="199"/>
      <c r="H324" s="199"/>
      <c r="I324" s="202"/>
      <c r="J324" s="213">
        <f>BK324</f>
        <v>0</v>
      </c>
      <c r="K324" s="199"/>
      <c r="L324" s="204"/>
      <c r="M324" s="205"/>
      <c r="N324" s="206"/>
      <c r="O324" s="206"/>
      <c r="P324" s="207">
        <f>SUM(P325:P346)</f>
        <v>0</v>
      </c>
      <c r="Q324" s="206"/>
      <c r="R324" s="207">
        <f>SUM(R325:R346)</f>
        <v>0</v>
      </c>
      <c r="S324" s="206"/>
      <c r="T324" s="208">
        <f>SUM(T325:T346)</f>
        <v>0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09" t="s">
        <v>79</v>
      </c>
      <c r="AT324" s="210" t="s">
        <v>71</v>
      </c>
      <c r="AU324" s="210" t="s">
        <v>79</v>
      </c>
      <c r="AY324" s="209" t="s">
        <v>142</v>
      </c>
      <c r="BK324" s="211">
        <f>SUM(BK325:BK346)</f>
        <v>0</v>
      </c>
    </row>
    <row r="325" s="2" customFormat="1" ht="24.15" customHeight="1">
      <c r="A325" s="40"/>
      <c r="B325" s="41"/>
      <c r="C325" s="214" t="s">
        <v>535</v>
      </c>
      <c r="D325" s="214" t="s">
        <v>144</v>
      </c>
      <c r="E325" s="215" t="s">
        <v>607</v>
      </c>
      <c r="F325" s="216" t="s">
        <v>608</v>
      </c>
      <c r="G325" s="217" t="s">
        <v>268</v>
      </c>
      <c r="H325" s="218">
        <v>166.02000000000001</v>
      </c>
      <c r="I325" s="219"/>
      <c r="J325" s="220">
        <f>ROUND(I325*H325,2)</f>
        <v>0</v>
      </c>
      <c r="K325" s="216" t="s">
        <v>148</v>
      </c>
      <c r="L325" s="46"/>
      <c r="M325" s="221" t="s">
        <v>19</v>
      </c>
      <c r="N325" s="222" t="s">
        <v>43</v>
      </c>
      <c r="O325" s="86"/>
      <c r="P325" s="223">
        <f>O325*H325</f>
        <v>0</v>
      </c>
      <c r="Q325" s="223">
        <v>0</v>
      </c>
      <c r="R325" s="223">
        <f>Q325*H325</f>
        <v>0</v>
      </c>
      <c r="S325" s="223">
        <v>0</v>
      </c>
      <c r="T325" s="224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25" t="s">
        <v>149</v>
      </c>
      <c r="AT325" s="225" t="s">
        <v>144</v>
      </c>
      <c r="AU325" s="225" t="s">
        <v>81</v>
      </c>
      <c r="AY325" s="19" t="s">
        <v>142</v>
      </c>
      <c r="BE325" s="226">
        <f>IF(N325="základní",J325,0)</f>
        <v>0</v>
      </c>
      <c r="BF325" s="226">
        <f>IF(N325="snížená",J325,0)</f>
        <v>0</v>
      </c>
      <c r="BG325" s="226">
        <f>IF(N325="zákl. přenesená",J325,0)</f>
        <v>0</v>
      </c>
      <c r="BH325" s="226">
        <f>IF(N325="sníž. přenesená",J325,0)</f>
        <v>0</v>
      </c>
      <c r="BI325" s="226">
        <f>IF(N325="nulová",J325,0)</f>
        <v>0</v>
      </c>
      <c r="BJ325" s="19" t="s">
        <v>79</v>
      </c>
      <c r="BK325" s="226">
        <f>ROUND(I325*H325,2)</f>
        <v>0</v>
      </c>
      <c r="BL325" s="19" t="s">
        <v>149</v>
      </c>
      <c r="BM325" s="225" t="s">
        <v>609</v>
      </c>
    </row>
    <row r="326" s="2" customFormat="1">
      <c r="A326" s="40"/>
      <c r="B326" s="41"/>
      <c r="C326" s="42"/>
      <c r="D326" s="227" t="s">
        <v>151</v>
      </c>
      <c r="E326" s="42"/>
      <c r="F326" s="228" t="s">
        <v>610</v>
      </c>
      <c r="G326" s="42"/>
      <c r="H326" s="42"/>
      <c r="I326" s="229"/>
      <c r="J326" s="42"/>
      <c r="K326" s="42"/>
      <c r="L326" s="46"/>
      <c r="M326" s="230"/>
      <c r="N326" s="231"/>
      <c r="O326" s="86"/>
      <c r="P326" s="86"/>
      <c r="Q326" s="86"/>
      <c r="R326" s="86"/>
      <c r="S326" s="86"/>
      <c r="T326" s="87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9" t="s">
        <v>151</v>
      </c>
      <c r="AU326" s="19" t="s">
        <v>81</v>
      </c>
    </row>
    <row r="327" s="14" customFormat="1">
      <c r="A327" s="14"/>
      <c r="B327" s="243"/>
      <c r="C327" s="244"/>
      <c r="D327" s="234" t="s">
        <v>153</v>
      </c>
      <c r="E327" s="245" t="s">
        <v>19</v>
      </c>
      <c r="F327" s="246" t="s">
        <v>1272</v>
      </c>
      <c r="G327" s="244"/>
      <c r="H327" s="247">
        <v>803.32799999999997</v>
      </c>
      <c r="I327" s="248"/>
      <c r="J327" s="244"/>
      <c r="K327" s="244"/>
      <c r="L327" s="249"/>
      <c r="M327" s="250"/>
      <c r="N327" s="251"/>
      <c r="O327" s="251"/>
      <c r="P327" s="251"/>
      <c r="Q327" s="251"/>
      <c r="R327" s="251"/>
      <c r="S327" s="251"/>
      <c r="T327" s="252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3" t="s">
        <v>153</v>
      </c>
      <c r="AU327" s="253" t="s">
        <v>81</v>
      </c>
      <c r="AV327" s="14" t="s">
        <v>81</v>
      </c>
      <c r="AW327" s="14" t="s">
        <v>33</v>
      </c>
      <c r="AX327" s="14" t="s">
        <v>72</v>
      </c>
      <c r="AY327" s="253" t="s">
        <v>142</v>
      </c>
    </row>
    <row r="328" s="13" customFormat="1">
      <c r="A328" s="13"/>
      <c r="B328" s="232"/>
      <c r="C328" s="233"/>
      <c r="D328" s="234" t="s">
        <v>153</v>
      </c>
      <c r="E328" s="235" t="s">
        <v>19</v>
      </c>
      <c r="F328" s="236" t="s">
        <v>612</v>
      </c>
      <c r="G328" s="233"/>
      <c r="H328" s="235" t="s">
        <v>19</v>
      </c>
      <c r="I328" s="237"/>
      <c r="J328" s="233"/>
      <c r="K328" s="233"/>
      <c r="L328" s="238"/>
      <c r="M328" s="239"/>
      <c r="N328" s="240"/>
      <c r="O328" s="240"/>
      <c r="P328" s="240"/>
      <c r="Q328" s="240"/>
      <c r="R328" s="240"/>
      <c r="S328" s="240"/>
      <c r="T328" s="241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2" t="s">
        <v>153</v>
      </c>
      <c r="AU328" s="242" t="s">
        <v>81</v>
      </c>
      <c r="AV328" s="13" t="s">
        <v>79</v>
      </c>
      <c r="AW328" s="13" t="s">
        <v>33</v>
      </c>
      <c r="AX328" s="13" t="s">
        <v>72</v>
      </c>
      <c r="AY328" s="242" t="s">
        <v>142</v>
      </c>
    </row>
    <row r="329" s="14" customFormat="1">
      <c r="A329" s="14"/>
      <c r="B329" s="243"/>
      <c r="C329" s="244"/>
      <c r="D329" s="234" t="s">
        <v>153</v>
      </c>
      <c r="E329" s="245" t="s">
        <v>19</v>
      </c>
      <c r="F329" s="246" t="s">
        <v>1273</v>
      </c>
      <c r="G329" s="244"/>
      <c r="H329" s="247">
        <v>-370.92000000000002</v>
      </c>
      <c r="I329" s="248"/>
      <c r="J329" s="244"/>
      <c r="K329" s="244"/>
      <c r="L329" s="249"/>
      <c r="M329" s="250"/>
      <c r="N329" s="251"/>
      <c r="O329" s="251"/>
      <c r="P329" s="251"/>
      <c r="Q329" s="251"/>
      <c r="R329" s="251"/>
      <c r="S329" s="251"/>
      <c r="T329" s="252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3" t="s">
        <v>153</v>
      </c>
      <c r="AU329" s="253" t="s">
        <v>81</v>
      </c>
      <c r="AV329" s="14" t="s">
        <v>81</v>
      </c>
      <c r="AW329" s="14" t="s">
        <v>33</v>
      </c>
      <c r="AX329" s="14" t="s">
        <v>72</v>
      </c>
      <c r="AY329" s="253" t="s">
        <v>142</v>
      </c>
    </row>
    <row r="330" s="14" customFormat="1">
      <c r="A330" s="14"/>
      <c r="B330" s="243"/>
      <c r="C330" s="244"/>
      <c r="D330" s="234" t="s">
        <v>153</v>
      </c>
      <c r="E330" s="245" t="s">
        <v>19</v>
      </c>
      <c r="F330" s="246" t="s">
        <v>1274</v>
      </c>
      <c r="G330" s="244"/>
      <c r="H330" s="247">
        <v>-266.38799999999998</v>
      </c>
      <c r="I330" s="248"/>
      <c r="J330" s="244"/>
      <c r="K330" s="244"/>
      <c r="L330" s="249"/>
      <c r="M330" s="250"/>
      <c r="N330" s="251"/>
      <c r="O330" s="251"/>
      <c r="P330" s="251"/>
      <c r="Q330" s="251"/>
      <c r="R330" s="251"/>
      <c r="S330" s="251"/>
      <c r="T330" s="252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3" t="s">
        <v>153</v>
      </c>
      <c r="AU330" s="253" t="s">
        <v>81</v>
      </c>
      <c r="AV330" s="14" t="s">
        <v>81</v>
      </c>
      <c r="AW330" s="14" t="s">
        <v>33</v>
      </c>
      <c r="AX330" s="14" t="s">
        <v>72</v>
      </c>
      <c r="AY330" s="253" t="s">
        <v>142</v>
      </c>
    </row>
    <row r="331" s="15" customFormat="1">
      <c r="A331" s="15"/>
      <c r="B331" s="254"/>
      <c r="C331" s="255"/>
      <c r="D331" s="234" t="s">
        <v>153</v>
      </c>
      <c r="E331" s="256" t="s">
        <v>19</v>
      </c>
      <c r="F331" s="257" t="s">
        <v>192</v>
      </c>
      <c r="G331" s="255"/>
      <c r="H331" s="258">
        <v>166.02000000000001</v>
      </c>
      <c r="I331" s="259"/>
      <c r="J331" s="255"/>
      <c r="K331" s="255"/>
      <c r="L331" s="260"/>
      <c r="M331" s="261"/>
      <c r="N331" s="262"/>
      <c r="O331" s="262"/>
      <c r="P331" s="262"/>
      <c r="Q331" s="262"/>
      <c r="R331" s="262"/>
      <c r="S331" s="262"/>
      <c r="T331" s="263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64" t="s">
        <v>153</v>
      </c>
      <c r="AU331" s="264" t="s">
        <v>81</v>
      </c>
      <c r="AV331" s="15" t="s">
        <v>149</v>
      </c>
      <c r="AW331" s="15" t="s">
        <v>33</v>
      </c>
      <c r="AX331" s="15" t="s">
        <v>79</v>
      </c>
      <c r="AY331" s="264" t="s">
        <v>142</v>
      </c>
    </row>
    <row r="332" s="2" customFormat="1" ht="24.15" customHeight="1">
      <c r="A332" s="40"/>
      <c r="B332" s="41"/>
      <c r="C332" s="214" t="s">
        <v>539</v>
      </c>
      <c r="D332" s="214" t="s">
        <v>144</v>
      </c>
      <c r="E332" s="215" t="s">
        <v>616</v>
      </c>
      <c r="F332" s="216" t="s">
        <v>617</v>
      </c>
      <c r="G332" s="217" t="s">
        <v>268</v>
      </c>
      <c r="H332" s="218">
        <v>3984.48</v>
      </c>
      <c r="I332" s="219"/>
      <c r="J332" s="220">
        <f>ROUND(I332*H332,2)</f>
        <v>0</v>
      </c>
      <c r="K332" s="216" t="s">
        <v>148</v>
      </c>
      <c r="L332" s="46"/>
      <c r="M332" s="221" t="s">
        <v>19</v>
      </c>
      <c r="N332" s="222" t="s">
        <v>43</v>
      </c>
      <c r="O332" s="86"/>
      <c r="P332" s="223">
        <f>O332*H332</f>
        <v>0</v>
      </c>
      <c r="Q332" s="223">
        <v>0</v>
      </c>
      <c r="R332" s="223">
        <f>Q332*H332</f>
        <v>0</v>
      </c>
      <c r="S332" s="223">
        <v>0</v>
      </c>
      <c r="T332" s="224">
        <f>S332*H332</f>
        <v>0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25" t="s">
        <v>149</v>
      </c>
      <c r="AT332" s="225" t="s">
        <v>144</v>
      </c>
      <c r="AU332" s="225" t="s">
        <v>81</v>
      </c>
      <c r="AY332" s="19" t="s">
        <v>142</v>
      </c>
      <c r="BE332" s="226">
        <f>IF(N332="základní",J332,0)</f>
        <v>0</v>
      </c>
      <c r="BF332" s="226">
        <f>IF(N332="snížená",J332,0)</f>
        <v>0</v>
      </c>
      <c r="BG332" s="226">
        <f>IF(N332="zákl. přenesená",J332,0)</f>
        <v>0</v>
      </c>
      <c r="BH332" s="226">
        <f>IF(N332="sníž. přenesená",J332,0)</f>
        <v>0</v>
      </c>
      <c r="BI332" s="226">
        <f>IF(N332="nulová",J332,0)</f>
        <v>0</v>
      </c>
      <c r="BJ332" s="19" t="s">
        <v>79</v>
      </c>
      <c r="BK332" s="226">
        <f>ROUND(I332*H332,2)</f>
        <v>0</v>
      </c>
      <c r="BL332" s="19" t="s">
        <v>149</v>
      </c>
      <c r="BM332" s="225" t="s">
        <v>618</v>
      </c>
    </row>
    <row r="333" s="2" customFormat="1">
      <c r="A333" s="40"/>
      <c r="B333" s="41"/>
      <c r="C333" s="42"/>
      <c r="D333" s="227" t="s">
        <v>151</v>
      </c>
      <c r="E333" s="42"/>
      <c r="F333" s="228" t="s">
        <v>619</v>
      </c>
      <c r="G333" s="42"/>
      <c r="H333" s="42"/>
      <c r="I333" s="229"/>
      <c r="J333" s="42"/>
      <c r="K333" s="42"/>
      <c r="L333" s="46"/>
      <c r="M333" s="230"/>
      <c r="N333" s="231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151</v>
      </c>
      <c r="AU333" s="19" t="s">
        <v>81</v>
      </c>
    </row>
    <row r="334" s="14" customFormat="1">
      <c r="A334" s="14"/>
      <c r="B334" s="243"/>
      <c r="C334" s="244"/>
      <c r="D334" s="234" t="s">
        <v>153</v>
      </c>
      <c r="E334" s="245" t="s">
        <v>19</v>
      </c>
      <c r="F334" s="246" t="s">
        <v>1275</v>
      </c>
      <c r="G334" s="244"/>
      <c r="H334" s="247">
        <v>3984.48</v>
      </c>
      <c r="I334" s="248"/>
      <c r="J334" s="244"/>
      <c r="K334" s="244"/>
      <c r="L334" s="249"/>
      <c r="M334" s="250"/>
      <c r="N334" s="251"/>
      <c r="O334" s="251"/>
      <c r="P334" s="251"/>
      <c r="Q334" s="251"/>
      <c r="R334" s="251"/>
      <c r="S334" s="251"/>
      <c r="T334" s="252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3" t="s">
        <v>153</v>
      </c>
      <c r="AU334" s="253" t="s">
        <v>81</v>
      </c>
      <c r="AV334" s="14" t="s">
        <v>81</v>
      </c>
      <c r="AW334" s="14" t="s">
        <v>33</v>
      </c>
      <c r="AX334" s="14" t="s">
        <v>79</v>
      </c>
      <c r="AY334" s="253" t="s">
        <v>142</v>
      </c>
    </row>
    <row r="335" s="2" customFormat="1" ht="16.5" customHeight="1">
      <c r="A335" s="40"/>
      <c r="B335" s="41"/>
      <c r="C335" s="214" t="s">
        <v>546</v>
      </c>
      <c r="D335" s="214" t="s">
        <v>144</v>
      </c>
      <c r="E335" s="215" t="s">
        <v>622</v>
      </c>
      <c r="F335" s="216" t="s">
        <v>623</v>
      </c>
      <c r="G335" s="217" t="s">
        <v>268</v>
      </c>
      <c r="H335" s="218">
        <v>166.02000000000001</v>
      </c>
      <c r="I335" s="219"/>
      <c r="J335" s="220">
        <f>ROUND(I335*H335,2)</f>
        <v>0</v>
      </c>
      <c r="K335" s="216" t="s">
        <v>148</v>
      </c>
      <c r="L335" s="46"/>
      <c r="M335" s="221" t="s">
        <v>19</v>
      </c>
      <c r="N335" s="222" t="s">
        <v>43</v>
      </c>
      <c r="O335" s="86"/>
      <c r="P335" s="223">
        <f>O335*H335</f>
        <v>0</v>
      </c>
      <c r="Q335" s="223">
        <v>0</v>
      </c>
      <c r="R335" s="223">
        <f>Q335*H335</f>
        <v>0</v>
      </c>
      <c r="S335" s="223">
        <v>0</v>
      </c>
      <c r="T335" s="224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25" t="s">
        <v>149</v>
      </c>
      <c r="AT335" s="225" t="s">
        <v>144</v>
      </c>
      <c r="AU335" s="225" t="s">
        <v>81</v>
      </c>
      <c r="AY335" s="19" t="s">
        <v>142</v>
      </c>
      <c r="BE335" s="226">
        <f>IF(N335="základní",J335,0)</f>
        <v>0</v>
      </c>
      <c r="BF335" s="226">
        <f>IF(N335="snížená",J335,0)</f>
        <v>0</v>
      </c>
      <c r="BG335" s="226">
        <f>IF(N335="zákl. přenesená",J335,0)</f>
        <v>0</v>
      </c>
      <c r="BH335" s="226">
        <f>IF(N335="sníž. přenesená",J335,0)</f>
        <v>0</v>
      </c>
      <c r="BI335" s="226">
        <f>IF(N335="nulová",J335,0)</f>
        <v>0</v>
      </c>
      <c r="BJ335" s="19" t="s">
        <v>79</v>
      </c>
      <c r="BK335" s="226">
        <f>ROUND(I335*H335,2)</f>
        <v>0</v>
      </c>
      <c r="BL335" s="19" t="s">
        <v>149</v>
      </c>
      <c r="BM335" s="225" t="s">
        <v>624</v>
      </c>
    </row>
    <row r="336" s="2" customFormat="1">
      <c r="A336" s="40"/>
      <c r="B336" s="41"/>
      <c r="C336" s="42"/>
      <c r="D336" s="227" t="s">
        <v>151</v>
      </c>
      <c r="E336" s="42"/>
      <c r="F336" s="228" t="s">
        <v>625</v>
      </c>
      <c r="G336" s="42"/>
      <c r="H336" s="42"/>
      <c r="I336" s="229"/>
      <c r="J336" s="42"/>
      <c r="K336" s="42"/>
      <c r="L336" s="46"/>
      <c r="M336" s="230"/>
      <c r="N336" s="231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151</v>
      </c>
      <c r="AU336" s="19" t="s">
        <v>81</v>
      </c>
    </row>
    <row r="337" s="14" customFormat="1">
      <c r="A337" s="14"/>
      <c r="B337" s="243"/>
      <c r="C337" s="244"/>
      <c r="D337" s="234" t="s">
        <v>153</v>
      </c>
      <c r="E337" s="245" t="s">
        <v>19</v>
      </c>
      <c r="F337" s="246" t="s">
        <v>1276</v>
      </c>
      <c r="G337" s="244"/>
      <c r="H337" s="247">
        <v>166.02000000000001</v>
      </c>
      <c r="I337" s="248"/>
      <c r="J337" s="244"/>
      <c r="K337" s="244"/>
      <c r="L337" s="249"/>
      <c r="M337" s="250"/>
      <c r="N337" s="251"/>
      <c r="O337" s="251"/>
      <c r="P337" s="251"/>
      <c r="Q337" s="251"/>
      <c r="R337" s="251"/>
      <c r="S337" s="251"/>
      <c r="T337" s="252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3" t="s">
        <v>153</v>
      </c>
      <c r="AU337" s="253" t="s">
        <v>81</v>
      </c>
      <c r="AV337" s="14" t="s">
        <v>81</v>
      </c>
      <c r="AW337" s="14" t="s">
        <v>33</v>
      </c>
      <c r="AX337" s="14" t="s">
        <v>79</v>
      </c>
      <c r="AY337" s="253" t="s">
        <v>142</v>
      </c>
    </row>
    <row r="338" s="2" customFormat="1" ht="24.15" customHeight="1">
      <c r="A338" s="40"/>
      <c r="B338" s="41"/>
      <c r="C338" s="214" t="s">
        <v>559</v>
      </c>
      <c r="D338" s="214" t="s">
        <v>144</v>
      </c>
      <c r="E338" s="215" t="s">
        <v>628</v>
      </c>
      <c r="F338" s="216" t="s">
        <v>629</v>
      </c>
      <c r="G338" s="217" t="s">
        <v>268</v>
      </c>
      <c r="H338" s="218">
        <v>119.37000000000001</v>
      </c>
      <c r="I338" s="219"/>
      <c r="J338" s="220">
        <f>ROUND(I338*H338,2)</f>
        <v>0</v>
      </c>
      <c r="K338" s="216" t="s">
        <v>148</v>
      </c>
      <c r="L338" s="46"/>
      <c r="M338" s="221" t="s">
        <v>19</v>
      </c>
      <c r="N338" s="222" t="s">
        <v>43</v>
      </c>
      <c r="O338" s="86"/>
      <c r="P338" s="223">
        <f>O338*H338</f>
        <v>0</v>
      </c>
      <c r="Q338" s="223">
        <v>0</v>
      </c>
      <c r="R338" s="223">
        <f>Q338*H338</f>
        <v>0</v>
      </c>
      <c r="S338" s="223">
        <v>0</v>
      </c>
      <c r="T338" s="224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25" t="s">
        <v>149</v>
      </c>
      <c r="AT338" s="225" t="s">
        <v>144</v>
      </c>
      <c r="AU338" s="225" t="s">
        <v>81</v>
      </c>
      <c r="AY338" s="19" t="s">
        <v>142</v>
      </c>
      <c r="BE338" s="226">
        <f>IF(N338="základní",J338,0)</f>
        <v>0</v>
      </c>
      <c r="BF338" s="226">
        <f>IF(N338="snížená",J338,0)</f>
        <v>0</v>
      </c>
      <c r="BG338" s="226">
        <f>IF(N338="zákl. přenesená",J338,0)</f>
        <v>0</v>
      </c>
      <c r="BH338" s="226">
        <f>IF(N338="sníž. přenesená",J338,0)</f>
        <v>0</v>
      </c>
      <c r="BI338" s="226">
        <f>IF(N338="nulová",J338,0)</f>
        <v>0</v>
      </c>
      <c r="BJ338" s="19" t="s">
        <v>79</v>
      </c>
      <c r="BK338" s="226">
        <f>ROUND(I338*H338,2)</f>
        <v>0</v>
      </c>
      <c r="BL338" s="19" t="s">
        <v>149</v>
      </c>
      <c r="BM338" s="225" t="s">
        <v>630</v>
      </c>
    </row>
    <row r="339" s="2" customFormat="1">
      <c r="A339" s="40"/>
      <c r="B339" s="41"/>
      <c r="C339" s="42"/>
      <c r="D339" s="227" t="s">
        <v>151</v>
      </c>
      <c r="E339" s="42"/>
      <c r="F339" s="228" t="s">
        <v>631</v>
      </c>
      <c r="G339" s="42"/>
      <c r="H339" s="42"/>
      <c r="I339" s="229"/>
      <c r="J339" s="42"/>
      <c r="K339" s="42"/>
      <c r="L339" s="46"/>
      <c r="M339" s="230"/>
      <c r="N339" s="231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151</v>
      </c>
      <c r="AU339" s="19" t="s">
        <v>81</v>
      </c>
    </row>
    <row r="340" s="14" customFormat="1">
      <c r="A340" s="14"/>
      <c r="B340" s="243"/>
      <c r="C340" s="244"/>
      <c r="D340" s="234" t="s">
        <v>153</v>
      </c>
      <c r="E340" s="245" t="s">
        <v>19</v>
      </c>
      <c r="F340" s="246" t="s">
        <v>1277</v>
      </c>
      <c r="G340" s="244"/>
      <c r="H340" s="247">
        <v>119.37000000000001</v>
      </c>
      <c r="I340" s="248"/>
      <c r="J340" s="244"/>
      <c r="K340" s="244"/>
      <c r="L340" s="249"/>
      <c r="M340" s="250"/>
      <c r="N340" s="251"/>
      <c r="O340" s="251"/>
      <c r="P340" s="251"/>
      <c r="Q340" s="251"/>
      <c r="R340" s="251"/>
      <c r="S340" s="251"/>
      <c r="T340" s="252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3" t="s">
        <v>153</v>
      </c>
      <c r="AU340" s="253" t="s">
        <v>81</v>
      </c>
      <c r="AV340" s="14" t="s">
        <v>81</v>
      </c>
      <c r="AW340" s="14" t="s">
        <v>33</v>
      </c>
      <c r="AX340" s="14" t="s">
        <v>79</v>
      </c>
      <c r="AY340" s="253" t="s">
        <v>142</v>
      </c>
    </row>
    <row r="341" s="2" customFormat="1" ht="24.15" customHeight="1">
      <c r="A341" s="40"/>
      <c r="B341" s="41"/>
      <c r="C341" s="214" t="s">
        <v>564</v>
      </c>
      <c r="D341" s="214" t="s">
        <v>144</v>
      </c>
      <c r="E341" s="215" t="s">
        <v>634</v>
      </c>
      <c r="F341" s="216" t="s">
        <v>267</v>
      </c>
      <c r="G341" s="217" t="s">
        <v>268</v>
      </c>
      <c r="H341" s="218">
        <v>45.729999999999997</v>
      </c>
      <c r="I341" s="219"/>
      <c r="J341" s="220">
        <f>ROUND(I341*H341,2)</f>
        <v>0</v>
      </c>
      <c r="K341" s="216" t="s">
        <v>148</v>
      </c>
      <c r="L341" s="46"/>
      <c r="M341" s="221" t="s">
        <v>19</v>
      </c>
      <c r="N341" s="222" t="s">
        <v>43</v>
      </c>
      <c r="O341" s="86"/>
      <c r="P341" s="223">
        <f>O341*H341</f>
        <v>0</v>
      </c>
      <c r="Q341" s="223">
        <v>0</v>
      </c>
      <c r="R341" s="223">
        <f>Q341*H341</f>
        <v>0</v>
      </c>
      <c r="S341" s="223">
        <v>0</v>
      </c>
      <c r="T341" s="224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25" t="s">
        <v>149</v>
      </c>
      <c r="AT341" s="225" t="s">
        <v>144</v>
      </c>
      <c r="AU341" s="225" t="s">
        <v>81</v>
      </c>
      <c r="AY341" s="19" t="s">
        <v>142</v>
      </c>
      <c r="BE341" s="226">
        <f>IF(N341="základní",J341,0)</f>
        <v>0</v>
      </c>
      <c r="BF341" s="226">
        <f>IF(N341="snížená",J341,0)</f>
        <v>0</v>
      </c>
      <c r="BG341" s="226">
        <f>IF(N341="zákl. přenesená",J341,0)</f>
        <v>0</v>
      </c>
      <c r="BH341" s="226">
        <f>IF(N341="sníž. přenesená",J341,0)</f>
        <v>0</v>
      </c>
      <c r="BI341" s="226">
        <f>IF(N341="nulová",J341,0)</f>
        <v>0</v>
      </c>
      <c r="BJ341" s="19" t="s">
        <v>79</v>
      </c>
      <c r="BK341" s="226">
        <f>ROUND(I341*H341,2)</f>
        <v>0</v>
      </c>
      <c r="BL341" s="19" t="s">
        <v>149</v>
      </c>
      <c r="BM341" s="225" t="s">
        <v>635</v>
      </c>
    </row>
    <row r="342" s="2" customFormat="1">
      <c r="A342" s="40"/>
      <c r="B342" s="41"/>
      <c r="C342" s="42"/>
      <c r="D342" s="227" t="s">
        <v>151</v>
      </c>
      <c r="E342" s="42"/>
      <c r="F342" s="228" t="s">
        <v>636</v>
      </c>
      <c r="G342" s="42"/>
      <c r="H342" s="42"/>
      <c r="I342" s="229"/>
      <c r="J342" s="42"/>
      <c r="K342" s="42"/>
      <c r="L342" s="46"/>
      <c r="M342" s="230"/>
      <c r="N342" s="231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151</v>
      </c>
      <c r="AU342" s="19" t="s">
        <v>81</v>
      </c>
    </row>
    <row r="343" s="14" customFormat="1">
      <c r="A343" s="14"/>
      <c r="B343" s="243"/>
      <c r="C343" s="244"/>
      <c r="D343" s="234" t="s">
        <v>153</v>
      </c>
      <c r="E343" s="245" t="s">
        <v>19</v>
      </c>
      <c r="F343" s="246" t="s">
        <v>1278</v>
      </c>
      <c r="G343" s="244"/>
      <c r="H343" s="247">
        <v>45.729999999999997</v>
      </c>
      <c r="I343" s="248"/>
      <c r="J343" s="244"/>
      <c r="K343" s="244"/>
      <c r="L343" s="249"/>
      <c r="M343" s="250"/>
      <c r="N343" s="251"/>
      <c r="O343" s="251"/>
      <c r="P343" s="251"/>
      <c r="Q343" s="251"/>
      <c r="R343" s="251"/>
      <c r="S343" s="251"/>
      <c r="T343" s="252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3" t="s">
        <v>153</v>
      </c>
      <c r="AU343" s="253" t="s">
        <v>81</v>
      </c>
      <c r="AV343" s="14" t="s">
        <v>81</v>
      </c>
      <c r="AW343" s="14" t="s">
        <v>33</v>
      </c>
      <c r="AX343" s="14" t="s">
        <v>79</v>
      </c>
      <c r="AY343" s="253" t="s">
        <v>142</v>
      </c>
    </row>
    <row r="344" s="2" customFormat="1" ht="24.15" customHeight="1">
      <c r="A344" s="40"/>
      <c r="B344" s="41"/>
      <c r="C344" s="214" t="s">
        <v>569</v>
      </c>
      <c r="D344" s="214" t="s">
        <v>144</v>
      </c>
      <c r="E344" s="215" t="s">
        <v>639</v>
      </c>
      <c r="F344" s="216" t="s">
        <v>640</v>
      </c>
      <c r="G344" s="217" t="s">
        <v>268</v>
      </c>
      <c r="H344" s="218">
        <v>0.92000000000000004</v>
      </c>
      <c r="I344" s="219"/>
      <c r="J344" s="220">
        <f>ROUND(I344*H344,2)</f>
        <v>0</v>
      </c>
      <c r="K344" s="216" t="s">
        <v>148</v>
      </c>
      <c r="L344" s="46"/>
      <c r="M344" s="221" t="s">
        <v>19</v>
      </c>
      <c r="N344" s="222" t="s">
        <v>43</v>
      </c>
      <c r="O344" s="86"/>
      <c r="P344" s="223">
        <f>O344*H344</f>
        <v>0</v>
      </c>
      <c r="Q344" s="223">
        <v>0</v>
      </c>
      <c r="R344" s="223">
        <f>Q344*H344</f>
        <v>0</v>
      </c>
      <c r="S344" s="223">
        <v>0</v>
      </c>
      <c r="T344" s="224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25" t="s">
        <v>149</v>
      </c>
      <c r="AT344" s="225" t="s">
        <v>144</v>
      </c>
      <c r="AU344" s="225" t="s">
        <v>81</v>
      </c>
      <c r="AY344" s="19" t="s">
        <v>142</v>
      </c>
      <c r="BE344" s="226">
        <f>IF(N344="základní",J344,0)</f>
        <v>0</v>
      </c>
      <c r="BF344" s="226">
        <f>IF(N344="snížená",J344,0)</f>
        <v>0</v>
      </c>
      <c r="BG344" s="226">
        <f>IF(N344="zákl. přenesená",J344,0)</f>
        <v>0</v>
      </c>
      <c r="BH344" s="226">
        <f>IF(N344="sníž. přenesená",J344,0)</f>
        <v>0</v>
      </c>
      <c r="BI344" s="226">
        <f>IF(N344="nulová",J344,0)</f>
        <v>0</v>
      </c>
      <c r="BJ344" s="19" t="s">
        <v>79</v>
      </c>
      <c r="BK344" s="226">
        <f>ROUND(I344*H344,2)</f>
        <v>0</v>
      </c>
      <c r="BL344" s="19" t="s">
        <v>149</v>
      </c>
      <c r="BM344" s="225" t="s">
        <v>641</v>
      </c>
    </row>
    <row r="345" s="2" customFormat="1">
      <c r="A345" s="40"/>
      <c r="B345" s="41"/>
      <c r="C345" s="42"/>
      <c r="D345" s="227" t="s">
        <v>151</v>
      </c>
      <c r="E345" s="42"/>
      <c r="F345" s="228" t="s">
        <v>642</v>
      </c>
      <c r="G345" s="42"/>
      <c r="H345" s="42"/>
      <c r="I345" s="229"/>
      <c r="J345" s="42"/>
      <c r="K345" s="42"/>
      <c r="L345" s="46"/>
      <c r="M345" s="230"/>
      <c r="N345" s="231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151</v>
      </c>
      <c r="AU345" s="19" t="s">
        <v>81</v>
      </c>
    </row>
    <row r="346" s="14" customFormat="1">
      <c r="A346" s="14"/>
      <c r="B346" s="243"/>
      <c r="C346" s="244"/>
      <c r="D346" s="234" t="s">
        <v>153</v>
      </c>
      <c r="E346" s="245" t="s">
        <v>19</v>
      </c>
      <c r="F346" s="246" t="s">
        <v>1279</v>
      </c>
      <c r="G346" s="244"/>
      <c r="H346" s="247">
        <v>0.92000000000000004</v>
      </c>
      <c r="I346" s="248"/>
      <c r="J346" s="244"/>
      <c r="K346" s="244"/>
      <c r="L346" s="249"/>
      <c r="M346" s="250"/>
      <c r="N346" s="251"/>
      <c r="O346" s="251"/>
      <c r="P346" s="251"/>
      <c r="Q346" s="251"/>
      <c r="R346" s="251"/>
      <c r="S346" s="251"/>
      <c r="T346" s="252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3" t="s">
        <v>153</v>
      </c>
      <c r="AU346" s="253" t="s">
        <v>81</v>
      </c>
      <c r="AV346" s="14" t="s">
        <v>81</v>
      </c>
      <c r="AW346" s="14" t="s">
        <v>33</v>
      </c>
      <c r="AX346" s="14" t="s">
        <v>79</v>
      </c>
      <c r="AY346" s="253" t="s">
        <v>142</v>
      </c>
    </row>
    <row r="347" s="12" customFormat="1" ht="22.8" customHeight="1">
      <c r="A347" s="12"/>
      <c r="B347" s="198"/>
      <c r="C347" s="199"/>
      <c r="D347" s="200" t="s">
        <v>71</v>
      </c>
      <c r="E347" s="212" t="s">
        <v>644</v>
      </c>
      <c r="F347" s="212" t="s">
        <v>645</v>
      </c>
      <c r="G347" s="199"/>
      <c r="H347" s="199"/>
      <c r="I347" s="202"/>
      <c r="J347" s="213">
        <f>BK347</f>
        <v>0</v>
      </c>
      <c r="K347" s="199"/>
      <c r="L347" s="204"/>
      <c r="M347" s="205"/>
      <c r="N347" s="206"/>
      <c r="O347" s="206"/>
      <c r="P347" s="207">
        <f>SUM(P348:P349)</f>
        <v>0</v>
      </c>
      <c r="Q347" s="206"/>
      <c r="R347" s="207">
        <f>SUM(R348:R349)</f>
        <v>0</v>
      </c>
      <c r="S347" s="206"/>
      <c r="T347" s="208">
        <f>SUM(T348:T349)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09" t="s">
        <v>79</v>
      </c>
      <c r="AT347" s="210" t="s">
        <v>71</v>
      </c>
      <c r="AU347" s="210" t="s">
        <v>79</v>
      </c>
      <c r="AY347" s="209" t="s">
        <v>142</v>
      </c>
      <c r="BK347" s="211">
        <f>SUM(BK348:BK349)</f>
        <v>0</v>
      </c>
    </row>
    <row r="348" s="2" customFormat="1" ht="24.15" customHeight="1">
      <c r="A348" s="40"/>
      <c r="B348" s="41"/>
      <c r="C348" s="214" t="s">
        <v>574</v>
      </c>
      <c r="D348" s="214" t="s">
        <v>144</v>
      </c>
      <c r="E348" s="215" t="s">
        <v>647</v>
      </c>
      <c r="F348" s="216" t="s">
        <v>648</v>
      </c>
      <c r="G348" s="217" t="s">
        <v>268</v>
      </c>
      <c r="H348" s="218">
        <v>281.66199999999998</v>
      </c>
      <c r="I348" s="219"/>
      <c r="J348" s="220">
        <f>ROUND(I348*H348,2)</f>
        <v>0</v>
      </c>
      <c r="K348" s="216" t="s">
        <v>148</v>
      </c>
      <c r="L348" s="46"/>
      <c r="M348" s="221" t="s">
        <v>19</v>
      </c>
      <c r="N348" s="222" t="s">
        <v>43</v>
      </c>
      <c r="O348" s="86"/>
      <c r="P348" s="223">
        <f>O348*H348</f>
        <v>0</v>
      </c>
      <c r="Q348" s="223">
        <v>0</v>
      </c>
      <c r="R348" s="223">
        <f>Q348*H348</f>
        <v>0</v>
      </c>
      <c r="S348" s="223">
        <v>0</v>
      </c>
      <c r="T348" s="224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25" t="s">
        <v>149</v>
      </c>
      <c r="AT348" s="225" t="s">
        <v>144</v>
      </c>
      <c r="AU348" s="225" t="s">
        <v>81</v>
      </c>
      <c r="AY348" s="19" t="s">
        <v>142</v>
      </c>
      <c r="BE348" s="226">
        <f>IF(N348="základní",J348,0)</f>
        <v>0</v>
      </c>
      <c r="BF348" s="226">
        <f>IF(N348="snížená",J348,0)</f>
        <v>0</v>
      </c>
      <c r="BG348" s="226">
        <f>IF(N348="zákl. přenesená",J348,0)</f>
        <v>0</v>
      </c>
      <c r="BH348" s="226">
        <f>IF(N348="sníž. přenesená",J348,0)</f>
        <v>0</v>
      </c>
      <c r="BI348" s="226">
        <f>IF(N348="nulová",J348,0)</f>
        <v>0</v>
      </c>
      <c r="BJ348" s="19" t="s">
        <v>79</v>
      </c>
      <c r="BK348" s="226">
        <f>ROUND(I348*H348,2)</f>
        <v>0</v>
      </c>
      <c r="BL348" s="19" t="s">
        <v>149</v>
      </c>
      <c r="BM348" s="225" t="s">
        <v>649</v>
      </c>
    </row>
    <row r="349" s="2" customFormat="1">
      <c r="A349" s="40"/>
      <c r="B349" s="41"/>
      <c r="C349" s="42"/>
      <c r="D349" s="227" t="s">
        <v>151</v>
      </c>
      <c r="E349" s="42"/>
      <c r="F349" s="228" t="s">
        <v>650</v>
      </c>
      <c r="G349" s="42"/>
      <c r="H349" s="42"/>
      <c r="I349" s="229"/>
      <c r="J349" s="42"/>
      <c r="K349" s="42"/>
      <c r="L349" s="46"/>
      <c r="M349" s="230"/>
      <c r="N349" s="231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151</v>
      </c>
      <c r="AU349" s="19" t="s">
        <v>81</v>
      </c>
    </row>
    <row r="350" s="12" customFormat="1" ht="25.92" customHeight="1">
      <c r="A350" s="12"/>
      <c r="B350" s="198"/>
      <c r="C350" s="199"/>
      <c r="D350" s="200" t="s">
        <v>71</v>
      </c>
      <c r="E350" s="201" t="s">
        <v>651</v>
      </c>
      <c r="F350" s="201" t="s">
        <v>652</v>
      </c>
      <c r="G350" s="199"/>
      <c r="H350" s="199"/>
      <c r="I350" s="202"/>
      <c r="J350" s="203">
        <f>BK350</f>
        <v>0</v>
      </c>
      <c r="K350" s="199"/>
      <c r="L350" s="204"/>
      <c r="M350" s="205"/>
      <c r="N350" s="206"/>
      <c r="O350" s="206"/>
      <c r="P350" s="207">
        <f>P351</f>
        <v>0</v>
      </c>
      <c r="Q350" s="206"/>
      <c r="R350" s="207">
        <f>R351</f>
        <v>0.030472499999999996</v>
      </c>
      <c r="S350" s="206"/>
      <c r="T350" s="208">
        <f>T351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09" t="s">
        <v>81</v>
      </c>
      <c r="AT350" s="210" t="s">
        <v>71</v>
      </c>
      <c r="AU350" s="210" t="s">
        <v>72</v>
      </c>
      <c r="AY350" s="209" t="s">
        <v>142</v>
      </c>
      <c r="BK350" s="211">
        <f>BK351</f>
        <v>0</v>
      </c>
    </row>
    <row r="351" s="12" customFormat="1" ht="22.8" customHeight="1">
      <c r="A351" s="12"/>
      <c r="B351" s="198"/>
      <c r="C351" s="199"/>
      <c r="D351" s="200" t="s">
        <v>71</v>
      </c>
      <c r="E351" s="212" t="s">
        <v>653</v>
      </c>
      <c r="F351" s="212" t="s">
        <v>654</v>
      </c>
      <c r="G351" s="199"/>
      <c r="H351" s="199"/>
      <c r="I351" s="202"/>
      <c r="J351" s="213">
        <f>BK351</f>
        <v>0</v>
      </c>
      <c r="K351" s="199"/>
      <c r="L351" s="204"/>
      <c r="M351" s="205"/>
      <c r="N351" s="206"/>
      <c r="O351" s="206"/>
      <c r="P351" s="207">
        <f>SUM(P352:P359)</f>
        <v>0</v>
      </c>
      <c r="Q351" s="206"/>
      <c r="R351" s="207">
        <f>SUM(R352:R359)</f>
        <v>0.030472499999999996</v>
      </c>
      <c r="S351" s="206"/>
      <c r="T351" s="208">
        <f>SUM(T352:T359)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209" t="s">
        <v>81</v>
      </c>
      <c r="AT351" s="210" t="s">
        <v>71</v>
      </c>
      <c r="AU351" s="210" t="s">
        <v>79</v>
      </c>
      <c r="AY351" s="209" t="s">
        <v>142</v>
      </c>
      <c r="BK351" s="211">
        <f>SUM(BK352:BK359)</f>
        <v>0</v>
      </c>
    </row>
    <row r="352" s="2" customFormat="1" ht="16.5" customHeight="1">
      <c r="A352" s="40"/>
      <c r="B352" s="41"/>
      <c r="C352" s="214" t="s">
        <v>558</v>
      </c>
      <c r="D352" s="214" t="s">
        <v>144</v>
      </c>
      <c r="E352" s="215" t="s">
        <v>656</v>
      </c>
      <c r="F352" s="216" t="s">
        <v>657</v>
      </c>
      <c r="G352" s="217" t="s">
        <v>162</v>
      </c>
      <c r="H352" s="218">
        <v>75</v>
      </c>
      <c r="I352" s="219"/>
      <c r="J352" s="220">
        <f>ROUND(I352*H352,2)</f>
        <v>0</v>
      </c>
      <c r="K352" s="216" t="s">
        <v>148</v>
      </c>
      <c r="L352" s="46"/>
      <c r="M352" s="221" t="s">
        <v>19</v>
      </c>
      <c r="N352" s="222" t="s">
        <v>43</v>
      </c>
      <c r="O352" s="86"/>
      <c r="P352" s="223">
        <f>O352*H352</f>
        <v>0</v>
      </c>
      <c r="Q352" s="223">
        <v>4.0000000000000003E-05</v>
      </c>
      <c r="R352" s="223">
        <f>Q352*H352</f>
        <v>0.0030000000000000001</v>
      </c>
      <c r="S352" s="223">
        <v>0</v>
      </c>
      <c r="T352" s="224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25" t="s">
        <v>246</v>
      </c>
      <c r="AT352" s="225" t="s">
        <v>144</v>
      </c>
      <c r="AU352" s="225" t="s">
        <v>81</v>
      </c>
      <c r="AY352" s="19" t="s">
        <v>142</v>
      </c>
      <c r="BE352" s="226">
        <f>IF(N352="základní",J352,0)</f>
        <v>0</v>
      </c>
      <c r="BF352" s="226">
        <f>IF(N352="snížená",J352,0)</f>
        <v>0</v>
      </c>
      <c r="BG352" s="226">
        <f>IF(N352="zákl. přenesená",J352,0)</f>
        <v>0</v>
      </c>
      <c r="BH352" s="226">
        <f>IF(N352="sníž. přenesená",J352,0)</f>
        <v>0</v>
      </c>
      <c r="BI352" s="226">
        <f>IF(N352="nulová",J352,0)</f>
        <v>0</v>
      </c>
      <c r="BJ352" s="19" t="s">
        <v>79</v>
      </c>
      <c r="BK352" s="226">
        <f>ROUND(I352*H352,2)</f>
        <v>0</v>
      </c>
      <c r="BL352" s="19" t="s">
        <v>246</v>
      </c>
      <c r="BM352" s="225" t="s">
        <v>658</v>
      </c>
    </row>
    <row r="353" s="2" customFormat="1">
      <c r="A353" s="40"/>
      <c r="B353" s="41"/>
      <c r="C353" s="42"/>
      <c r="D353" s="227" t="s">
        <v>151</v>
      </c>
      <c r="E353" s="42"/>
      <c r="F353" s="228" t="s">
        <v>659</v>
      </c>
      <c r="G353" s="42"/>
      <c r="H353" s="42"/>
      <c r="I353" s="229"/>
      <c r="J353" s="42"/>
      <c r="K353" s="42"/>
      <c r="L353" s="46"/>
      <c r="M353" s="230"/>
      <c r="N353" s="231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9" t="s">
        <v>151</v>
      </c>
      <c r="AU353" s="19" t="s">
        <v>81</v>
      </c>
    </row>
    <row r="354" s="13" customFormat="1">
      <c r="A354" s="13"/>
      <c r="B354" s="232"/>
      <c r="C354" s="233"/>
      <c r="D354" s="234" t="s">
        <v>153</v>
      </c>
      <c r="E354" s="235" t="s">
        <v>19</v>
      </c>
      <c r="F354" s="236" t="s">
        <v>660</v>
      </c>
      <c r="G354" s="233"/>
      <c r="H354" s="235" t="s">
        <v>19</v>
      </c>
      <c r="I354" s="237"/>
      <c r="J354" s="233"/>
      <c r="K354" s="233"/>
      <c r="L354" s="238"/>
      <c r="M354" s="239"/>
      <c r="N354" s="240"/>
      <c r="O354" s="240"/>
      <c r="P354" s="240"/>
      <c r="Q354" s="240"/>
      <c r="R354" s="240"/>
      <c r="S354" s="240"/>
      <c r="T354" s="241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2" t="s">
        <v>153</v>
      </c>
      <c r="AU354" s="242" t="s">
        <v>81</v>
      </c>
      <c r="AV354" s="13" t="s">
        <v>79</v>
      </c>
      <c r="AW354" s="13" t="s">
        <v>33</v>
      </c>
      <c r="AX354" s="13" t="s">
        <v>72</v>
      </c>
      <c r="AY354" s="242" t="s">
        <v>142</v>
      </c>
    </row>
    <row r="355" s="14" customFormat="1">
      <c r="A355" s="14"/>
      <c r="B355" s="243"/>
      <c r="C355" s="244"/>
      <c r="D355" s="234" t="s">
        <v>153</v>
      </c>
      <c r="E355" s="245" t="s">
        <v>19</v>
      </c>
      <c r="F355" s="246" t="s">
        <v>1280</v>
      </c>
      <c r="G355" s="244"/>
      <c r="H355" s="247">
        <v>75</v>
      </c>
      <c r="I355" s="248"/>
      <c r="J355" s="244"/>
      <c r="K355" s="244"/>
      <c r="L355" s="249"/>
      <c r="M355" s="250"/>
      <c r="N355" s="251"/>
      <c r="O355" s="251"/>
      <c r="P355" s="251"/>
      <c r="Q355" s="251"/>
      <c r="R355" s="251"/>
      <c r="S355" s="251"/>
      <c r="T355" s="252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3" t="s">
        <v>153</v>
      </c>
      <c r="AU355" s="253" t="s">
        <v>81</v>
      </c>
      <c r="AV355" s="14" t="s">
        <v>81</v>
      </c>
      <c r="AW355" s="14" t="s">
        <v>33</v>
      </c>
      <c r="AX355" s="14" t="s">
        <v>79</v>
      </c>
      <c r="AY355" s="253" t="s">
        <v>142</v>
      </c>
    </row>
    <row r="356" s="2" customFormat="1" ht="16.5" customHeight="1">
      <c r="A356" s="40"/>
      <c r="B356" s="41"/>
      <c r="C356" s="265" t="s">
        <v>583</v>
      </c>
      <c r="D356" s="265" t="s">
        <v>284</v>
      </c>
      <c r="E356" s="266" t="s">
        <v>663</v>
      </c>
      <c r="F356" s="267" t="s">
        <v>664</v>
      </c>
      <c r="G356" s="268" t="s">
        <v>162</v>
      </c>
      <c r="H356" s="269">
        <v>91.575000000000003</v>
      </c>
      <c r="I356" s="270"/>
      <c r="J356" s="271">
        <f>ROUND(I356*H356,2)</f>
        <v>0</v>
      </c>
      <c r="K356" s="267" t="s">
        <v>148</v>
      </c>
      <c r="L356" s="272"/>
      <c r="M356" s="273" t="s">
        <v>19</v>
      </c>
      <c r="N356" s="274" t="s">
        <v>43</v>
      </c>
      <c r="O356" s="86"/>
      <c r="P356" s="223">
        <f>O356*H356</f>
        <v>0</v>
      </c>
      <c r="Q356" s="223">
        <v>0.00029999999999999997</v>
      </c>
      <c r="R356" s="223">
        <f>Q356*H356</f>
        <v>0.027472499999999997</v>
      </c>
      <c r="S356" s="223">
        <v>0</v>
      </c>
      <c r="T356" s="224">
        <f>S356*H356</f>
        <v>0</v>
      </c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R356" s="225" t="s">
        <v>337</v>
      </c>
      <c r="AT356" s="225" t="s">
        <v>284</v>
      </c>
      <c r="AU356" s="225" t="s">
        <v>81</v>
      </c>
      <c r="AY356" s="19" t="s">
        <v>142</v>
      </c>
      <c r="BE356" s="226">
        <f>IF(N356="základní",J356,0)</f>
        <v>0</v>
      </c>
      <c r="BF356" s="226">
        <f>IF(N356="snížená",J356,0)</f>
        <v>0</v>
      </c>
      <c r="BG356" s="226">
        <f>IF(N356="zákl. přenesená",J356,0)</f>
        <v>0</v>
      </c>
      <c r="BH356" s="226">
        <f>IF(N356="sníž. přenesená",J356,0)</f>
        <v>0</v>
      </c>
      <c r="BI356" s="226">
        <f>IF(N356="nulová",J356,0)</f>
        <v>0</v>
      </c>
      <c r="BJ356" s="19" t="s">
        <v>79</v>
      </c>
      <c r="BK356" s="226">
        <f>ROUND(I356*H356,2)</f>
        <v>0</v>
      </c>
      <c r="BL356" s="19" t="s">
        <v>246</v>
      </c>
      <c r="BM356" s="225" t="s">
        <v>665</v>
      </c>
    </row>
    <row r="357" s="14" customFormat="1">
      <c r="A357" s="14"/>
      <c r="B357" s="243"/>
      <c r="C357" s="244"/>
      <c r="D357" s="234" t="s">
        <v>153</v>
      </c>
      <c r="E357" s="244"/>
      <c r="F357" s="246" t="s">
        <v>1281</v>
      </c>
      <c r="G357" s="244"/>
      <c r="H357" s="247">
        <v>91.575000000000003</v>
      </c>
      <c r="I357" s="248"/>
      <c r="J357" s="244"/>
      <c r="K357" s="244"/>
      <c r="L357" s="249"/>
      <c r="M357" s="250"/>
      <c r="N357" s="251"/>
      <c r="O357" s="251"/>
      <c r="P357" s="251"/>
      <c r="Q357" s="251"/>
      <c r="R357" s="251"/>
      <c r="S357" s="251"/>
      <c r="T357" s="252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3" t="s">
        <v>153</v>
      </c>
      <c r="AU357" s="253" t="s">
        <v>81</v>
      </c>
      <c r="AV357" s="14" t="s">
        <v>81</v>
      </c>
      <c r="AW357" s="14" t="s">
        <v>4</v>
      </c>
      <c r="AX357" s="14" t="s">
        <v>79</v>
      </c>
      <c r="AY357" s="253" t="s">
        <v>142</v>
      </c>
    </row>
    <row r="358" s="2" customFormat="1" ht="24.15" customHeight="1">
      <c r="A358" s="40"/>
      <c r="B358" s="41"/>
      <c r="C358" s="214" t="s">
        <v>589</v>
      </c>
      <c r="D358" s="214" t="s">
        <v>144</v>
      </c>
      <c r="E358" s="215" t="s">
        <v>668</v>
      </c>
      <c r="F358" s="216" t="s">
        <v>669</v>
      </c>
      <c r="G358" s="217" t="s">
        <v>268</v>
      </c>
      <c r="H358" s="218">
        <v>0.029999999999999999</v>
      </c>
      <c r="I358" s="219"/>
      <c r="J358" s="220">
        <f>ROUND(I358*H358,2)</f>
        <v>0</v>
      </c>
      <c r="K358" s="216" t="s">
        <v>148</v>
      </c>
      <c r="L358" s="46"/>
      <c r="M358" s="221" t="s">
        <v>19</v>
      </c>
      <c r="N358" s="222" t="s">
        <v>43</v>
      </c>
      <c r="O358" s="86"/>
      <c r="P358" s="223">
        <f>O358*H358</f>
        <v>0</v>
      </c>
      <c r="Q358" s="223">
        <v>0</v>
      </c>
      <c r="R358" s="223">
        <f>Q358*H358</f>
        <v>0</v>
      </c>
      <c r="S358" s="223">
        <v>0</v>
      </c>
      <c r="T358" s="224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25" t="s">
        <v>246</v>
      </c>
      <c r="AT358" s="225" t="s">
        <v>144</v>
      </c>
      <c r="AU358" s="225" t="s">
        <v>81</v>
      </c>
      <c r="AY358" s="19" t="s">
        <v>142</v>
      </c>
      <c r="BE358" s="226">
        <f>IF(N358="základní",J358,0)</f>
        <v>0</v>
      </c>
      <c r="BF358" s="226">
        <f>IF(N358="snížená",J358,0)</f>
        <v>0</v>
      </c>
      <c r="BG358" s="226">
        <f>IF(N358="zákl. přenesená",J358,0)</f>
        <v>0</v>
      </c>
      <c r="BH358" s="226">
        <f>IF(N358="sníž. přenesená",J358,0)</f>
        <v>0</v>
      </c>
      <c r="BI358" s="226">
        <f>IF(N358="nulová",J358,0)</f>
        <v>0</v>
      </c>
      <c r="BJ358" s="19" t="s">
        <v>79</v>
      </c>
      <c r="BK358" s="226">
        <f>ROUND(I358*H358,2)</f>
        <v>0</v>
      </c>
      <c r="BL358" s="19" t="s">
        <v>246</v>
      </c>
      <c r="BM358" s="225" t="s">
        <v>670</v>
      </c>
    </row>
    <row r="359" s="2" customFormat="1">
      <c r="A359" s="40"/>
      <c r="B359" s="41"/>
      <c r="C359" s="42"/>
      <c r="D359" s="227" t="s">
        <v>151</v>
      </c>
      <c r="E359" s="42"/>
      <c r="F359" s="228" t="s">
        <v>671</v>
      </c>
      <c r="G359" s="42"/>
      <c r="H359" s="42"/>
      <c r="I359" s="229"/>
      <c r="J359" s="42"/>
      <c r="K359" s="42"/>
      <c r="L359" s="46"/>
      <c r="M359" s="230"/>
      <c r="N359" s="231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151</v>
      </c>
      <c r="AU359" s="19" t="s">
        <v>81</v>
      </c>
    </row>
    <row r="360" s="12" customFormat="1" ht="25.92" customHeight="1">
      <c r="A360" s="12"/>
      <c r="B360" s="198"/>
      <c r="C360" s="199"/>
      <c r="D360" s="200" t="s">
        <v>71</v>
      </c>
      <c r="E360" s="201" t="s">
        <v>672</v>
      </c>
      <c r="F360" s="201" t="s">
        <v>673</v>
      </c>
      <c r="G360" s="199"/>
      <c r="H360" s="199"/>
      <c r="I360" s="202"/>
      <c r="J360" s="203">
        <f>BK360</f>
        <v>0</v>
      </c>
      <c r="K360" s="199"/>
      <c r="L360" s="204"/>
      <c r="M360" s="205"/>
      <c r="N360" s="206"/>
      <c r="O360" s="206"/>
      <c r="P360" s="207">
        <f>SUM(P361:P362)</f>
        <v>0</v>
      </c>
      <c r="Q360" s="206"/>
      <c r="R360" s="207">
        <f>SUM(R361:R362)</f>
        <v>0</v>
      </c>
      <c r="S360" s="206"/>
      <c r="T360" s="208">
        <f>SUM(T361:T362)</f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209" t="s">
        <v>149</v>
      </c>
      <c r="AT360" s="210" t="s">
        <v>71</v>
      </c>
      <c r="AU360" s="210" t="s">
        <v>72</v>
      </c>
      <c r="AY360" s="209" t="s">
        <v>142</v>
      </c>
      <c r="BK360" s="211">
        <f>SUM(BK361:BK362)</f>
        <v>0</v>
      </c>
    </row>
    <row r="361" s="2" customFormat="1" ht="16.5" customHeight="1">
      <c r="A361" s="40"/>
      <c r="B361" s="41"/>
      <c r="C361" s="214" t="s">
        <v>594</v>
      </c>
      <c r="D361" s="214" t="s">
        <v>144</v>
      </c>
      <c r="E361" s="215" t="s">
        <v>675</v>
      </c>
      <c r="F361" s="216" t="s">
        <v>676</v>
      </c>
      <c r="G361" s="217" t="s">
        <v>677</v>
      </c>
      <c r="H361" s="218">
        <v>40</v>
      </c>
      <c r="I361" s="219"/>
      <c r="J361" s="220">
        <f>ROUND(I361*H361,2)</f>
        <v>0</v>
      </c>
      <c r="K361" s="216" t="s">
        <v>148</v>
      </c>
      <c r="L361" s="46"/>
      <c r="M361" s="221" t="s">
        <v>19</v>
      </c>
      <c r="N361" s="222" t="s">
        <v>43</v>
      </c>
      <c r="O361" s="86"/>
      <c r="P361" s="223">
        <f>O361*H361</f>
        <v>0</v>
      </c>
      <c r="Q361" s="223">
        <v>0</v>
      </c>
      <c r="R361" s="223">
        <f>Q361*H361</f>
        <v>0</v>
      </c>
      <c r="S361" s="223">
        <v>0</v>
      </c>
      <c r="T361" s="224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25" t="s">
        <v>678</v>
      </c>
      <c r="AT361" s="225" t="s">
        <v>144</v>
      </c>
      <c r="AU361" s="225" t="s">
        <v>79</v>
      </c>
      <c r="AY361" s="19" t="s">
        <v>142</v>
      </c>
      <c r="BE361" s="226">
        <f>IF(N361="základní",J361,0)</f>
        <v>0</v>
      </c>
      <c r="BF361" s="226">
        <f>IF(N361="snížená",J361,0)</f>
        <v>0</v>
      </c>
      <c r="BG361" s="226">
        <f>IF(N361="zákl. přenesená",J361,0)</f>
        <v>0</v>
      </c>
      <c r="BH361" s="226">
        <f>IF(N361="sníž. přenesená",J361,0)</f>
        <v>0</v>
      </c>
      <c r="BI361" s="226">
        <f>IF(N361="nulová",J361,0)</f>
        <v>0</v>
      </c>
      <c r="BJ361" s="19" t="s">
        <v>79</v>
      </c>
      <c r="BK361" s="226">
        <f>ROUND(I361*H361,2)</f>
        <v>0</v>
      </c>
      <c r="BL361" s="19" t="s">
        <v>678</v>
      </c>
      <c r="BM361" s="225" t="s">
        <v>679</v>
      </c>
    </row>
    <row r="362" s="2" customFormat="1">
      <c r="A362" s="40"/>
      <c r="B362" s="41"/>
      <c r="C362" s="42"/>
      <c r="D362" s="227" t="s">
        <v>151</v>
      </c>
      <c r="E362" s="42"/>
      <c r="F362" s="228" t="s">
        <v>680</v>
      </c>
      <c r="G362" s="42"/>
      <c r="H362" s="42"/>
      <c r="I362" s="229"/>
      <c r="J362" s="42"/>
      <c r="K362" s="42"/>
      <c r="L362" s="46"/>
      <c r="M362" s="230"/>
      <c r="N362" s="231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151</v>
      </c>
      <c r="AU362" s="19" t="s">
        <v>79</v>
      </c>
    </row>
    <row r="363" s="12" customFormat="1" ht="25.92" customHeight="1">
      <c r="A363" s="12"/>
      <c r="B363" s="198"/>
      <c r="C363" s="199"/>
      <c r="D363" s="200" t="s">
        <v>71</v>
      </c>
      <c r="E363" s="201" t="s">
        <v>681</v>
      </c>
      <c r="F363" s="201" t="s">
        <v>682</v>
      </c>
      <c r="G363" s="199"/>
      <c r="H363" s="199"/>
      <c r="I363" s="202"/>
      <c r="J363" s="203">
        <f>BK363</f>
        <v>0</v>
      </c>
      <c r="K363" s="199"/>
      <c r="L363" s="204"/>
      <c r="M363" s="205"/>
      <c r="N363" s="206"/>
      <c r="O363" s="206"/>
      <c r="P363" s="207">
        <f>P364+P373+P381</f>
        <v>0</v>
      </c>
      <c r="Q363" s="206"/>
      <c r="R363" s="207">
        <f>R364+R373+R381</f>
        <v>0</v>
      </c>
      <c r="S363" s="206"/>
      <c r="T363" s="208">
        <f>T364+T373+T381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09" t="s">
        <v>171</v>
      </c>
      <c r="AT363" s="210" t="s">
        <v>71</v>
      </c>
      <c r="AU363" s="210" t="s">
        <v>72</v>
      </c>
      <c r="AY363" s="209" t="s">
        <v>142</v>
      </c>
      <c r="BK363" s="211">
        <f>BK364+BK373+BK381</f>
        <v>0</v>
      </c>
    </row>
    <row r="364" s="12" customFormat="1" ht="22.8" customHeight="1">
      <c r="A364" s="12"/>
      <c r="B364" s="198"/>
      <c r="C364" s="199"/>
      <c r="D364" s="200" t="s">
        <v>71</v>
      </c>
      <c r="E364" s="212" t="s">
        <v>683</v>
      </c>
      <c r="F364" s="212" t="s">
        <v>684</v>
      </c>
      <c r="G364" s="199"/>
      <c r="H364" s="199"/>
      <c r="I364" s="202"/>
      <c r="J364" s="213">
        <f>BK364</f>
        <v>0</v>
      </c>
      <c r="K364" s="199"/>
      <c r="L364" s="204"/>
      <c r="M364" s="205"/>
      <c r="N364" s="206"/>
      <c r="O364" s="206"/>
      <c r="P364" s="207">
        <f>SUM(P365:P372)</f>
        <v>0</v>
      </c>
      <c r="Q364" s="206"/>
      <c r="R364" s="207">
        <f>SUM(R365:R372)</f>
        <v>0</v>
      </c>
      <c r="S364" s="206"/>
      <c r="T364" s="208">
        <f>SUM(T365:T372)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09" t="s">
        <v>171</v>
      </c>
      <c r="AT364" s="210" t="s">
        <v>71</v>
      </c>
      <c r="AU364" s="210" t="s">
        <v>79</v>
      </c>
      <c r="AY364" s="209" t="s">
        <v>142</v>
      </c>
      <c r="BK364" s="211">
        <f>SUM(BK365:BK372)</f>
        <v>0</v>
      </c>
    </row>
    <row r="365" s="2" customFormat="1" ht="16.5" customHeight="1">
      <c r="A365" s="40"/>
      <c r="B365" s="41"/>
      <c r="C365" s="214" t="s">
        <v>599</v>
      </c>
      <c r="D365" s="214" t="s">
        <v>144</v>
      </c>
      <c r="E365" s="215" t="s">
        <v>686</v>
      </c>
      <c r="F365" s="216" t="s">
        <v>687</v>
      </c>
      <c r="G365" s="217" t="s">
        <v>688</v>
      </c>
      <c r="H365" s="218">
        <v>1</v>
      </c>
      <c r="I365" s="219"/>
      <c r="J365" s="220">
        <f>ROUND(I365*H365,2)</f>
        <v>0</v>
      </c>
      <c r="K365" s="216" t="s">
        <v>19</v>
      </c>
      <c r="L365" s="46"/>
      <c r="M365" s="221" t="s">
        <v>19</v>
      </c>
      <c r="N365" s="222" t="s">
        <v>43</v>
      </c>
      <c r="O365" s="86"/>
      <c r="P365" s="223">
        <f>O365*H365</f>
        <v>0</v>
      </c>
      <c r="Q365" s="223">
        <v>0</v>
      </c>
      <c r="R365" s="223">
        <f>Q365*H365</f>
        <v>0</v>
      </c>
      <c r="S365" s="223">
        <v>0</v>
      </c>
      <c r="T365" s="224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25" t="s">
        <v>689</v>
      </c>
      <c r="AT365" s="225" t="s">
        <v>144</v>
      </c>
      <c r="AU365" s="225" t="s">
        <v>81</v>
      </c>
      <c r="AY365" s="19" t="s">
        <v>142</v>
      </c>
      <c r="BE365" s="226">
        <f>IF(N365="základní",J365,0)</f>
        <v>0</v>
      </c>
      <c r="BF365" s="226">
        <f>IF(N365="snížená",J365,0)</f>
        <v>0</v>
      </c>
      <c r="BG365" s="226">
        <f>IF(N365="zákl. přenesená",J365,0)</f>
        <v>0</v>
      </c>
      <c r="BH365" s="226">
        <f>IF(N365="sníž. přenesená",J365,0)</f>
        <v>0</v>
      </c>
      <c r="BI365" s="226">
        <f>IF(N365="nulová",J365,0)</f>
        <v>0</v>
      </c>
      <c r="BJ365" s="19" t="s">
        <v>79</v>
      </c>
      <c r="BK365" s="226">
        <f>ROUND(I365*H365,2)</f>
        <v>0</v>
      </c>
      <c r="BL365" s="19" t="s">
        <v>689</v>
      </c>
      <c r="BM365" s="225" t="s">
        <v>690</v>
      </c>
    </row>
    <row r="366" s="2" customFormat="1" ht="16.5" customHeight="1">
      <c r="A366" s="40"/>
      <c r="B366" s="41"/>
      <c r="C366" s="214" t="s">
        <v>606</v>
      </c>
      <c r="D366" s="214" t="s">
        <v>144</v>
      </c>
      <c r="E366" s="215" t="s">
        <v>692</v>
      </c>
      <c r="F366" s="216" t="s">
        <v>693</v>
      </c>
      <c r="G366" s="217" t="s">
        <v>694</v>
      </c>
      <c r="H366" s="218">
        <v>15</v>
      </c>
      <c r="I366" s="219"/>
      <c r="J366" s="220">
        <f>ROUND(I366*H366,2)</f>
        <v>0</v>
      </c>
      <c r="K366" s="216" t="s">
        <v>19</v>
      </c>
      <c r="L366" s="46"/>
      <c r="M366" s="221" t="s">
        <v>19</v>
      </c>
      <c r="N366" s="222" t="s">
        <v>43</v>
      </c>
      <c r="O366" s="86"/>
      <c r="P366" s="223">
        <f>O366*H366</f>
        <v>0</v>
      </c>
      <c r="Q366" s="223">
        <v>0</v>
      </c>
      <c r="R366" s="223">
        <f>Q366*H366</f>
        <v>0</v>
      </c>
      <c r="S366" s="223">
        <v>0</v>
      </c>
      <c r="T366" s="224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225" t="s">
        <v>689</v>
      </c>
      <c r="AT366" s="225" t="s">
        <v>144</v>
      </c>
      <c r="AU366" s="225" t="s">
        <v>81</v>
      </c>
      <c r="AY366" s="19" t="s">
        <v>142</v>
      </c>
      <c r="BE366" s="226">
        <f>IF(N366="základní",J366,0)</f>
        <v>0</v>
      </c>
      <c r="BF366" s="226">
        <f>IF(N366="snížená",J366,0)</f>
        <v>0</v>
      </c>
      <c r="BG366" s="226">
        <f>IF(N366="zákl. přenesená",J366,0)</f>
        <v>0</v>
      </c>
      <c r="BH366" s="226">
        <f>IF(N366="sníž. přenesená",J366,0)</f>
        <v>0</v>
      </c>
      <c r="BI366" s="226">
        <f>IF(N366="nulová",J366,0)</f>
        <v>0</v>
      </c>
      <c r="BJ366" s="19" t="s">
        <v>79</v>
      </c>
      <c r="BK366" s="226">
        <f>ROUND(I366*H366,2)</f>
        <v>0</v>
      </c>
      <c r="BL366" s="19" t="s">
        <v>689</v>
      </c>
      <c r="BM366" s="225" t="s">
        <v>695</v>
      </c>
    </row>
    <row r="367" s="13" customFormat="1">
      <c r="A367" s="13"/>
      <c r="B367" s="232"/>
      <c r="C367" s="233"/>
      <c r="D367" s="234" t="s">
        <v>153</v>
      </c>
      <c r="E367" s="235" t="s">
        <v>19</v>
      </c>
      <c r="F367" s="236" t="s">
        <v>696</v>
      </c>
      <c r="G367" s="233"/>
      <c r="H367" s="235" t="s">
        <v>19</v>
      </c>
      <c r="I367" s="237"/>
      <c r="J367" s="233"/>
      <c r="K367" s="233"/>
      <c r="L367" s="238"/>
      <c r="M367" s="239"/>
      <c r="N367" s="240"/>
      <c r="O367" s="240"/>
      <c r="P367" s="240"/>
      <c r="Q367" s="240"/>
      <c r="R367" s="240"/>
      <c r="S367" s="240"/>
      <c r="T367" s="241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2" t="s">
        <v>153</v>
      </c>
      <c r="AU367" s="242" t="s">
        <v>81</v>
      </c>
      <c r="AV367" s="13" t="s">
        <v>79</v>
      </c>
      <c r="AW367" s="13" t="s">
        <v>33</v>
      </c>
      <c r="AX367" s="13" t="s">
        <v>72</v>
      </c>
      <c r="AY367" s="242" t="s">
        <v>142</v>
      </c>
    </row>
    <row r="368" s="14" customFormat="1">
      <c r="A368" s="14"/>
      <c r="B368" s="243"/>
      <c r="C368" s="244"/>
      <c r="D368" s="234" t="s">
        <v>153</v>
      </c>
      <c r="E368" s="245" t="s">
        <v>19</v>
      </c>
      <c r="F368" s="246" t="s">
        <v>238</v>
      </c>
      <c r="G368" s="244"/>
      <c r="H368" s="247">
        <v>15</v>
      </c>
      <c r="I368" s="248"/>
      <c r="J368" s="244"/>
      <c r="K368" s="244"/>
      <c r="L368" s="249"/>
      <c r="M368" s="250"/>
      <c r="N368" s="251"/>
      <c r="O368" s="251"/>
      <c r="P368" s="251"/>
      <c r="Q368" s="251"/>
      <c r="R368" s="251"/>
      <c r="S368" s="251"/>
      <c r="T368" s="252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3" t="s">
        <v>153</v>
      </c>
      <c r="AU368" s="253" t="s">
        <v>81</v>
      </c>
      <c r="AV368" s="14" t="s">
        <v>81</v>
      </c>
      <c r="AW368" s="14" t="s">
        <v>33</v>
      </c>
      <c r="AX368" s="14" t="s">
        <v>79</v>
      </c>
      <c r="AY368" s="253" t="s">
        <v>142</v>
      </c>
    </row>
    <row r="369" s="2" customFormat="1" ht="16.5" customHeight="1">
      <c r="A369" s="40"/>
      <c r="B369" s="41"/>
      <c r="C369" s="214" t="s">
        <v>615</v>
      </c>
      <c r="D369" s="214" t="s">
        <v>144</v>
      </c>
      <c r="E369" s="215" t="s">
        <v>698</v>
      </c>
      <c r="F369" s="216" t="s">
        <v>699</v>
      </c>
      <c r="G369" s="217" t="s">
        <v>694</v>
      </c>
      <c r="H369" s="218">
        <v>20</v>
      </c>
      <c r="I369" s="219"/>
      <c r="J369" s="220">
        <f>ROUND(I369*H369,2)</f>
        <v>0</v>
      </c>
      <c r="K369" s="216" t="s">
        <v>19</v>
      </c>
      <c r="L369" s="46"/>
      <c r="M369" s="221" t="s">
        <v>19</v>
      </c>
      <c r="N369" s="222" t="s">
        <v>43</v>
      </c>
      <c r="O369" s="86"/>
      <c r="P369" s="223">
        <f>O369*H369</f>
        <v>0</v>
      </c>
      <c r="Q369" s="223">
        <v>0</v>
      </c>
      <c r="R369" s="223">
        <f>Q369*H369</f>
        <v>0</v>
      </c>
      <c r="S369" s="223">
        <v>0</v>
      </c>
      <c r="T369" s="224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25" t="s">
        <v>689</v>
      </c>
      <c r="AT369" s="225" t="s">
        <v>144</v>
      </c>
      <c r="AU369" s="225" t="s">
        <v>81</v>
      </c>
      <c r="AY369" s="19" t="s">
        <v>142</v>
      </c>
      <c r="BE369" s="226">
        <f>IF(N369="základní",J369,0)</f>
        <v>0</v>
      </c>
      <c r="BF369" s="226">
        <f>IF(N369="snížená",J369,0)</f>
        <v>0</v>
      </c>
      <c r="BG369" s="226">
        <f>IF(N369="zákl. přenesená",J369,0)</f>
        <v>0</v>
      </c>
      <c r="BH369" s="226">
        <f>IF(N369="sníž. přenesená",J369,0)</f>
        <v>0</v>
      </c>
      <c r="BI369" s="226">
        <f>IF(N369="nulová",J369,0)</f>
        <v>0</v>
      </c>
      <c r="BJ369" s="19" t="s">
        <v>79</v>
      </c>
      <c r="BK369" s="226">
        <f>ROUND(I369*H369,2)</f>
        <v>0</v>
      </c>
      <c r="BL369" s="19" t="s">
        <v>689</v>
      </c>
      <c r="BM369" s="225" t="s">
        <v>700</v>
      </c>
    </row>
    <row r="370" s="13" customFormat="1">
      <c r="A370" s="13"/>
      <c r="B370" s="232"/>
      <c r="C370" s="233"/>
      <c r="D370" s="234" t="s">
        <v>153</v>
      </c>
      <c r="E370" s="235" t="s">
        <v>19</v>
      </c>
      <c r="F370" s="236" t="s">
        <v>701</v>
      </c>
      <c r="G370" s="233"/>
      <c r="H370" s="235" t="s">
        <v>19</v>
      </c>
      <c r="I370" s="237"/>
      <c r="J370" s="233"/>
      <c r="K370" s="233"/>
      <c r="L370" s="238"/>
      <c r="M370" s="239"/>
      <c r="N370" s="240"/>
      <c r="O370" s="240"/>
      <c r="P370" s="240"/>
      <c r="Q370" s="240"/>
      <c r="R370" s="240"/>
      <c r="S370" s="240"/>
      <c r="T370" s="241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2" t="s">
        <v>153</v>
      </c>
      <c r="AU370" s="242" t="s">
        <v>81</v>
      </c>
      <c r="AV370" s="13" t="s">
        <v>79</v>
      </c>
      <c r="AW370" s="13" t="s">
        <v>33</v>
      </c>
      <c r="AX370" s="13" t="s">
        <v>72</v>
      </c>
      <c r="AY370" s="242" t="s">
        <v>142</v>
      </c>
    </row>
    <row r="371" s="14" customFormat="1">
      <c r="A371" s="14"/>
      <c r="B371" s="243"/>
      <c r="C371" s="244"/>
      <c r="D371" s="234" t="s">
        <v>153</v>
      </c>
      <c r="E371" s="245" t="s">
        <v>19</v>
      </c>
      <c r="F371" s="246" t="s">
        <v>272</v>
      </c>
      <c r="G371" s="244"/>
      <c r="H371" s="247">
        <v>20</v>
      </c>
      <c r="I371" s="248"/>
      <c r="J371" s="244"/>
      <c r="K371" s="244"/>
      <c r="L371" s="249"/>
      <c r="M371" s="250"/>
      <c r="N371" s="251"/>
      <c r="O371" s="251"/>
      <c r="P371" s="251"/>
      <c r="Q371" s="251"/>
      <c r="R371" s="251"/>
      <c r="S371" s="251"/>
      <c r="T371" s="252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3" t="s">
        <v>153</v>
      </c>
      <c r="AU371" s="253" t="s">
        <v>81</v>
      </c>
      <c r="AV371" s="14" t="s">
        <v>81</v>
      </c>
      <c r="AW371" s="14" t="s">
        <v>33</v>
      </c>
      <c r="AX371" s="14" t="s">
        <v>79</v>
      </c>
      <c r="AY371" s="253" t="s">
        <v>142</v>
      </c>
    </row>
    <row r="372" s="2" customFormat="1" ht="16.5" customHeight="1">
      <c r="A372" s="40"/>
      <c r="B372" s="41"/>
      <c r="C372" s="214" t="s">
        <v>621</v>
      </c>
      <c r="D372" s="214" t="s">
        <v>144</v>
      </c>
      <c r="E372" s="215" t="s">
        <v>703</v>
      </c>
      <c r="F372" s="216" t="s">
        <v>704</v>
      </c>
      <c r="G372" s="217" t="s">
        <v>688</v>
      </c>
      <c r="H372" s="218">
        <v>1</v>
      </c>
      <c r="I372" s="219"/>
      <c r="J372" s="220">
        <f>ROUND(I372*H372,2)</f>
        <v>0</v>
      </c>
      <c r="K372" s="216" t="s">
        <v>19</v>
      </c>
      <c r="L372" s="46"/>
      <c r="M372" s="221" t="s">
        <v>19</v>
      </c>
      <c r="N372" s="222" t="s">
        <v>43</v>
      </c>
      <c r="O372" s="86"/>
      <c r="P372" s="223">
        <f>O372*H372</f>
        <v>0</v>
      </c>
      <c r="Q372" s="223">
        <v>0</v>
      </c>
      <c r="R372" s="223">
        <f>Q372*H372</f>
        <v>0</v>
      </c>
      <c r="S372" s="223">
        <v>0</v>
      </c>
      <c r="T372" s="224">
        <f>S372*H372</f>
        <v>0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25" t="s">
        <v>149</v>
      </c>
      <c r="AT372" s="225" t="s">
        <v>144</v>
      </c>
      <c r="AU372" s="225" t="s">
        <v>81</v>
      </c>
      <c r="AY372" s="19" t="s">
        <v>142</v>
      </c>
      <c r="BE372" s="226">
        <f>IF(N372="základní",J372,0)</f>
        <v>0</v>
      </c>
      <c r="BF372" s="226">
        <f>IF(N372="snížená",J372,0)</f>
        <v>0</v>
      </c>
      <c r="BG372" s="226">
        <f>IF(N372="zákl. přenesená",J372,0)</f>
        <v>0</v>
      </c>
      <c r="BH372" s="226">
        <f>IF(N372="sníž. přenesená",J372,0)</f>
        <v>0</v>
      </c>
      <c r="BI372" s="226">
        <f>IF(N372="nulová",J372,0)</f>
        <v>0</v>
      </c>
      <c r="BJ372" s="19" t="s">
        <v>79</v>
      </c>
      <c r="BK372" s="226">
        <f>ROUND(I372*H372,2)</f>
        <v>0</v>
      </c>
      <c r="BL372" s="19" t="s">
        <v>149</v>
      </c>
      <c r="BM372" s="225" t="s">
        <v>705</v>
      </c>
    </row>
    <row r="373" s="12" customFormat="1" ht="22.8" customHeight="1">
      <c r="A373" s="12"/>
      <c r="B373" s="198"/>
      <c r="C373" s="199"/>
      <c r="D373" s="200" t="s">
        <v>71</v>
      </c>
      <c r="E373" s="212" t="s">
        <v>706</v>
      </c>
      <c r="F373" s="212" t="s">
        <v>707</v>
      </c>
      <c r="G373" s="199"/>
      <c r="H373" s="199"/>
      <c r="I373" s="202"/>
      <c r="J373" s="213">
        <f>BK373</f>
        <v>0</v>
      </c>
      <c r="K373" s="199"/>
      <c r="L373" s="204"/>
      <c r="M373" s="205"/>
      <c r="N373" s="206"/>
      <c r="O373" s="206"/>
      <c r="P373" s="207">
        <f>SUM(P374:P380)</f>
        <v>0</v>
      </c>
      <c r="Q373" s="206"/>
      <c r="R373" s="207">
        <f>SUM(R374:R380)</f>
        <v>0</v>
      </c>
      <c r="S373" s="206"/>
      <c r="T373" s="208">
        <f>SUM(T374:T380)</f>
        <v>0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209" t="s">
        <v>171</v>
      </c>
      <c r="AT373" s="210" t="s">
        <v>71</v>
      </c>
      <c r="AU373" s="210" t="s">
        <v>79</v>
      </c>
      <c r="AY373" s="209" t="s">
        <v>142</v>
      </c>
      <c r="BK373" s="211">
        <f>SUM(BK374:BK380)</f>
        <v>0</v>
      </c>
    </row>
    <row r="374" s="2" customFormat="1" ht="16.5" customHeight="1">
      <c r="A374" s="40"/>
      <c r="B374" s="41"/>
      <c r="C374" s="214" t="s">
        <v>627</v>
      </c>
      <c r="D374" s="214" t="s">
        <v>144</v>
      </c>
      <c r="E374" s="215" t="s">
        <v>709</v>
      </c>
      <c r="F374" s="216" t="s">
        <v>710</v>
      </c>
      <c r="G374" s="217" t="s">
        <v>711</v>
      </c>
      <c r="H374" s="218">
        <v>1</v>
      </c>
      <c r="I374" s="219"/>
      <c r="J374" s="220">
        <f>ROUND(I374*H374,2)</f>
        <v>0</v>
      </c>
      <c r="K374" s="216" t="s">
        <v>19</v>
      </c>
      <c r="L374" s="46"/>
      <c r="M374" s="221" t="s">
        <v>19</v>
      </c>
      <c r="N374" s="222" t="s">
        <v>43</v>
      </c>
      <c r="O374" s="86"/>
      <c r="P374" s="223">
        <f>O374*H374</f>
        <v>0</v>
      </c>
      <c r="Q374" s="223">
        <v>0</v>
      </c>
      <c r="R374" s="223">
        <f>Q374*H374</f>
        <v>0</v>
      </c>
      <c r="S374" s="223">
        <v>0</v>
      </c>
      <c r="T374" s="224">
        <f>S374*H374</f>
        <v>0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25" t="s">
        <v>689</v>
      </c>
      <c r="AT374" s="225" t="s">
        <v>144</v>
      </c>
      <c r="AU374" s="225" t="s">
        <v>81</v>
      </c>
      <c r="AY374" s="19" t="s">
        <v>142</v>
      </c>
      <c r="BE374" s="226">
        <f>IF(N374="základní",J374,0)</f>
        <v>0</v>
      </c>
      <c r="BF374" s="226">
        <f>IF(N374="snížená",J374,0)</f>
        <v>0</v>
      </c>
      <c r="BG374" s="226">
        <f>IF(N374="zákl. přenesená",J374,0)</f>
        <v>0</v>
      </c>
      <c r="BH374" s="226">
        <f>IF(N374="sníž. přenesená",J374,0)</f>
        <v>0</v>
      </c>
      <c r="BI374" s="226">
        <f>IF(N374="nulová",J374,0)</f>
        <v>0</v>
      </c>
      <c r="BJ374" s="19" t="s">
        <v>79</v>
      </c>
      <c r="BK374" s="226">
        <f>ROUND(I374*H374,2)</f>
        <v>0</v>
      </c>
      <c r="BL374" s="19" t="s">
        <v>689</v>
      </c>
      <c r="BM374" s="225" t="s">
        <v>712</v>
      </c>
    </row>
    <row r="375" s="2" customFormat="1" ht="16.5" customHeight="1">
      <c r="A375" s="40"/>
      <c r="B375" s="41"/>
      <c r="C375" s="214" t="s">
        <v>633</v>
      </c>
      <c r="D375" s="214" t="s">
        <v>144</v>
      </c>
      <c r="E375" s="215" t="s">
        <v>714</v>
      </c>
      <c r="F375" s="216" t="s">
        <v>715</v>
      </c>
      <c r="G375" s="217" t="s">
        <v>716</v>
      </c>
      <c r="H375" s="218">
        <v>1</v>
      </c>
      <c r="I375" s="219"/>
      <c r="J375" s="220">
        <f>ROUND(I375*H375,2)</f>
        <v>0</v>
      </c>
      <c r="K375" s="216" t="s">
        <v>19</v>
      </c>
      <c r="L375" s="46"/>
      <c r="M375" s="221" t="s">
        <v>19</v>
      </c>
      <c r="N375" s="222" t="s">
        <v>43</v>
      </c>
      <c r="O375" s="86"/>
      <c r="P375" s="223">
        <f>O375*H375</f>
        <v>0</v>
      </c>
      <c r="Q375" s="223">
        <v>0</v>
      </c>
      <c r="R375" s="223">
        <f>Q375*H375</f>
        <v>0</v>
      </c>
      <c r="S375" s="223">
        <v>0</v>
      </c>
      <c r="T375" s="224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25" t="s">
        <v>689</v>
      </c>
      <c r="AT375" s="225" t="s">
        <v>144</v>
      </c>
      <c r="AU375" s="225" t="s">
        <v>81</v>
      </c>
      <c r="AY375" s="19" t="s">
        <v>142</v>
      </c>
      <c r="BE375" s="226">
        <f>IF(N375="základní",J375,0)</f>
        <v>0</v>
      </c>
      <c r="BF375" s="226">
        <f>IF(N375="snížená",J375,0)</f>
        <v>0</v>
      </c>
      <c r="BG375" s="226">
        <f>IF(N375="zákl. přenesená",J375,0)</f>
        <v>0</v>
      </c>
      <c r="BH375" s="226">
        <f>IF(N375="sníž. přenesená",J375,0)</f>
        <v>0</v>
      </c>
      <c r="BI375" s="226">
        <f>IF(N375="nulová",J375,0)</f>
        <v>0</v>
      </c>
      <c r="BJ375" s="19" t="s">
        <v>79</v>
      </c>
      <c r="BK375" s="226">
        <f>ROUND(I375*H375,2)</f>
        <v>0</v>
      </c>
      <c r="BL375" s="19" t="s">
        <v>689</v>
      </c>
      <c r="BM375" s="225" t="s">
        <v>717</v>
      </c>
    </row>
    <row r="376" s="14" customFormat="1">
      <c r="A376" s="14"/>
      <c r="B376" s="243"/>
      <c r="C376" s="244"/>
      <c r="D376" s="234" t="s">
        <v>153</v>
      </c>
      <c r="E376" s="245" t="s">
        <v>19</v>
      </c>
      <c r="F376" s="246" t="s">
        <v>79</v>
      </c>
      <c r="G376" s="244"/>
      <c r="H376" s="247">
        <v>1</v>
      </c>
      <c r="I376" s="248"/>
      <c r="J376" s="244"/>
      <c r="K376" s="244"/>
      <c r="L376" s="249"/>
      <c r="M376" s="250"/>
      <c r="N376" s="251"/>
      <c r="O376" s="251"/>
      <c r="P376" s="251"/>
      <c r="Q376" s="251"/>
      <c r="R376" s="251"/>
      <c r="S376" s="251"/>
      <c r="T376" s="252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3" t="s">
        <v>153</v>
      </c>
      <c r="AU376" s="253" t="s">
        <v>81</v>
      </c>
      <c r="AV376" s="14" t="s">
        <v>81</v>
      </c>
      <c r="AW376" s="14" t="s">
        <v>33</v>
      </c>
      <c r="AX376" s="14" t="s">
        <v>79</v>
      </c>
      <c r="AY376" s="253" t="s">
        <v>142</v>
      </c>
    </row>
    <row r="377" s="2" customFormat="1" ht="16.5" customHeight="1">
      <c r="A377" s="40"/>
      <c r="B377" s="41"/>
      <c r="C377" s="214" t="s">
        <v>638</v>
      </c>
      <c r="D377" s="214" t="s">
        <v>144</v>
      </c>
      <c r="E377" s="215" t="s">
        <v>719</v>
      </c>
      <c r="F377" s="216" t="s">
        <v>720</v>
      </c>
      <c r="G377" s="217" t="s">
        <v>716</v>
      </c>
      <c r="H377" s="218">
        <v>1</v>
      </c>
      <c r="I377" s="219"/>
      <c r="J377" s="220">
        <f>ROUND(I377*H377,2)</f>
        <v>0</v>
      </c>
      <c r="K377" s="216" t="s">
        <v>19</v>
      </c>
      <c r="L377" s="46"/>
      <c r="M377" s="221" t="s">
        <v>19</v>
      </c>
      <c r="N377" s="222" t="s">
        <v>43</v>
      </c>
      <c r="O377" s="86"/>
      <c r="P377" s="223">
        <f>O377*H377</f>
        <v>0</v>
      </c>
      <c r="Q377" s="223">
        <v>0</v>
      </c>
      <c r="R377" s="223">
        <f>Q377*H377</f>
        <v>0</v>
      </c>
      <c r="S377" s="223">
        <v>0</v>
      </c>
      <c r="T377" s="224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25" t="s">
        <v>689</v>
      </c>
      <c r="AT377" s="225" t="s">
        <v>144</v>
      </c>
      <c r="AU377" s="225" t="s">
        <v>81</v>
      </c>
      <c r="AY377" s="19" t="s">
        <v>142</v>
      </c>
      <c r="BE377" s="226">
        <f>IF(N377="základní",J377,0)</f>
        <v>0</v>
      </c>
      <c r="BF377" s="226">
        <f>IF(N377="snížená",J377,0)</f>
        <v>0</v>
      </c>
      <c r="BG377" s="226">
        <f>IF(N377="zákl. přenesená",J377,0)</f>
        <v>0</v>
      </c>
      <c r="BH377" s="226">
        <f>IF(N377="sníž. přenesená",J377,0)</f>
        <v>0</v>
      </c>
      <c r="BI377" s="226">
        <f>IF(N377="nulová",J377,0)</f>
        <v>0</v>
      </c>
      <c r="BJ377" s="19" t="s">
        <v>79</v>
      </c>
      <c r="BK377" s="226">
        <f>ROUND(I377*H377,2)</f>
        <v>0</v>
      </c>
      <c r="BL377" s="19" t="s">
        <v>689</v>
      </c>
      <c r="BM377" s="225" t="s">
        <v>721</v>
      </c>
    </row>
    <row r="378" s="13" customFormat="1">
      <c r="A378" s="13"/>
      <c r="B378" s="232"/>
      <c r="C378" s="233"/>
      <c r="D378" s="234" t="s">
        <v>153</v>
      </c>
      <c r="E378" s="235" t="s">
        <v>19</v>
      </c>
      <c r="F378" s="236" t="s">
        <v>722</v>
      </c>
      <c r="G378" s="233"/>
      <c r="H378" s="235" t="s">
        <v>19</v>
      </c>
      <c r="I378" s="237"/>
      <c r="J378" s="233"/>
      <c r="K378" s="233"/>
      <c r="L378" s="238"/>
      <c r="M378" s="239"/>
      <c r="N378" s="240"/>
      <c r="O378" s="240"/>
      <c r="P378" s="240"/>
      <c r="Q378" s="240"/>
      <c r="R378" s="240"/>
      <c r="S378" s="240"/>
      <c r="T378" s="241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2" t="s">
        <v>153</v>
      </c>
      <c r="AU378" s="242" t="s">
        <v>81</v>
      </c>
      <c r="AV378" s="13" t="s">
        <v>79</v>
      </c>
      <c r="AW378" s="13" t="s">
        <v>33</v>
      </c>
      <c r="AX378" s="13" t="s">
        <v>72</v>
      </c>
      <c r="AY378" s="242" t="s">
        <v>142</v>
      </c>
    </row>
    <row r="379" s="14" customFormat="1">
      <c r="A379" s="14"/>
      <c r="B379" s="243"/>
      <c r="C379" s="244"/>
      <c r="D379" s="234" t="s">
        <v>153</v>
      </c>
      <c r="E379" s="245" t="s">
        <v>19</v>
      </c>
      <c r="F379" s="246" t="s">
        <v>79</v>
      </c>
      <c r="G379" s="244"/>
      <c r="H379" s="247">
        <v>1</v>
      </c>
      <c r="I379" s="248"/>
      <c r="J379" s="244"/>
      <c r="K379" s="244"/>
      <c r="L379" s="249"/>
      <c r="M379" s="250"/>
      <c r="N379" s="251"/>
      <c r="O379" s="251"/>
      <c r="P379" s="251"/>
      <c r="Q379" s="251"/>
      <c r="R379" s="251"/>
      <c r="S379" s="251"/>
      <c r="T379" s="252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3" t="s">
        <v>153</v>
      </c>
      <c r="AU379" s="253" t="s">
        <v>81</v>
      </c>
      <c r="AV379" s="14" t="s">
        <v>81</v>
      </c>
      <c r="AW379" s="14" t="s">
        <v>33</v>
      </c>
      <c r="AX379" s="14" t="s">
        <v>79</v>
      </c>
      <c r="AY379" s="253" t="s">
        <v>142</v>
      </c>
    </row>
    <row r="380" s="2" customFormat="1" ht="16.5" customHeight="1">
      <c r="A380" s="40"/>
      <c r="B380" s="41"/>
      <c r="C380" s="214" t="s">
        <v>646</v>
      </c>
      <c r="D380" s="214" t="s">
        <v>144</v>
      </c>
      <c r="E380" s="215" t="s">
        <v>723</v>
      </c>
      <c r="F380" s="216" t="s">
        <v>724</v>
      </c>
      <c r="G380" s="217" t="s">
        <v>147</v>
      </c>
      <c r="H380" s="218">
        <v>1</v>
      </c>
      <c r="I380" s="219"/>
      <c r="J380" s="220">
        <f>ROUND(I380*H380,2)</f>
        <v>0</v>
      </c>
      <c r="K380" s="216" t="s">
        <v>19</v>
      </c>
      <c r="L380" s="46"/>
      <c r="M380" s="221" t="s">
        <v>19</v>
      </c>
      <c r="N380" s="222" t="s">
        <v>43</v>
      </c>
      <c r="O380" s="86"/>
      <c r="P380" s="223">
        <f>O380*H380</f>
        <v>0</v>
      </c>
      <c r="Q380" s="223">
        <v>0</v>
      </c>
      <c r="R380" s="223">
        <f>Q380*H380</f>
        <v>0</v>
      </c>
      <c r="S380" s="223">
        <v>0</v>
      </c>
      <c r="T380" s="224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25" t="s">
        <v>689</v>
      </c>
      <c r="AT380" s="225" t="s">
        <v>144</v>
      </c>
      <c r="AU380" s="225" t="s">
        <v>81</v>
      </c>
      <c r="AY380" s="19" t="s">
        <v>142</v>
      </c>
      <c r="BE380" s="226">
        <f>IF(N380="základní",J380,0)</f>
        <v>0</v>
      </c>
      <c r="BF380" s="226">
        <f>IF(N380="snížená",J380,0)</f>
        <v>0</v>
      </c>
      <c r="BG380" s="226">
        <f>IF(N380="zákl. přenesená",J380,0)</f>
        <v>0</v>
      </c>
      <c r="BH380" s="226">
        <f>IF(N380="sníž. přenesená",J380,0)</f>
        <v>0</v>
      </c>
      <c r="BI380" s="226">
        <f>IF(N380="nulová",J380,0)</f>
        <v>0</v>
      </c>
      <c r="BJ380" s="19" t="s">
        <v>79</v>
      </c>
      <c r="BK380" s="226">
        <f>ROUND(I380*H380,2)</f>
        <v>0</v>
      </c>
      <c r="BL380" s="19" t="s">
        <v>689</v>
      </c>
      <c r="BM380" s="225" t="s">
        <v>725</v>
      </c>
    </row>
    <row r="381" s="12" customFormat="1" ht="22.8" customHeight="1">
      <c r="A381" s="12"/>
      <c r="B381" s="198"/>
      <c r="C381" s="199"/>
      <c r="D381" s="200" t="s">
        <v>71</v>
      </c>
      <c r="E381" s="212" t="s">
        <v>726</v>
      </c>
      <c r="F381" s="212" t="s">
        <v>727</v>
      </c>
      <c r="G381" s="199"/>
      <c r="H381" s="199"/>
      <c r="I381" s="202"/>
      <c r="J381" s="213">
        <f>BK381</f>
        <v>0</v>
      </c>
      <c r="K381" s="199"/>
      <c r="L381" s="204"/>
      <c r="M381" s="205"/>
      <c r="N381" s="206"/>
      <c r="O381" s="206"/>
      <c r="P381" s="207">
        <f>P382</f>
        <v>0</v>
      </c>
      <c r="Q381" s="206"/>
      <c r="R381" s="207">
        <f>R382</f>
        <v>0</v>
      </c>
      <c r="S381" s="206"/>
      <c r="T381" s="208">
        <f>T382</f>
        <v>0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R381" s="209" t="s">
        <v>171</v>
      </c>
      <c r="AT381" s="210" t="s">
        <v>71</v>
      </c>
      <c r="AU381" s="210" t="s">
        <v>79</v>
      </c>
      <c r="AY381" s="209" t="s">
        <v>142</v>
      </c>
      <c r="BK381" s="211">
        <f>BK382</f>
        <v>0</v>
      </c>
    </row>
    <row r="382" s="2" customFormat="1" ht="16.5" customHeight="1">
      <c r="A382" s="40"/>
      <c r="B382" s="41"/>
      <c r="C382" s="214" t="s">
        <v>655</v>
      </c>
      <c r="D382" s="214" t="s">
        <v>144</v>
      </c>
      <c r="E382" s="215" t="s">
        <v>729</v>
      </c>
      <c r="F382" s="216" t="s">
        <v>730</v>
      </c>
      <c r="G382" s="217" t="s">
        <v>711</v>
      </c>
      <c r="H382" s="218">
        <v>3</v>
      </c>
      <c r="I382" s="219"/>
      <c r="J382" s="220">
        <f>ROUND(I382*H382,2)</f>
        <v>0</v>
      </c>
      <c r="K382" s="216" t="s">
        <v>19</v>
      </c>
      <c r="L382" s="46"/>
      <c r="M382" s="275" t="s">
        <v>19</v>
      </c>
      <c r="N382" s="276" t="s">
        <v>43</v>
      </c>
      <c r="O382" s="277"/>
      <c r="P382" s="278">
        <f>O382*H382</f>
        <v>0</v>
      </c>
      <c r="Q382" s="278">
        <v>0</v>
      </c>
      <c r="R382" s="278">
        <f>Q382*H382</f>
        <v>0</v>
      </c>
      <c r="S382" s="278">
        <v>0</v>
      </c>
      <c r="T382" s="279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25" t="s">
        <v>689</v>
      </c>
      <c r="AT382" s="225" t="s">
        <v>144</v>
      </c>
      <c r="AU382" s="225" t="s">
        <v>81</v>
      </c>
      <c r="AY382" s="19" t="s">
        <v>142</v>
      </c>
      <c r="BE382" s="226">
        <f>IF(N382="základní",J382,0)</f>
        <v>0</v>
      </c>
      <c r="BF382" s="226">
        <f>IF(N382="snížená",J382,0)</f>
        <v>0</v>
      </c>
      <c r="BG382" s="226">
        <f>IF(N382="zákl. přenesená",J382,0)</f>
        <v>0</v>
      </c>
      <c r="BH382" s="226">
        <f>IF(N382="sníž. přenesená",J382,0)</f>
        <v>0</v>
      </c>
      <c r="BI382" s="226">
        <f>IF(N382="nulová",J382,0)</f>
        <v>0</v>
      </c>
      <c r="BJ382" s="19" t="s">
        <v>79</v>
      </c>
      <c r="BK382" s="226">
        <f>ROUND(I382*H382,2)</f>
        <v>0</v>
      </c>
      <c r="BL382" s="19" t="s">
        <v>689</v>
      </c>
      <c r="BM382" s="225" t="s">
        <v>731</v>
      </c>
    </row>
    <row r="383" s="2" customFormat="1" ht="6.96" customHeight="1">
      <c r="A383" s="40"/>
      <c r="B383" s="61"/>
      <c r="C383" s="62"/>
      <c r="D383" s="62"/>
      <c r="E383" s="62"/>
      <c r="F383" s="62"/>
      <c r="G383" s="62"/>
      <c r="H383" s="62"/>
      <c r="I383" s="62"/>
      <c r="J383" s="62"/>
      <c r="K383" s="62"/>
      <c r="L383" s="46"/>
      <c r="M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</row>
  </sheetData>
  <sheetProtection sheet="1" autoFilter="0" formatColumns="0" formatRows="0" objects="1" scenarios="1" spinCount="100000" saltValue="bxo0eGgQassp9c4zsnXB7YZetF9zig577wWMF3vptGJ+NZYZZVwrO1D81T4ainSoEu64eD47FmGvvEyhuBGiKg==" hashValue="0y9vRv6ZTMlG6CUlZhHIXOcOei+ARhcQECAw+2/eDqrMq5f8JAV8M/8TqcPvGlxI+S9ItFv6FZU73DP3I4Cmyw==" algorithmName="SHA-512" password="CC35"/>
  <autoFilter ref="C99:K382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8:H88"/>
    <mergeCell ref="E90:H90"/>
    <mergeCell ref="E92:H92"/>
    <mergeCell ref="L2:V2"/>
  </mergeCells>
  <hyperlinks>
    <hyperlink ref="F104" r:id="rId1" display="https://podminky.urs.cz/item/CS_URS_2024_01/113106123"/>
    <hyperlink ref="F108" r:id="rId2" display="https://podminky.urs.cz/item/CS_URS_2024_01/113107162"/>
    <hyperlink ref="F112" r:id="rId3" display="https://podminky.urs.cz/item/CS_URS_2024_01/113107223"/>
    <hyperlink ref="F116" r:id="rId4" display="https://podminky.urs.cz/item/CS_URS_2024_01/113107243"/>
    <hyperlink ref="F120" r:id="rId5" display="https://podminky.urs.cz/item/CS_URS_2024_01/113107323"/>
    <hyperlink ref="F127" r:id="rId6" display="https://podminky.urs.cz/item/CS_URS_2024_01/113107332"/>
    <hyperlink ref="F131" r:id="rId7" display="https://podminky.urs.cz/item/CS_URS_2024_01/113154114"/>
    <hyperlink ref="F133" r:id="rId8" display="https://podminky.urs.cz/item/CS_URS_2024_01/113201112"/>
    <hyperlink ref="F136" r:id="rId9" display="https://podminky.urs.cz/item/CS_URS_2024_01/121151113"/>
    <hyperlink ref="F138" r:id="rId10" display="https://podminky.urs.cz/item/CS_URS_2024_01/122251104"/>
    <hyperlink ref="F145" r:id="rId11" display="https://podminky.urs.cz/item/CS_URS_2024_01/132251103"/>
    <hyperlink ref="F149" r:id="rId12" display="https://podminky.urs.cz/item/CS_URS_2024_01/162751117"/>
    <hyperlink ref="F155" r:id="rId13" display="https://podminky.urs.cz/item/CS_URS_2024_01/162751119"/>
    <hyperlink ref="F158" r:id="rId14" display="https://podminky.urs.cz/item/CS_URS_2024_01/167151111"/>
    <hyperlink ref="F160" r:id="rId15" display="https://podminky.urs.cz/item/CS_URS_2024_01/171151112"/>
    <hyperlink ref="F167" r:id="rId16" display="https://podminky.urs.cz/item/CS_URS_2024_01/171201231"/>
    <hyperlink ref="F170" r:id="rId17" display="https://podminky.urs.cz/item/CS_URS_2024_01/171251201"/>
    <hyperlink ref="F173" r:id="rId18" display="https://podminky.urs.cz/item/CS_URS_2024_01/181411131"/>
    <hyperlink ref="F178" r:id="rId19" display="https://podminky.urs.cz/item/CS_URS_2024_01/181951112"/>
    <hyperlink ref="F182" r:id="rId20" display="https://podminky.urs.cz/item/CS_URS_2024_01/182303111"/>
    <hyperlink ref="F214" r:id="rId21" display="https://podminky.urs.cz/item/CS_URS_2024_01/212752411"/>
    <hyperlink ref="F218" r:id="rId22" display="https://podminky.urs.cz/item/CS_URS_2024_01/561051111"/>
    <hyperlink ref="F228" r:id="rId23" display="https://podminky.urs.cz/item/CS_URS_2024_01/564851111"/>
    <hyperlink ref="F240" r:id="rId24" display="https://podminky.urs.cz/item/CS_URS_2024_01/564861111"/>
    <hyperlink ref="F249" r:id="rId25" display="https://podminky.urs.cz/item/CS_URS_2024_01/565135101"/>
    <hyperlink ref="F253" r:id="rId26" display="https://podminky.urs.cz/item/CS_URS_2024_01/573211106"/>
    <hyperlink ref="F257" r:id="rId27" display="https://podminky.urs.cz/item/CS_URS_2024_01/573231106"/>
    <hyperlink ref="F261" r:id="rId28" display="https://podminky.urs.cz/item/CS_URS_2024_01/577134031"/>
    <hyperlink ref="F265" r:id="rId29" display="https://podminky.urs.cz/item/CS_URS_2024_01/577154141"/>
    <hyperlink ref="F269" r:id="rId30" display="https://podminky.urs.cz/item/CS_URS_2024_01/596211112"/>
    <hyperlink ref="F276" r:id="rId31" display="https://podminky.urs.cz/item/CS_URS_2024_01/596212212"/>
    <hyperlink ref="F286" r:id="rId32" display="https://podminky.urs.cz/item/CS_URS_2024_01/596412212"/>
    <hyperlink ref="F320" r:id="rId33" display="https://podminky.urs.cz/item/CS_URS_2024_01/919122132"/>
    <hyperlink ref="F322" r:id="rId34" display="https://podminky.urs.cz/item/CS_URS_2024_01/919735113"/>
    <hyperlink ref="F326" r:id="rId35" display="https://podminky.urs.cz/item/CS_URS_2024_01/997221571"/>
    <hyperlink ref="F333" r:id="rId36" display="https://podminky.urs.cz/item/CS_URS_2024_01/997221579"/>
    <hyperlink ref="F336" r:id="rId37" display="https://podminky.urs.cz/item/CS_URS_2024_01/997221612"/>
    <hyperlink ref="F339" r:id="rId38" display="https://podminky.urs.cz/item/CS_URS_2024_01/997221861"/>
    <hyperlink ref="F342" r:id="rId39" display="https://podminky.urs.cz/item/CS_URS_2024_01/997221873"/>
    <hyperlink ref="F345" r:id="rId40" display="https://podminky.urs.cz/item/CS_URS_2024_01/997221875"/>
    <hyperlink ref="F349" r:id="rId41" display="https://podminky.urs.cz/item/CS_URS_2024_01/998225111"/>
    <hyperlink ref="F353" r:id="rId42" display="https://podminky.urs.cz/item/CS_URS_2024_01/711161273"/>
    <hyperlink ref="F359" r:id="rId43" display="https://podminky.urs.cz/item/CS_URS_2024_01/998711101"/>
    <hyperlink ref="F362" r:id="rId44" display="https://podminky.urs.cz/item/CS_URS_2024_01/HZS129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5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Tuchlovice, oprava místních komunikací - lokalita východ</v>
      </c>
      <c r="F7" s="144"/>
      <c r="G7" s="144"/>
      <c r="H7" s="144"/>
      <c r="L7" s="22"/>
    </row>
    <row r="8" s="1" customFormat="1" ht="12" customHeight="1">
      <c r="B8" s="22"/>
      <c r="D8" s="144" t="s">
        <v>104</v>
      </c>
      <c r="L8" s="22"/>
    </row>
    <row r="9" s="2" customFormat="1" ht="16.5" customHeight="1">
      <c r="A9" s="40"/>
      <c r="B9" s="46"/>
      <c r="C9" s="40"/>
      <c r="D9" s="40"/>
      <c r="E9" s="145" t="s">
        <v>1213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1282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14. 3. 2024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35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36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38</v>
      </c>
      <c r="E32" s="40"/>
      <c r="F32" s="40"/>
      <c r="G32" s="40"/>
      <c r="H32" s="40"/>
      <c r="I32" s="40"/>
      <c r="J32" s="155">
        <f>ROUND(J97,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40</v>
      </c>
      <c r="G34" s="40"/>
      <c r="H34" s="40"/>
      <c r="I34" s="156" t="s">
        <v>39</v>
      </c>
      <c r="J34" s="156" t="s">
        <v>41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42</v>
      </c>
      <c r="E35" s="144" t="s">
        <v>43</v>
      </c>
      <c r="F35" s="158">
        <f>ROUND((SUM(BE97:BE263)),  2)</f>
        <v>0</v>
      </c>
      <c r="G35" s="40"/>
      <c r="H35" s="40"/>
      <c r="I35" s="159">
        <v>0.20999999999999999</v>
      </c>
      <c r="J35" s="158">
        <f>ROUND(((SUM(BE97:BE263))*I35),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44</v>
      </c>
      <c r="F36" s="158">
        <f>ROUND((SUM(BF97:BF263)),  2)</f>
        <v>0</v>
      </c>
      <c r="G36" s="40"/>
      <c r="H36" s="40"/>
      <c r="I36" s="159">
        <v>0.12</v>
      </c>
      <c r="J36" s="158">
        <f>ROUND(((SUM(BF97:BF263))*I36),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45</v>
      </c>
      <c r="F37" s="158">
        <f>ROUND((SUM(BG97:BG263)),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46</v>
      </c>
      <c r="F38" s="158">
        <f>ROUND((SUM(BH97:BH263)),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47</v>
      </c>
      <c r="F39" s="158">
        <f>ROUND((SUM(BI97:BI263)),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Tuchlovice, oprava místních komunikací - lokalita východ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104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1213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105.2 - Kanalizace a odvodnění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obec Tuchlovice</v>
      </c>
      <c r="G56" s="42"/>
      <c r="H56" s="42"/>
      <c r="I56" s="34" t="s">
        <v>23</v>
      </c>
      <c r="J56" s="74" t="str">
        <f>IF(J14="","",J14)</f>
        <v>14. 3. 2024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Tuchlovice</v>
      </c>
      <c r="G58" s="42"/>
      <c r="H58" s="42"/>
      <c r="I58" s="34" t="s">
        <v>31</v>
      </c>
      <c r="J58" s="38" t="str">
        <f>E23</f>
        <v>PFProjekt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Lukáš Novák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109</v>
      </c>
      <c r="D61" s="173"/>
      <c r="E61" s="173"/>
      <c r="F61" s="173"/>
      <c r="G61" s="173"/>
      <c r="H61" s="173"/>
      <c r="I61" s="173"/>
      <c r="J61" s="174" t="s">
        <v>110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70</v>
      </c>
      <c r="D63" s="42"/>
      <c r="E63" s="42"/>
      <c r="F63" s="42"/>
      <c r="G63" s="42"/>
      <c r="H63" s="42"/>
      <c r="I63" s="42"/>
      <c r="J63" s="104">
        <f>J97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111</v>
      </c>
    </row>
    <row r="64" s="9" customFormat="1" ht="24.96" customHeight="1">
      <c r="A64" s="9"/>
      <c r="B64" s="176"/>
      <c r="C64" s="177"/>
      <c r="D64" s="178" t="s">
        <v>112</v>
      </c>
      <c r="E64" s="179"/>
      <c r="F64" s="179"/>
      <c r="G64" s="179"/>
      <c r="H64" s="179"/>
      <c r="I64" s="179"/>
      <c r="J64" s="180">
        <f>J98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113</v>
      </c>
      <c r="E65" s="184"/>
      <c r="F65" s="184"/>
      <c r="G65" s="184"/>
      <c r="H65" s="184"/>
      <c r="I65" s="184"/>
      <c r="J65" s="185">
        <f>J99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733</v>
      </c>
      <c r="E66" s="184"/>
      <c r="F66" s="184"/>
      <c r="G66" s="184"/>
      <c r="H66" s="184"/>
      <c r="I66" s="184"/>
      <c r="J66" s="185">
        <f>J143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734</v>
      </c>
      <c r="E67" s="184"/>
      <c r="F67" s="184"/>
      <c r="G67" s="184"/>
      <c r="H67" s="184"/>
      <c r="I67" s="184"/>
      <c r="J67" s="185">
        <f>J149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117</v>
      </c>
      <c r="E68" s="184"/>
      <c r="F68" s="184"/>
      <c r="G68" s="184"/>
      <c r="H68" s="184"/>
      <c r="I68" s="184"/>
      <c r="J68" s="185">
        <f>J225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118</v>
      </c>
      <c r="E69" s="184"/>
      <c r="F69" s="184"/>
      <c r="G69" s="184"/>
      <c r="H69" s="184"/>
      <c r="I69" s="184"/>
      <c r="J69" s="185">
        <f>J234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119</v>
      </c>
      <c r="E70" s="184"/>
      <c r="F70" s="184"/>
      <c r="G70" s="184"/>
      <c r="H70" s="184"/>
      <c r="I70" s="184"/>
      <c r="J70" s="185">
        <f>J246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6"/>
      <c r="C71" s="177"/>
      <c r="D71" s="178" t="s">
        <v>120</v>
      </c>
      <c r="E71" s="179"/>
      <c r="F71" s="179"/>
      <c r="G71" s="179"/>
      <c r="H71" s="179"/>
      <c r="I71" s="179"/>
      <c r="J71" s="180">
        <f>J249</f>
        <v>0</v>
      </c>
      <c r="K71" s="177"/>
      <c r="L71" s="18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2"/>
      <c r="C72" s="127"/>
      <c r="D72" s="183" t="s">
        <v>1283</v>
      </c>
      <c r="E72" s="184"/>
      <c r="F72" s="184"/>
      <c r="G72" s="184"/>
      <c r="H72" s="184"/>
      <c r="I72" s="184"/>
      <c r="J72" s="185">
        <f>J250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76"/>
      <c r="C73" s="177"/>
      <c r="D73" s="178" t="s">
        <v>123</v>
      </c>
      <c r="E73" s="179"/>
      <c r="F73" s="179"/>
      <c r="G73" s="179"/>
      <c r="H73" s="179"/>
      <c r="I73" s="179"/>
      <c r="J73" s="180">
        <f>J255</f>
        <v>0</v>
      </c>
      <c r="K73" s="177"/>
      <c r="L73" s="181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82"/>
      <c r="C74" s="127"/>
      <c r="D74" s="183" t="s">
        <v>124</v>
      </c>
      <c r="E74" s="184"/>
      <c r="F74" s="184"/>
      <c r="G74" s="184"/>
      <c r="H74" s="184"/>
      <c r="I74" s="184"/>
      <c r="J74" s="185">
        <f>J256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2"/>
      <c r="C75" s="127"/>
      <c r="D75" s="183" t="s">
        <v>125</v>
      </c>
      <c r="E75" s="184"/>
      <c r="F75" s="184"/>
      <c r="G75" s="184"/>
      <c r="H75" s="184"/>
      <c r="I75" s="184"/>
      <c r="J75" s="185">
        <f>J262</f>
        <v>0</v>
      </c>
      <c r="K75" s="127"/>
      <c r="L75" s="18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5" t="s">
        <v>127</v>
      </c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16</v>
      </c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71" t="str">
        <f>E7</f>
        <v>Tuchlovice, oprava místních komunikací - lokalita východ</v>
      </c>
      <c r="F85" s="34"/>
      <c r="G85" s="34"/>
      <c r="H85" s="34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" customFormat="1" ht="12" customHeight="1">
      <c r="B86" s="23"/>
      <c r="C86" s="34" t="s">
        <v>104</v>
      </c>
      <c r="D86" s="24"/>
      <c r="E86" s="24"/>
      <c r="F86" s="24"/>
      <c r="G86" s="24"/>
      <c r="H86" s="24"/>
      <c r="I86" s="24"/>
      <c r="J86" s="24"/>
      <c r="K86" s="24"/>
      <c r="L86" s="22"/>
    </row>
    <row r="87" s="2" customFormat="1" ht="16.5" customHeight="1">
      <c r="A87" s="40"/>
      <c r="B87" s="41"/>
      <c r="C87" s="42"/>
      <c r="D87" s="42"/>
      <c r="E87" s="171" t="s">
        <v>1213</v>
      </c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106</v>
      </c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71" t="str">
        <f>E11</f>
        <v>SO 105.2 - Kanalizace a odvodnění</v>
      </c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21</v>
      </c>
      <c r="D91" s="42"/>
      <c r="E91" s="42"/>
      <c r="F91" s="29" t="str">
        <f>F14</f>
        <v>obec Tuchlovice</v>
      </c>
      <c r="G91" s="42"/>
      <c r="H91" s="42"/>
      <c r="I91" s="34" t="s">
        <v>23</v>
      </c>
      <c r="J91" s="74" t="str">
        <f>IF(J14="","",J14)</f>
        <v>14. 3. 2024</v>
      </c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15" customHeight="1">
      <c r="A93" s="40"/>
      <c r="B93" s="41"/>
      <c r="C93" s="34" t="s">
        <v>25</v>
      </c>
      <c r="D93" s="42"/>
      <c r="E93" s="42"/>
      <c r="F93" s="29" t="str">
        <f>E17</f>
        <v>Obec Tuchlovice</v>
      </c>
      <c r="G93" s="42"/>
      <c r="H93" s="42"/>
      <c r="I93" s="34" t="s">
        <v>31</v>
      </c>
      <c r="J93" s="38" t="str">
        <f>E23</f>
        <v>PFProjekt s.r.o.</v>
      </c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5.15" customHeight="1">
      <c r="A94" s="40"/>
      <c r="B94" s="41"/>
      <c r="C94" s="34" t="s">
        <v>29</v>
      </c>
      <c r="D94" s="42"/>
      <c r="E94" s="42"/>
      <c r="F94" s="29" t="str">
        <f>IF(E20="","",E20)</f>
        <v>Vyplň údaj</v>
      </c>
      <c r="G94" s="42"/>
      <c r="H94" s="42"/>
      <c r="I94" s="34" t="s">
        <v>34</v>
      </c>
      <c r="J94" s="38" t="str">
        <f>E26</f>
        <v>Lukáš Novák</v>
      </c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11" customFormat="1" ht="29.28" customHeight="1">
      <c r="A96" s="187"/>
      <c r="B96" s="188"/>
      <c r="C96" s="189" t="s">
        <v>128</v>
      </c>
      <c r="D96" s="190" t="s">
        <v>57</v>
      </c>
      <c r="E96" s="190" t="s">
        <v>53</v>
      </c>
      <c r="F96" s="190" t="s">
        <v>54</v>
      </c>
      <c r="G96" s="190" t="s">
        <v>129</v>
      </c>
      <c r="H96" s="190" t="s">
        <v>130</v>
      </c>
      <c r="I96" s="190" t="s">
        <v>131</v>
      </c>
      <c r="J96" s="190" t="s">
        <v>110</v>
      </c>
      <c r="K96" s="191" t="s">
        <v>132</v>
      </c>
      <c r="L96" s="192"/>
      <c r="M96" s="94" t="s">
        <v>19</v>
      </c>
      <c r="N96" s="95" t="s">
        <v>42</v>
      </c>
      <c r="O96" s="95" t="s">
        <v>133</v>
      </c>
      <c r="P96" s="95" t="s">
        <v>134</v>
      </c>
      <c r="Q96" s="95" t="s">
        <v>135</v>
      </c>
      <c r="R96" s="95" t="s">
        <v>136</v>
      </c>
      <c r="S96" s="95" t="s">
        <v>137</v>
      </c>
      <c r="T96" s="96" t="s">
        <v>138</v>
      </c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</row>
    <row r="97" s="2" customFormat="1" ht="22.8" customHeight="1">
      <c r="A97" s="40"/>
      <c r="B97" s="41"/>
      <c r="C97" s="101" t="s">
        <v>139</v>
      </c>
      <c r="D97" s="42"/>
      <c r="E97" s="42"/>
      <c r="F97" s="42"/>
      <c r="G97" s="42"/>
      <c r="H97" s="42"/>
      <c r="I97" s="42"/>
      <c r="J97" s="193">
        <f>BK97</f>
        <v>0</v>
      </c>
      <c r="K97" s="42"/>
      <c r="L97" s="46"/>
      <c r="M97" s="97"/>
      <c r="N97" s="194"/>
      <c r="O97" s="98"/>
      <c r="P97" s="195">
        <f>P98+P249+P255</f>
        <v>0</v>
      </c>
      <c r="Q97" s="98"/>
      <c r="R97" s="195">
        <f>R98+R249+R255</f>
        <v>240.11629255</v>
      </c>
      <c r="S97" s="98"/>
      <c r="T97" s="196">
        <f>T98+T249+T255</f>
        <v>14.399999999999999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71</v>
      </c>
      <c r="AU97" s="19" t="s">
        <v>111</v>
      </c>
      <c r="BK97" s="197">
        <f>BK98+BK249+BK255</f>
        <v>0</v>
      </c>
    </row>
    <row r="98" s="12" customFormat="1" ht="25.92" customHeight="1">
      <c r="A98" s="12"/>
      <c r="B98" s="198"/>
      <c r="C98" s="199"/>
      <c r="D98" s="200" t="s">
        <v>71</v>
      </c>
      <c r="E98" s="201" t="s">
        <v>140</v>
      </c>
      <c r="F98" s="201" t="s">
        <v>141</v>
      </c>
      <c r="G98" s="199"/>
      <c r="H98" s="199"/>
      <c r="I98" s="202"/>
      <c r="J98" s="203">
        <f>BK98</f>
        <v>0</v>
      </c>
      <c r="K98" s="199"/>
      <c r="L98" s="204"/>
      <c r="M98" s="205"/>
      <c r="N98" s="206"/>
      <c r="O98" s="206"/>
      <c r="P98" s="207">
        <f>P99+P143+P149+P225+P234+P246</f>
        <v>0</v>
      </c>
      <c r="Q98" s="206"/>
      <c r="R98" s="207">
        <f>R99+R143+R149+R225+R234+R246</f>
        <v>240.10429255</v>
      </c>
      <c r="S98" s="206"/>
      <c r="T98" s="208">
        <f>T99+T143+T149+T225+T234+T246</f>
        <v>14.399999999999999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9" t="s">
        <v>79</v>
      </c>
      <c r="AT98" s="210" t="s">
        <v>71</v>
      </c>
      <c r="AU98" s="210" t="s">
        <v>72</v>
      </c>
      <c r="AY98" s="209" t="s">
        <v>142</v>
      </c>
      <c r="BK98" s="211">
        <f>BK99+BK143+BK149+BK225+BK234+BK246</f>
        <v>0</v>
      </c>
    </row>
    <row r="99" s="12" customFormat="1" ht="22.8" customHeight="1">
      <c r="A99" s="12"/>
      <c r="B99" s="198"/>
      <c r="C99" s="199"/>
      <c r="D99" s="200" t="s">
        <v>71</v>
      </c>
      <c r="E99" s="212" t="s">
        <v>79</v>
      </c>
      <c r="F99" s="212" t="s">
        <v>143</v>
      </c>
      <c r="G99" s="199"/>
      <c r="H99" s="199"/>
      <c r="I99" s="202"/>
      <c r="J99" s="213">
        <f>BK99</f>
        <v>0</v>
      </c>
      <c r="K99" s="199"/>
      <c r="L99" s="204"/>
      <c r="M99" s="205"/>
      <c r="N99" s="206"/>
      <c r="O99" s="206"/>
      <c r="P99" s="207">
        <f>SUM(P100:P142)</f>
        <v>0</v>
      </c>
      <c r="Q99" s="206"/>
      <c r="R99" s="207">
        <f>SUM(R100:R142)</f>
        <v>169.47405360000002</v>
      </c>
      <c r="S99" s="206"/>
      <c r="T99" s="208">
        <f>SUM(T100:T142)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9" t="s">
        <v>79</v>
      </c>
      <c r="AT99" s="210" t="s">
        <v>71</v>
      </c>
      <c r="AU99" s="210" t="s">
        <v>79</v>
      </c>
      <c r="AY99" s="209" t="s">
        <v>142</v>
      </c>
      <c r="BK99" s="211">
        <f>SUM(BK100:BK142)</f>
        <v>0</v>
      </c>
    </row>
    <row r="100" s="2" customFormat="1" ht="24.15" customHeight="1">
      <c r="A100" s="40"/>
      <c r="B100" s="41"/>
      <c r="C100" s="214" t="s">
        <v>79</v>
      </c>
      <c r="D100" s="214" t="s">
        <v>144</v>
      </c>
      <c r="E100" s="215" t="s">
        <v>1284</v>
      </c>
      <c r="F100" s="216" t="s">
        <v>1285</v>
      </c>
      <c r="G100" s="217" t="s">
        <v>217</v>
      </c>
      <c r="H100" s="218">
        <v>54</v>
      </c>
      <c r="I100" s="219"/>
      <c r="J100" s="220">
        <f>ROUND(I100*H100,2)</f>
        <v>0</v>
      </c>
      <c r="K100" s="216" t="s">
        <v>148</v>
      </c>
      <c r="L100" s="46"/>
      <c r="M100" s="221" t="s">
        <v>19</v>
      </c>
      <c r="N100" s="222" t="s">
        <v>43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149</v>
      </c>
      <c r="AT100" s="225" t="s">
        <v>144</v>
      </c>
      <c r="AU100" s="225" t="s">
        <v>81</v>
      </c>
      <c r="AY100" s="19" t="s">
        <v>142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79</v>
      </c>
      <c r="BK100" s="226">
        <f>ROUND(I100*H100,2)</f>
        <v>0</v>
      </c>
      <c r="BL100" s="19" t="s">
        <v>149</v>
      </c>
      <c r="BM100" s="225" t="s">
        <v>1286</v>
      </c>
    </row>
    <row r="101" s="2" customFormat="1">
      <c r="A101" s="40"/>
      <c r="B101" s="41"/>
      <c r="C101" s="42"/>
      <c r="D101" s="227" t="s">
        <v>151</v>
      </c>
      <c r="E101" s="42"/>
      <c r="F101" s="228" t="s">
        <v>1287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151</v>
      </c>
      <c r="AU101" s="19" t="s">
        <v>81</v>
      </c>
    </row>
    <row r="102" s="13" customFormat="1">
      <c r="A102" s="13"/>
      <c r="B102" s="232"/>
      <c r="C102" s="233"/>
      <c r="D102" s="234" t="s">
        <v>153</v>
      </c>
      <c r="E102" s="235" t="s">
        <v>19</v>
      </c>
      <c r="F102" s="236" t="s">
        <v>739</v>
      </c>
      <c r="G102" s="233"/>
      <c r="H102" s="235" t="s">
        <v>19</v>
      </c>
      <c r="I102" s="237"/>
      <c r="J102" s="233"/>
      <c r="K102" s="233"/>
      <c r="L102" s="238"/>
      <c r="M102" s="239"/>
      <c r="N102" s="240"/>
      <c r="O102" s="240"/>
      <c r="P102" s="240"/>
      <c r="Q102" s="240"/>
      <c r="R102" s="240"/>
      <c r="S102" s="240"/>
      <c r="T102" s="241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2" t="s">
        <v>153</v>
      </c>
      <c r="AU102" s="242" t="s">
        <v>81</v>
      </c>
      <c r="AV102" s="13" t="s">
        <v>79</v>
      </c>
      <c r="AW102" s="13" t="s">
        <v>33</v>
      </c>
      <c r="AX102" s="13" t="s">
        <v>72</v>
      </c>
      <c r="AY102" s="242" t="s">
        <v>142</v>
      </c>
    </row>
    <row r="103" s="14" customFormat="1">
      <c r="A103" s="14"/>
      <c r="B103" s="243"/>
      <c r="C103" s="244"/>
      <c r="D103" s="234" t="s">
        <v>153</v>
      </c>
      <c r="E103" s="245" t="s">
        <v>19</v>
      </c>
      <c r="F103" s="246" t="s">
        <v>1288</v>
      </c>
      <c r="G103" s="244"/>
      <c r="H103" s="247">
        <v>54</v>
      </c>
      <c r="I103" s="248"/>
      <c r="J103" s="244"/>
      <c r="K103" s="244"/>
      <c r="L103" s="249"/>
      <c r="M103" s="250"/>
      <c r="N103" s="251"/>
      <c r="O103" s="251"/>
      <c r="P103" s="251"/>
      <c r="Q103" s="251"/>
      <c r="R103" s="251"/>
      <c r="S103" s="251"/>
      <c r="T103" s="252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3" t="s">
        <v>153</v>
      </c>
      <c r="AU103" s="253" t="s">
        <v>81</v>
      </c>
      <c r="AV103" s="14" t="s">
        <v>81</v>
      </c>
      <c r="AW103" s="14" t="s">
        <v>33</v>
      </c>
      <c r="AX103" s="14" t="s">
        <v>72</v>
      </c>
      <c r="AY103" s="253" t="s">
        <v>142</v>
      </c>
    </row>
    <row r="104" s="15" customFormat="1">
      <c r="A104" s="15"/>
      <c r="B104" s="254"/>
      <c r="C104" s="255"/>
      <c r="D104" s="234" t="s">
        <v>153</v>
      </c>
      <c r="E104" s="256" t="s">
        <v>19</v>
      </c>
      <c r="F104" s="257" t="s">
        <v>192</v>
      </c>
      <c r="G104" s="255"/>
      <c r="H104" s="258">
        <v>54</v>
      </c>
      <c r="I104" s="259"/>
      <c r="J104" s="255"/>
      <c r="K104" s="255"/>
      <c r="L104" s="260"/>
      <c r="M104" s="261"/>
      <c r="N104" s="262"/>
      <c r="O104" s="262"/>
      <c r="P104" s="262"/>
      <c r="Q104" s="262"/>
      <c r="R104" s="262"/>
      <c r="S104" s="262"/>
      <c r="T104" s="263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64" t="s">
        <v>153</v>
      </c>
      <c r="AU104" s="264" t="s">
        <v>81</v>
      </c>
      <c r="AV104" s="15" t="s">
        <v>149</v>
      </c>
      <c r="AW104" s="15" t="s">
        <v>33</v>
      </c>
      <c r="AX104" s="15" t="s">
        <v>79</v>
      </c>
      <c r="AY104" s="264" t="s">
        <v>142</v>
      </c>
    </row>
    <row r="105" s="2" customFormat="1" ht="24.15" customHeight="1">
      <c r="A105" s="40"/>
      <c r="B105" s="41"/>
      <c r="C105" s="214" t="s">
        <v>81</v>
      </c>
      <c r="D105" s="214" t="s">
        <v>144</v>
      </c>
      <c r="E105" s="215" t="s">
        <v>741</v>
      </c>
      <c r="F105" s="216" t="s">
        <v>742</v>
      </c>
      <c r="G105" s="217" t="s">
        <v>217</v>
      </c>
      <c r="H105" s="218">
        <v>225.31200000000001</v>
      </c>
      <c r="I105" s="219"/>
      <c r="J105" s="220">
        <f>ROUND(I105*H105,2)</f>
        <v>0</v>
      </c>
      <c r="K105" s="216" t="s">
        <v>148</v>
      </c>
      <c r="L105" s="46"/>
      <c r="M105" s="221" t="s">
        <v>19</v>
      </c>
      <c r="N105" s="222" t="s">
        <v>43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149</v>
      </c>
      <c r="AT105" s="225" t="s">
        <v>144</v>
      </c>
      <c r="AU105" s="225" t="s">
        <v>81</v>
      </c>
      <c r="AY105" s="19" t="s">
        <v>142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79</v>
      </c>
      <c r="BK105" s="226">
        <f>ROUND(I105*H105,2)</f>
        <v>0</v>
      </c>
      <c r="BL105" s="19" t="s">
        <v>149</v>
      </c>
      <c r="BM105" s="225" t="s">
        <v>743</v>
      </c>
    </row>
    <row r="106" s="2" customFormat="1">
      <c r="A106" s="40"/>
      <c r="B106" s="41"/>
      <c r="C106" s="42"/>
      <c r="D106" s="227" t="s">
        <v>151</v>
      </c>
      <c r="E106" s="42"/>
      <c r="F106" s="228" t="s">
        <v>744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151</v>
      </c>
      <c r="AU106" s="19" t="s">
        <v>81</v>
      </c>
    </row>
    <row r="107" s="13" customFormat="1">
      <c r="A107" s="13"/>
      <c r="B107" s="232"/>
      <c r="C107" s="233"/>
      <c r="D107" s="234" t="s">
        <v>153</v>
      </c>
      <c r="E107" s="235" t="s">
        <v>19</v>
      </c>
      <c r="F107" s="236" t="s">
        <v>745</v>
      </c>
      <c r="G107" s="233"/>
      <c r="H107" s="235" t="s">
        <v>19</v>
      </c>
      <c r="I107" s="237"/>
      <c r="J107" s="233"/>
      <c r="K107" s="233"/>
      <c r="L107" s="238"/>
      <c r="M107" s="239"/>
      <c r="N107" s="240"/>
      <c r="O107" s="240"/>
      <c r="P107" s="240"/>
      <c r="Q107" s="240"/>
      <c r="R107" s="240"/>
      <c r="S107" s="240"/>
      <c r="T107" s="241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2" t="s">
        <v>153</v>
      </c>
      <c r="AU107" s="242" t="s">
        <v>81</v>
      </c>
      <c r="AV107" s="13" t="s">
        <v>79</v>
      </c>
      <c r="AW107" s="13" t="s">
        <v>33</v>
      </c>
      <c r="AX107" s="13" t="s">
        <v>72</v>
      </c>
      <c r="AY107" s="242" t="s">
        <v>142</v>
      </c>
    </row>
    <row r="108" s="14" customFormat="1">
      <c r="A108" s="14"/>
      <c r="B108" s="243"/>
      <c r="C108" s="244"/>
      <c r="D108" s="234" t="s">
        <v>153</v>
      </c>
      <c r="E108" s="245" t="s">
        <v>19</v>
      </c>
      <c r="F108" s="246" t="s">
        <v>1289</v>
      </c>
      <c r="G108" s="244"/>
      <c r="H108" s="247">
        <v>225.31200000000001</v>
      </c>
      <c r="I108" s="248"/>
      <c r="J108" s="244"/>
      <c r="K108" s="244"/>
      <c r="L108" s="249"/>
      <c r="M108" s="250"/>
      <c r="N108" s="251"/>
      <c r="O108" s="251"/>
      <c r="P108" s="251"/>
      <c r="Q108" s="251"/>
      <c r="R108" s="251"/>
      <c r="S108" s="251"/>
      <c r="T108" s="252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3" t="s">
        <v>153</v>
      </c>
      <c r="AU108" s="253" t="s">
        <v>81</v>
      </c>
      <c r="AV108" s="14" t="s">
        <v>81</v>
      </c>
      <c r="AW108" s="14" t="s">
        <v>33</v>
      </c>
      <c r="AX108" s="14" t="s">
        <v>72</v>
      </c>
      <c r="AY108" s="253" t="s">
        <v>142</v>
      </c>
    </row>
    <row r="109" s="15" customFormat="1">
      <c r="A109" s="15"/>
      <c r="B109" s="254"/>
      <c r="C109" s="255"/>
      <c r="D109" s="234" t="s">
        <v>153</v>
      </c>
      <c r="E109" s="256" t="s">
        <v>19</v>
      </c>
      <c r="F109" s="257" t="s">
        <v>192</v>
      </c>
      <c r="G109" s="255"/>
      <c r="H109" s="258">
        <v>225.31200000000001</v>
      </c>
      <c r="I109" s="259"/>
      <c r="J109" s="255"/>
      <c r="K109" s="255"/>
      <c r="L109" s="260"/>
      <c r="M109" s="261"/>
      <c r="N109" s="262"/>
      <c r="O109" s="262"/>
      <c r="P109" s="262"/>
      <c r="Q109" s="262"/>
      <c r="R109" s="262"/>
      <c r="S109" s="262"/>
      <c r="T109" s="263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64" t="s">
        <v>153</v>
      </c>
      <c r="AU109" s="264" t="s">
        <v>81</v>
      </c>
      <c r="AV109" s="15" t="s">
        <v>149</v>
      </c>
      <c r="AW109" s="15" t="s">
        <v>33</v>
      </c>
      <c r="AX109" s="15" t="s">
        <v>79</v>
      </c>
      <c r="AY109" s="264" t="s">
        <v>142</v>
      </c>
    </row>
    <row r="110" s="2" customFormat="1" ht="24.15" customHeight="1">
      <c r="A110" s="40"/>
      <c r="B110" s="41"/>
      <c r="C110" s="214" t="s">
        <v>155</v>
      </c>
      <c r="D110" s="214" t="s">
        <v>144</v>
      </c>
      <c r="E110" s="215" t="s">
        <v>747</v>
      </c>
      <c r="F110" s="216" t="s">
        <v>748</v>
      </c>
      <c r="G110" s="217" t="s">
        <v>162</v>
      </c>
      <c r="H110" s="218">
        <v>844.91999999999996</v>
      </c>
      <c r="I110" s="219"/>
      <c r="J110" s="220">
        <f>ROUND(I110*H110,2)</f>
        <v>0</v>
      </c>
      <c r="K110" s="216" t="s">
        <v>148</v>
      </c>
      <c r="L110" s="46"/>
      <c r="M110" s="221" t="s">
        <v>19</v>
      </c>
      <c r="N110" s="222" t="s">
        <v>43</v>
      </c>
      <c r="O110" s="86"/>
      <c r="P110" s="223">
        <f>O110*H110</f>
        <v>0</v>
      </c>
      <c r="Q110" s="223">
        <v>0.00058</v>
      </c>
      <c r="R110" s="223">
        <f>Q110*H110</f>
        <v>0.49005359999999998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149</v>
      </c>
      <c r="AT110" s="225" t="s">
        <v>144</v>
      </c>
      <c r="AU110" s="225" t="s">
        <v>81</v>
      </c>
      <c r="AY110" s="19" t="s">
        <v>142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79</v>
      </c>
      <c r="BK110" s="226">
        <f>ROUND(I110*H110,2)</f>
        <v>0</v>
      </c>
      <c r="BL110" s="19" t="s">
        <v>149</v>
      </c>
      <c r="BM110" s="225" t="s">
        <v>749</v>
      </c>
    </row>
    <row r="111" s="2" customFormat="1">
      <c r="A111" s="40"/>
      <c r="B111" s="41"/>
      <c r="C111" s="42"/>
      <c r="D111" s="227" t="s">
        <v>151</v>
      </c>
      <c r="E111" s="42"/>
      <c r="F111" s="228" t="s">
        <v>750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151</v>
      </c>
      <c r="AU111" s="19" t="s">
        <v>81</v>
      </c>
    </row>
    <row r="112" s="13" customFormat="1">
      <c r="A112" s="13"/>
      <c r="B112" s="232"/>
      <c r="C112" s="233"/>
      <c r="D112" s="234" t="s">
        <v>153</v>
      </c>
      <c r="E112" s="235" t="s">
        <v>19</v>
      </c>
      <c r="F112" s="236" t="s">
        <v>745</v>
      </c>
      <c r="G112" s="233"/>
      <c r="H112" s="235" t="s">
        <v>19</v>
      </c>
      <c r="I112" s="237"/>
      <c r="J112" s="233"/>
      <c r="K112" s="233"/>
      <c r="L112" s="238"/>
      <c r="M112" s="239"/>
      <c r="N112" s="240"/>
      <c r="O112" s="240"/>
      <c r="P112" s="240"/>
      <c r="Q112" s="240"/>
      <c r="R112" s="240"/>
      <c r="S112" s="240"/>
      <c r="T112" s="241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2" t="s">
        <v>153</v>
      </c>
      <c r="AU112" s="242" t="s">
        <v>81</v>
      </c>
      <c r="AV112" s="13" t="s">
        <v>79</v>
      </c>
      <c r="AW112" s="13" t="s">
        <v>33</v>
      </c>
      <c r="AX112" s="13" t="s">
        <v>72</v>
      </c>
      <c r="AY112" s="242" t="s">
        <v>142</v>
      </c>
    </row>
    <row r="113" s="14" customFormat="1">
      <c r="A113" s="14"/>
      <c r="B113" s="243"/>
      <c r="C113" s="244"/>
      <c r="D113" s="234" t="s">
        <v>153</v>
      </c>
      <c r="E113" s="245" t="s">
        <v>19</v>
      </c>
      <c r="F113" s="246" t="s">
        <v>1290</v>
      </c>
      <c r="G113" s="244"/>
      <c r="H113" s="247">
        <v>844.91999999999996</v>
      </c>
      <c r="I113" s="248"/>
      <c r="J113" s="244"/>
      <c r="K113" s="244"/>
      <c r="L113" s="249"/>
      <c r="M113" s="250"/>
      <c r="N113" s="251"/>
      <c r="O113" s="251"/>
      <c r="P113" s="251"/>
      <c r="Q113" s="251"/>
      <c r="R113" s="251"/>
      <c r="S113" s="251"/>
      <c r="T113" s="252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3" t="s">
        <v>153</v>
      </c>
      <c r="AU113" s="253" t="s">
        <v>81</v>
      </c>
      <c r="AV113" s="14" t="s">
        <v>81</v>
      </c>
      <c r="AW113" s="14" t="s">
        <v>33</v>
      </c>
      <c r="AX113" s="14" t="s">
        <v>72</v>
      </c>
      <c r="AY113" s="253" t="s">
        <v>142</v>
      </c>
    </row>
    <row r="114" s="15" customFormat="1">
      <c r="A114" s="15"/>
      <c r="B114" s="254"/>
      <c r="C114" s="255"/>
      <c r="D114" s="234" t="s">
        <v>153</v>
      </c>
      <c r="E114" s="256" t="s">
        <v>19</v>
      </c>
      <c r="F114" s="257" t="s">
        <v>192</v>
      </c>
      <c r="G114" s="255"/>
      <c r="H114" s="258">
        <v>844.91999999999996</v>
      </c>
      <c r="I114" s="259"/>
      <c r="J114" s="255"/>
      <c r="K114" s="255"/>
      <c r="L114" s="260"/>
      <c r="M114" s="261"/>
      <c r="N114" s="262"/>
      <c r="O114" s="262"/>
      <c r="P114" s="262"/>
      <c r="Q114" s="262"/>
      <c r="R114" s="262"/>
      <c r="S114" s="262"/>
      <c r="T114" s="263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4" t="s">
        <v>153</v>
      </c>
      <c r="AU114" s="264" t="s">
        <v>81</v>
      </c>
      <c r="AV114" s="15" t="s">
        <v>149</v>
      </c>
      <c r="AW114" s="15" t="s">
        <v>33</v>
      </c>
      <c r="AX114" s="15" t="s">
        <v>79</v>
      </c>
      <c r="AY114" s="264" t="s">
        <v>142</v>
      </c>
    </row>
    <row r="115" s="2" customFormat="1" ht="24.15" customHeight="1">
      <c r="A115" s="40"/>
      <c r="B115" s="41"/>
      <c r="C115" s="214" t="s">
        <v>149</v>
      </c>
      <c r="D115" s="214" t="s">
        <v>144</v>
      </c>
      <c r="E115" s="215" t="s">
        <v>752</v>
      </c>
      <c r="F115" s="216" t="s">
        <v>753</v>
      </c>
      <c r="G115" s="217" t="s">
        <v>162</v>
      </c>
      <c r="H115" s="218">
        <v>844.91999999999996</v>
      </c>
      <c r="I115" s="219"/>
      <c r="J115" s="220">
        <f>ROUND(I115*H115,2)</f>
        <v>0</v>
      </c>
      <c r="K115" s="216" t="s">
        <v>148</v>
      </c>
      <c r="L115" s="46"/>
      <c r="M115" s="221" t="s">
        <v>19</v>
      </c>
      <c r="N115" s="222" t="s">
        <v>43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149</v>
      </c>
      <c r="AT115" s="225" t="s">
        <v>144</v>
      </c>
      <c r="AU115" s="225" t="s">
        <v>81</v>
      </c>
      <c r="AY115" s="19" t="s">
        <v>142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79</v>
      </c>
      <c r="BK115" s="226">
        <f>ROUND(I115*H115,2)</f>
        <v>0</v>
      </c>
      <c r="BL115" s="19" t="s">
        <v>149</v>
      </c>
      <c r="BM115" s="225" t="s">
        <v>754</v>
      </c>
    </row>
    <row r="116" s="2" customFormat="1">
      <c r="A116" s="40"/>
      <c r="B116" s="41"/>
      <c r="C116" s="42"/>
      <c r="D116" s="227" t="s">
        <v>151</v>
      </c>
      <c r="E116" s="42"/>
      <c r="F116" s="228" t="s">
        <v>755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151</v>
      </c>
      <c r="AU116" s="19" t="s">
        <v>81</v>
      </c>
    </row>
    <row r="117" s="2" customFormat="1" ht="37.8" customHeight="1">
      <c r="A117" s="40"/>
      <c r="B117" s="41"/>
      <c r="C117" s="214" t="s">
        <v>171</v>
      </c>
      <c r="D117" s="214" t="s">
        <v>144</v>
      </c>
      <c r="E117" s="215" t="s">
        <v>239</v>
      </c>
      <c r="F117" s="216" t="s">
        <v>240</v>
      </c>
      <c r="G117" s="217" t="s">
        <v>217</v>
      </c>
      <c r="H117" s="218">
        <v>166.97999999999999</v>
      </c>
      <c r="I117" s="219"/>
      <c r="J117" s="220">
        <f>ROUND(I117*H117,2)</f>
        <v>0</v>
      </c>
      <c r="K117" s="216" t="s">
        <v>148</v>
      </c>
      <c r="L117" s="46"/>
      <c r="M117" s="221" t="s">
        <v>19</v>
      </c>
      <c r="N117" s="222" t="s">
        <v>43</v>
      </c>
      <c r="O117" s="86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149</v>
      </c>
      <c r="AT117" s="225" t="s">
        <v>144</v>
      </c>
      <c r="AU117" s="225" t="s">
        <v>81</v>
      </c>
      <c r="AY117" s="19" t="s">
        <v>142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79</v>
      </c>
      <c r="BK117" s="226">
        <f>ROUND(I117*H117,2)</f>
        <v>0</v>
      </c>
      <c r="BL117" s="19" t="s">
        <v>149</v>
      </c>
      <c r="BM117" s="225" t="s">
        <v>756</v>
      </c>
    </row>
    <row r="118" s="2" customFormat="1">
      <c r="A118" s="40"/>
      <c r="B118" s="41"/>
      <c r="C118" s="42"/>
      <c r="D118" s="227" t="s">
        <v>151</v>
      </c>
      <c r="E118" s="42"/>
      <c r="F118" s="228" t="s">
        <v>242</v>
      </c>
      <c r="G118" s="42"/>
      <c r="H118" s="42"/>
      <c r="I118" s="229"/>
      <c r="J118" s="42"/>
      <c r="K118" s="42"/>
      <c r="L118" s="46"/>
      <c r="M118" s="230"/>
      <c r="N118" s="231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151</v>
      </c>
      <c r="AU118" s="19" t="s">
        <v>81</v>
      </c>
    </row>
    <row r="119" s="14" customFormat="1">
      <c r="A119" s="14"/>
      <c r="B119" s="243"/>
      <c r="C119" s="244"/>
      <c r="D119" s="234" t="s">
        <v>153</v>
      </c>
      <c r="E119" s="245" t="s">
        <v>19</v>
      </c>
      <c r="F119" s="246" t="s">
        <v>1291</v>
      </c>
      <c r="G119" s="244"/>
      <c r="H119" s="247">
        <v>166.97999999999999</v>
      </c>
      <c r="I119" s="248"/>
      <c r="J119" s="244"/>
      <c r="K119" s="244"/>
      <c r="L119" s="249"/>
      <c r="M119" s="250"/>
      <c r="N119" s="251"/>
      <c r="O119" s="251"/>
      <c r="P119" s="251"/>
      <c r="Q119" s="251"/>
      <c r="R119" s="251"/>
      <c r="S119" s="251"/>
      <c r="T119" s="252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3" t="s">
        <v>153</v>
      </c>
      <c r="AU119" s="253" t="s">
        <v>81</v>
      </c>
      <c r="AV119" s="14" t="s">
        <v>81</v>
      </c>
      <c r="AW119" s="14" t="s">
        <v>33</v>
      </c>
      <c r="AX119" s="14" t="s">
        <v>79</v>
      </c>
      <c r="AY119" s="253" t="s">
        <v>142</v>
      </c>
    </row>
    <row r="120" s="2" customFormat="1" ht="37.8" customHeight="1">
      <c r="A120" s="40"/>
      <c r="B120" s="41"/>
      <c r="C120" s="214" t="s">
        <v>178</v>
      </c>
      <c r="D120" s="214" t="s">
        <v>144</v>
      </c>
      <c r="E120" s="215" t="s">
        <v>247</v>
      </c>
      <c r="F120" s="216" t="s">
        <v>248</v>
      </c>
      <c r="G120" s="217" t="s">
        <v>217</v>
      </c>
      <c r="H120" s="218">
        <v>2504.6999999999998</v>
      </c>
      <c r="I120" s="219"/>
      <c r="J120" s="220">
        <f>ROUND(I120*H120,2)</f>
        <v>0</v>
      </c>
      <c r="K120" s="216" t="s">
        <v>148</v>
      </c>
      <c r="L120" s="46"/>
      <c r="M120" s="221" t="s">
        <v>19</v>
      </c>
      <c r="N120" s="222" t="s">
        <v>43</v>
      </c>
      <c r="O120" s="86"/>
      <c r="P120" s="223">
        <f>O120*H120</f>
        <v>0</v>
      </c>
      <c r="Q120" s="223">
        <v>0</v>
      </c>
      <c r="R120" s="223">
        <f>Q120*H120</f>
        <v>0</v>
      </c>
      <c r="S120" s="223">
        <v>0</v>
      </c>
      <c r="T120" s="224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25" t="s">
        <v>149</v>
      </c>
      <c r="AT120" s="225" t="s">
        <v>144</v>
      </c>
      <c r="AU120" s="225" t="s">
        <v>81</v>
      </c>
      <c r="AY120" s="19" t="s">
        <v>142</v>
      </c>
      <c r="BE120" s="226">
        <f>IF(N120="základní",J120,0)</f>
        <v>0</v>
      </c>
      <c r="BF120" s="226">
        <f>IF(N120="snížená",J120,0)</f>
        <v>0</v>
      </c>
      <c r="BG120" s="226">
        <f>IF(N120="zákl. přenesená",J120,0)</f>
        <v>0</v>
      </c>
      <c r="BH120" s="226">
        <f>IF(N120="sníž. přenesená",J120,0)</f>
        <v>0</v>
      </c>
      <c r="BI120" s="226">
        <f>IF(N120="nulová",J120,0)</f>
        <v>0</v>
      </c>
      <c r="BJ120" s="19" t="s">
        <v>79</v>
      </c>
      <c r="BK120" s="226">
        <f>ROUND(I120*H120,2)</f>
        <v>0</v>
      </c>
      <c r="BL120" s="19" t="s">
        <v>149</v>
      </c>
      <c r="BM120" s="225" t="s">
        <v>758</v>
      </c>
    </row>
    <row r="121" s="2" customFormat="1">
      <c r="A121" s="40"/>
      <c r="B121" s="41"/>
      <c r="C121" s="42"/>
      <c r="D121" s="227" t="s">
        <v>151</v>
      </c>
      <c r="E121" s="42"/>
      <c r="F121" s="228" t="s">
        <v>250</v>
      </c>
      <c r="G121" s="42"/>
      <c r="H121" s="42"/>
      <c r="I121" s="229"/>
      <c r="J121" s="42"/>
      <c r="K121" s="42"/>
      <c r="L121" s="46"/>
      <c r="M121" s="230"/>
      <c r="N121" s="231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151</v>
      </c>
      <c r="AU121" s="19" t="s">
        <v>81</v>
      </c>
    </row>
    <row r="122" s="14" customFormat="1">
      <c r="A122" s="14"/>
      <c r="B122" s="243"/>
      <c r="C122" s="244"/>
      <c r="D122" s="234" t="s">
        <v>153</v>
      </c>
      <c r="E122" s="245" t="s">
        <v>19</v>
      </c>
      <c r="F122" s="246" t="s">
        <v>1292</v>
      </c>
      <c r="G122" s="244"/>
      <c r="H122" s="247">
        <v>2504.6999999999998</v>
      </c>
      <c r="I122" s="248"/>
      <c r="J122" s="244"/>
      <c r="K122" s="244"/>
      <c r="L122" s="249"/>
      <c r="M122" s="250"/>
      <c r="N122" s="251"/>
      <c r="O122" s="251"/>
      <c r="P122" s="251"/>
      <c r="Q122" s="251"/>
      <c r="R122" s="251"/>
      <c r="S122" s="251"/>
      <c r="T122" s="252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3" t="s">
        <v>153</v>
      </c>
      <c r="AU122" s="253" t="s">
        <v>81</v>
      </c>
      <c r="AV122" s="14" t="s">
        <v>81</v>
      </c>
      <c r="AW122" s="14" t="s">
        <v>33</v>
      </c>
      <c r="AX122" s="14" t="s">
        <v>79</v>
      </c>
      <c r="AY122" s="253" t="s">
        <v>142</v>
      </c>
    </row>
    <row r="123" s="2" customFormat="1" ht="24.15" customHeight="1">
      <c r="A123" s="40"/>
      <c r="B123" s="41"/>
      <c r="C123" s="214" t="s">
        <v>183</v>
      </c>
      <c r="D123" s="214" t="s">
        <v>144</v>
      </c>
      <c r="E123" s="215" t="s">
        <v>252</v>
      </c>
      <c r="F123" s="216" t="s">
        <v>253</v>
      </c>
      <c r="G123" s="217" t="s">
        <v>217</v>
      </c>
      <c r="H123" s="218">
        <v>166.97999999999999</v>
      </c>
      <c r="I123" s="219"/>
      <c r="J123" s="220">
        <f>ROUND(I123*H123,2)</f>
        <v>0</v>
      </c>
      <c r="K123" s="216" t="s">
        <v>148</v>
      </c>
      <c r="L123" s="46"/>
      <c r="M123" s="221" t="s">
        <v>19</v>
      </c>
      <c r="N123" s="222" t="s">
        <v>43</v>
      </c>
      <c r="O123" s="86"/>
      <c r="P123" s="223">
        <f>O123*H123</f>
        <v>0</v>
      </c>
      <c r="Q123" s="223">
        <v>0</v>
      </c>
      <c r="R123" s="223">
        <f>Q123*H123</f>
        <v>0</v>
      </c>
      <c r="S123" s="223">
        <v>0</v>
      </c>
      <c r="T123" s="224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149</v>
      </c>
      <c r="AT123" s="225" t="s">
        <v>144</v>
      </c>
      <c r="AU123" s="225" t="s">
        <v>81</v>
      </c>
      <c r="AY123" s="19" t="s">
        <v>142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79</v>
      </c>
      <c r="BK123" s="226">
        <f>ROUND(I123*H123,2)</f>
        <v>0</v>
      </c>
      <c r="BL123" s="19" t="s">
        <v>149</v>
      </c>
      <c r="BM123" s="225" t="s">
        <v>760</v>
      </c>
    </row>
    <row r="124" s="2" customFormat="1">
      <c r="A124" s="40"/>
      <c r="B124" s="41"/>
      <c r="C124" s="42"/>
      <c r="D124" s="227" t="s">
        <v>151</v>
      </c>
      <c r="E124" s="42"/>
      <c r="F124" s="228" t="s">
        <v>255</v>
      </c>
      <c r="G124" s="42"/>
      <c r="H124" s="42"/>
      <c r="I124" s="229"/>
      <c r="J124" s="42"/>
      <c r="K124" s="42"/>
      <c r="L124" s="46"/>
      <c r="M124" s="230"/>
      <c r="N124" s="231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151</v>
      </c>
      <c r="AU124" s="19" t="s">
        <v>81</v>
      </c>
    </row>
    <row r="125" s="14" customFormat="1">
      <c r="A125" s="14"/>
      <c r="B125" s="243"/>
      <c r="C125" s="244"/>
      <c r="D125" s="234" t="s">
        <v>153</v>
      </c>
      <c r="E125" s="245" t="s">
        <v>19</v>
      </c>
      <c r="F125" s="246" t="s">
        <v>1293</v>
      </c>
      <c r="G125" s="244"/>
      <c r="H125" s="247">
        <v>166.97999999999999</v>
      </c>
      <c r="I125" s="248"/>
      <c r="J125" s="244"/>
      <c r="K125" s="244"/>
      <c r="L125" s="249"/>
      <c r="M125" s="250"/>
      <c r="N125" s="251"/>
      <c r="O125" s="251"/>
      <c r="P125" s="251"/>
      <c r="Q125" s="251"/>
      <c r="R125" s="251"/>
      <c r="S125" s="251"/>
      <c r="T125" s="252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3" t="s">
        <v>153</v>
      </c>
      <c r="AU125" s="253" t="s">
        <v>81</v>
      </c>
      <c r="AV125" s="14" t="s">
        <v>81</v>
      </c>
      <c r="AW125" s="14" t="s">
        <v>33</v>
      </c>
      <c r="AX125" s="14" t="s">
        <v>79</v>
      </c>
      <c r="AY125" s="253" t="s">
        <v>142</v>
      </c>
    </row>
    <row r="126" s="2" customFormat="1" ht="24.15" customHeight="1">
      <c r="A126" s="40"/>
      <c r="B126" s="41"/>
      <c r="C126" s="214" t="s">
        <v>193</v>
      </c>
      <c r="D126" s="214" t="s">
        <v>144</v>
      </c>
      <c r="E126" s="215" t="s">
        <v>266</v>
      </c>
      <c r="F126" s="216" t="s">
        <v>267</v>
      </c>
      <c r="G126" s="217" t="s">
        <v>268</v>
      </c>
      <c r="H126" s="218">
        <v>300.56400000000002</v>
      </c>
      <c r="I126" s="219"/>
      <c r="J126" s="220">
        <f>ROUND(I126*H126,2)</f>
        <v>0</v>
      </c>
      <c r="K126" s="216" t="s">
        <v>148</v>
      </c>
      <c r="L126" s="46"/>
      <c r="M126" s="221" t="s">
        <v>19</v>
      </c>
      <c r="N126" s="222" t="s">
        <v>43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149</v>
      </c>
      <c r="AT126" s="225" t="s">
        <v>144</v>
      </c>
      <c r="AU126" s="225" t="s">
        <v>81</v>
      </c>
      <c r="AY126" s="19" t="s">
        <v>142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79</v>
      </c>
      <c r="BK126" s="226">
        <f>ROUND(I126*H126,2)</f>
        <v>0</v>
      </c>
      <c r="BL126" s="19" t="s">
        <v>149</v>
      </c>
      <c r="BM126" s="225" t="s">
        <v>762</v>
      </c>
    </row>
    <row r="127" s="2" customFormat="1">
      <c r="A127" s="40"/>
      <c r="B127" s="41"/>
      <c r="C127" s="42"/>
      <c r="D127" s="227" t="s">
        <v>151</v>
      </c>
      <c r="E127" s="42"/>
      <c r="F127" s="228" t="s">
        <v>270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151</v>
      </c>
      <c r="AU127" s="19" t="s">
        <v>81</v>
      </c>
    </row>
    <row r="128" s="14" customFormat="1">
      <c r="A128" s="14"/>
      <c r="B128" s="243"/>
      <c r="C128" s="244"/>
      <c r="D128" s="234" t="s">
        <v>153</v>
      </c>
      <c r="E128" s="245" t="s">
        <v>19</v>
      </c>
      <c r="F128" s="246" t="s">
        <v>1294</v>
      </c>
      <c r="G128" s="244"/>
      <c r="H128" s="247">
        <v>300.56400000000002</v>
      </c>
      <c r="I128" s="248"/>
      <c r="J128" s="244"/>
      <c r="K128" s="244"/>
      <c r="L128" s="249"/>
      <c r="M128" s="250"/>
      <c r="N128" s="251"/>
      <c r="O128" s="251"/>
      <c r="P128" s="251"/>
      <c r="Q128" s="251"/>
      <c r="R128" s="251"/>
      <c r="S128" s="251"/>
      <c r="T128" s="252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3" t="s">
        <v>153</v>
      </c>
      <c r="AU128" s="253" t="s">
        <v>81</v>
      </c>
      <c r="AV128" s="14" t="s">
        <v>81</v>
      </c>
      <c r="AW128" s="14" t="s">
        <v>33</v>
      </c>
      <c r="AX128" s="14" t="s">
        <v>79</v>
      </c>
      <c r="AY128" s="253" t="s">
        <v>142</v>
      </c>
    </row>
    <row r="129" s="2" customFormat="1" ht="24.15" customHeight="1">
      <c r="A129" s="40"/>
      <c r="B129" s="41"/>
      <c r="C129" s="214" t="s">
        <v>199</v>
      </c>
      <c r="D129" s="214" t="s">
        <v>144</v>
      </c>
      <c r="E129" s="215" t="s">
        <v>273</v>
      </c>
      <c r="F129" s="216" t="s">
        <v>274</v>
      </c>
      <c r="G129" s="217" t="s">
        <v>217</v>
      </c>
      <c r="H129" s="218">
        <v>166.97999999999999</v>
      </c>
      <c r="I129" s="219"/>
      <c r="J129" s="220">
        <f>ROUND(I129*H129,2)</f>
        <v>0</v>
      </c>
      <c r="K129" s="216" t="s">
        <v>148</v>
      </c>
      <c r="L129" s="46"/>
      <c r="M129" s="221" t="s">
        <v>19</v>
      </c>
      <c r="N129" s="222" t="s">
        <v>43</v>
      </c>
      <c r="O129" s="86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25" t="s">
        <v>149</v>
      </c>
      <c r="AT129" s="225" t="s">
        <v>144</v>
      </c>
      <c r="AU129" s="225" t="s">
        <v>81</v>
      </c>
      <c r="AY129" s="19" t="s">
        <v>142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9" t="s">
        <v>79</v>
      </c>
      <c r="BK129" s="226">
        <f>ROUND(I129*H129,2)</f>
        <v>0</v>
      </c>
      <c r="BL129" s="19" t="s">
        <v>149</v>
      </c>
      <c r="BM129" s="225" t="s">
        <v>764</v>
      </c>
    </row>
    <row r="130" s="2" customFormat="1">
      <c r="A130" s="40"/>
      <c r="B130" s="41"/>
      <c r="C130" s="42"/>
      <c r="D130" s="227" t="s">
        <v>151</v>
      </c>
      <c r="E130" s="42"/>
      <c r="F130" s="228" t="s">
        <v>276</v>
      </c>
      <c r="G130" s="42"/>
      <c r="H130" s="42"/>
      <c r="I130" s="229"/>
      <c r="J130" s="42"/>
      <c r="K130" s="42"/>
      <c r="L130" s="46"/>
      <c r="M130" s="230"/>
      <c r="N130" s="231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151</v>
      </c>
      <c r="AU130" s="19" t="s">
        <v>81</v>
      </c>
    </row>
    <row r="131" s="14" customFormat="1">
      <c r="A131" s="14"/>
      <c r="B131" s="243"/>
      <c r="C131" s="244"/>
      <c r="D131" s="234" t="s">
        <v>153</v>
      </c>
      <c r="E131" s="245" t="s">
        <v>19</v>
      </c>
      <c r="F131" s="246" t="s">
        <v>1293</v>
      </c>
      <c r="G131" s="244"/>
      <c r="H131" s="247">
        <v>166.97999999999999</v>
      </c>
      <c r="I131" s="248"/>
      <c r="J131" s="244"/>
      <c r="K131" s="244"/>
      <c r="L131" s="249"/>
      <c r="M131" s="250"/>
      <c r="N131" s="251"/>
      <c r="O131" s="251"/>
      <c r="P131" s="251"/>
      <c r="Q131" s="251"/>
      <c r="R131" s="251"/>
      <c r="S131" s="251"/>
      <c r="T131" s="25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3" t="s">
        <v>153</v>
      </c>
      <c r="AU131" s="253" t="s">
        <v>81</v>
      </c>
      <c r="AV131" s="14" t="s">
        <v>81</v>
      </c>
      <c r="AW131" s="14" t="s">
        <v>33</v>
      </c>
      <c r="AX131" s="14" t="s">
        <v>79</v>
      </c>
      <c r="AY131" s="253" t="s">
        <v>142</v>
      </c>
    </row>
    <row r="132" s="2" customFormat="1" ht="24.15" customHeight="1">
      <c r="A132" s="40"/>
      <c r="B132" s="41"/>
      <c r="C132" s="214" t="s">
        <v>166</v>
      </c>
      <c r="D132" s="214" t="s">
        <v>144</v>
      </c>
      <c r="E132" s="215" t="s">
        <v>765</v>
      </c>
      <c r="F132" s="216" t="s">
        <v>766</v>
      </c>
      <c r="G132" s="217" t="s">
        <v>217</v>
      </c>
      <c r="H132" s="218">
        <v>112.33199999999999</v>
      </c>
      <c r="I132" s="219"/>
      <c r="J132" s="220">
        <f>ROUND(I132*H132,2)</f>
        <v>0</v>
      </c>
      <c r="K132" s="216" t="s">
        <v>148</v>
      </c>
      <c r="L132" s="46"/>
      <c r="M132" s="221" t="s">
        <v>19</v>
      </c>
      <c r="N132" s="222" t="s">
        <v>43</v>
      </c>
      <c r="O132" s="86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149</v>
      </c>
      <c r="AT132" s="225" t="s">
        <v>144</v>
      </c>
      <c r="AU132" s="225" t="s">
        <v>81</v>
      </c>
      <c r="AY132" s="19" t="s">
        <v>142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79</v>
      </c>
      <c r="BK132" s="226">
        <f>ROUND(I132*H132,2)</f>
        <v>0</v>
      </c>
      <c r="BL132" s="19" t="s">
        <v>149</v>
      </c>
      <c r="BM132" s="225" t="s">
        <v>767</v>
      </c>
    </row>
    <row r="133" s="2" customFormat="1">
      <c r="A133" s="40"/>
      <c r="B133" s="41"/>
      <c r="C133" s="42"/>
      <c r="D133" s="227" t="s">
        <v>151</v>
      </c>
      <c r="E133" s="42"/>
      <c r="F133" s="228" t="s">
        <v>768</v>
      </c>
      <c r="G133" s="42"/>
      <c r="H133" s="42"/>
      <c r="I133" s="229"/>
      <c r="J133" s="42"/>
      <c r="K133" s="42"/>
      <c r="L133" s="46"/>
      <c r="M133" s="230"/>
      <c r="N133" s="231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151</v>
      </c>
      <c r="AU133" s="19" t="s">
        <v>81</v>
      </c>
    </row>
    <row r="134" s="13" customFormat="1">
      <c r="A134" s="13"/>
      <c r="B134" s="232"/>
      <c r="C134" s="233"/>
      <c r="D134" s="234" t="s">
        <v>153</v>
      </c>
      <c r="E134" s="235" t="s">
        <v>19</v>
      </c>
      <c r="F134" s="236" t="s">
        <v>769</v>
      </c>
      <c r="G134" s="233"/>
      <c r="H134" s="235" t="s">
        <v>19</v>
      </c>
      <c r="I134" s="237"/>
      <c r="J134" s="233"/>
      <c r="K134" s="233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153</v>
      </c>
      <c r="AU134" s="242" t="s">
        <v>81</v>
      </c>
      <c r="AV134" s="13" t="s">
        <v>79</v>
      </c>
      <c r="AW134" s="13" t="s">
        <v>33</v>
      </c>
      <c r="AX134" s="13" t="s">
        <v>72</v>
      </c>
      <c r="AY134" s="242" t="s">
        <v>142</v>
      </c>
    </row>
    <row r="135" s="14" customFormat="1">
      <c r="A135" s="14"/>
      <c r="B135" s="243"/>
      <c r="C135" s="244"/>
      <c r="D135" s="234" t="s">
        <v>153</v>
      </c>
      <c r="E135" s="245" t="s">
        <v>19</v>
      </c>
      <c r="F135" s="246" t="s">
        <v>1295</v>
      </c>
      <c r="G135" s="244"/>
      <c r="H135" s="247">
        <v>112.33199999999999</v>
      </c>
      <c r="I135" s="248"/>
      <c r="J135" s="244"/>
      <c r="K135" s="244"/>
      <c r="L135" s="249"/>
      <c r="M135" s="250"/>
      <c r="N135" s="251"/>
      <c r="O135" s="251"/>
      <c r="P135" s="251"/>
      <c r="Q135" s="251"/>
      <c r="R135" s="251"/>
      <c r="S135" s="251"/>
      <c r="T135" s="252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3" t="s">
        <v>153</v>
      </c>
      <c r="AU135" s="253" t="s">
        <v>81</v>
      </c>
      <c r="AV135" s="14" t="s">
        <v>81</v>
      </c>
      <c r="AW135" s="14" t="s">
        <v>33</v>
      </c>
      <c r="AX135" s="14" t="s">
        <v>79</v>
      </c>
      <c r="AY135" s="253" t="s">
        <v>142</v>
      </c>
    </row>
    <row r="136" s="2" customFormat="1" ht="37.8" customHeight="1">
      <c r="A136" s="40"/>
      <c r="B136" s="41"/>
      <c r="C136" s="214" t="s">
        <v>210</v>
      </c>
      <c r="D136" s="214" t="s">
        <v>144</v>
      </c>
      <c r="E136" s="215" t="s">
        <v>771</v>
      </c>
      <c r="F136" s="216" t="s">
        <v>772</v>
      </c>
      <c r="G136" s="217" t="s">
        <v>217</v>
      </c>
      <c r="H136" s="218">
        <v>84.492000000000004</v>
      </c>
      <c r="I136" s="219"/>
      <c r="J136" s="220">
        <f>ROUND(I136*H136,2)</f>
        <v>0</v>
      </c>
      <c r="K136" s="216" t="s">
        <v>148</v>
      </c>
      <c r="L136" s="46"/>
      <c r="M136" s="221" t="s">
        <v>19</v>
      </c>
      <c r="N136" s="222" t="s">
        <v>43</v>
      </c>
      <c r="O136" s="86"/>
      <c r="P136" s="223">
        <f>O136*H136</f>
        <v>0</v>
      </c>
      <c r="Q136" s="223">
        <v>0</v>
      </c>
      <c r="R136" s="223">
        <f>Q136*H136</f>
        <v>0</v>
      </c>
      <c r="S136" s="223">
        <v>0</v>
      </c>
      <c r="T136" s="224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25" t="s">
        <v>149</v>
      </c>
      <c r="AT136" s="225" t="s">
        <v>144</v>
      </c>
      <c r="AU136" s="225" t="s">
        <v>81</v>
      </c>
      <c r="AY136" s="19" t="s">
        <v>142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9" t="s">
        <v>79</v>
      </c>
      <c r="BK136" s="226">
        <f>ROUND(I136*H136,2)</f>
        <v>0</v>
      </c>
      <c r="BL136" s="19" t="s">
        <v>149</v>
      </c>
      <c r="BM136" s="225" t="s">
        <v>773</v>
      </c>
    </row>
    <row r="137" s="2" customFormat="1">
      <c r="A137" s="40"/>
      <c r="B137" s="41"/>
      <c r="C137" s="42"/>
      <c r="D137" s="227" t="s">
        <v>151</v>
      </c>
      <c r="E137" s="42"/>
      <c r="F137" s="228" t="s">
        <v>774</v>
      </c>
      <c r="G137" s="42"/>
      <c r="H137" s="42"/>
      <c r="I137" s="229"/>
      <c r="J137" s="42"/>
      <c r="K137" s="42"/>
      <c r="L137" s="46"/>
      <c r="M137" s="230"/>
      <c r="N137" s="231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151</v>
      </c>
      <c r="AU137" s="19" t="s">
        <v>81</v>
      </c>
    </row>
    <row r="138" s="13" customFormat="1">
      <c r="A138" s="13"/>
      <c r="B138" s="232"/>
      <c r="C138" s="233"/>
      <c r="D138" s="234" t="s">
        <v>153</v>
      </c>
      <c r="E138" s="235" t="s">
        <v>19</v>
      </c>
      <c r="F138" s="236" t="s">
        <v>745</v>
      </c>
      <c r="G138" s="233"/>
      <c r="H138" s="235" t="s">
        <v>19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153</v>
      </c>
      <c r="AU138" s="242" t="s">
        <v>81</v>
      </c>
      <c r="AV138" s="13" t="s">
        <v>79</v>
      </c>
      <c r="AW138" s="13" t="s">
        <v>33</v>
      </c>
      <c r="AX138" s="13" t="s">
        <v>72</v>
      </c>
      <c r="AY138" s="242" t="s">
        <v>142</v>
      </c>
    </row>
    <row r="139" s="14" customFormat="1">
      <c r="A139" s="14"/>
      <c r="B139" s="243"/>
      <c r="C139" s="244"/>
      <c r="D139" s="234" t="s">
        <v>153</v>
      </c>
      <c r="E139" s="245" t="s">
        <v>19</v>
      </c>
      <c r="F139" s="246" t="s">
        <v>1296</v>
      </c>
      <c r="G139" s="244"/>
      <c r="H139" s="247">
        <v>84.492000000000004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3" t="s">
        <v>153</v>
      </c>
      <c r="AU139" s="253" t="s">
        <v>81</v>
      </c>
      <c r="AV139" s="14" t="s">
        <v>81</v>
      </c>
      <c r="AW139" s="14" t="s">
        <v>33</v>
      </c>
      <c r="AX139" s="14" t="s">
        <v>72</v>
      </c>
      <c r="AY139" s="253" t="s">
        <v>142</v>
      </c>
    </row>
    <row r="140" s="15" customFormat="1">
      <c r="A140" s="15"/>
      <c r="B140" s="254"/>
      <c r="C140" s="255"/>
      <c r="D140" s="234" t="s">
        <v>153</v>
      </c>
      <c r="E140" s="256" t="s">
        <v>19</v>
      </c>
      <c r="F140" s="257" t="s">
        <v>192</v>
      </c>
      <c r="G140" s="255"/>
      <c r="H140" s="258">
        <v>84.492000000000004</v>
      </c>
      <c r="I140" s="259"/>
      <c r="J140" s="255"/>
      <c r="K140" s="255"/>
      <c r="L140" s="260"/>
      <c r="M140" s="261"/>
      <c r="N140" s="262"/>
      <c r="O140" s="262"/>
      <c r="P140" s="262"/>
      <c r="Q140" s="262"/>
      <c r="R140" s="262"/>
      <c r="S140" s="262"/>
      <c r="T140" s="263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4" t="s">
        <v>153</v>
      </c>
      <c r="AU140" s="264" t="s">
        <v>81</v>
      </c>
      <c r="AV140" s="15" t="s">
        <v>149</v>
      </c>
      <c r="AW140" s="15" t="s">
        <v>33</v>
      </c>
      <c r="AX140" s="15" t="s">
        <v>79</v>
      </c>
      <c r="AY140" s="264" t="s">
        <v>142</v>
      </c>
    </row>
    <row r="141" s="2" customFormat="1" ht="16.5" customHeight="1">
      <c r="A141" s="40"/>
      <c r="B141" s="41"/>
      <c r="C141" s="265" t="s">
        <v>8</v>
      </c>
      <c r="D141" s="265" t="s">
        <v>284</v>
      </c>
      <c r="E141" s="266" t="s">
        <v>776</v>
      </c>
      <c r="F141" s="267" t="s">
        <v>777</v>
      </c>
      <c r="G141" s="268" t="s">
        <v>268</v>
      </c>
      <c r="H141" s="269">
        <v>168.98400000000001</v>
      </c>
      <c r="I141" s="270"/>
      <c r="J141" s="271">
        <f>ROUND(I141*H141,2)</f>
        <v>0</v>
      </c>
      <c r="K141" s="267" t="s">
        <v>148</v>
      </c>
      <c r="L141" s="272"/>
      <c r="M141" s="273" t="s">
        <v>19</v>
      </c>
      <c r="N141" s="274" t="s">
        <v>43</v>
      </c>
      <c r="O141" s="86"/>
      <c r="P141" s="223">
        <f>O141*H141</f>
        <v>0</v>
      </c>
      <c r="Q141" s="223">
        <v>1</v>
      </c>
      <c r="R141" s="223">
        <f>Q141*H141</f>
        <v>168.98400000000001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193</v>
      </c>
      <c r="AT141" s="225" t="s">
        <v>284</v>
      </c>
      <c r="AU141" s="225" t="s">
        <v>81</v>
      </c>
      <c r="AY141" s="19" t="s">
        <v>142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79</v>
      </c>
      <c r="BK141" s="226">
        <f>ROUND(I141*H141,2)</f>
        <v>0</v>
      </c>
      <c r="BL141" s="19" t="s">
        <v>149</v>
      </c>
      <c r="BM141" s="225" t="s">
        <v>778</v>
      </c>
    </row>
    <row r="142" s="14" customFormat="1">
      <c r="A142" s="14"/>
      <c r="B142" s="243"/>
      <c r="C142" s="244"/>
      <c r="D142" s="234" t="s">
        <v>153</v>
      </c>
      <c r="E142" s="244"/>
      <c r="F142" s="246" t="s">
        <v>1297</v>
      </c>
      <c r="G142" s="244"/>
      <c r="H142" s="247">
        <v>168.98400000000001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3" t="s">
        <v>153</v>
      </c>
      <c r="AU142" s="253" t="s">
        <v>81</v>
      </c>
      <c r="AV142" s="14" t="s">
        <v>81</v>
      </c>
      <c r="AW142" s="14" t="s">
        <v>4</v>
      </c>
      <c r="AX142" s="14" t="s">
        <v>79</v>
      </c>
      <c r="AY142" s="253" t="s">
        <v>142</v>
      </c>
    </row>
    <row r="143" s="12" customFormat="1" ht="22.8" customHeight="1">
      <c r="A143" s="12"/>
      <c r="B143" s="198"/>
      <c r="C143" s="199"/>
      <c r="D143" s="200" t="s">
        <v>71</v>
      </c>
      <c r="E143" s="212" t="s">
        <v>149</v>
      </c>
      <c r="F143" s="212" t="s">
        <v>780</v>
      </c>
      <c r="G143" s="199"/>
      <c r="H143" s="199"/>
      <c r="I143" s="202"/>
      <c r="J143" s="213">
        <f>BK143</f>
        <v>0</v>
      </c>
      <c r="K143" s="199"/>
      <c r="L143" s="204"/>
      <c r="M143" s="205"/>
      <c r="N143" s="206"/>
      <c r="O143" s="206"/>
      <c r="P143" s="207">
        <f>SUM(P144:P148)</f>
        <v>0</v>
      </c>
      <c r="Q143" s="206"/>
      <c r="R143" s="207">
        <f>SUM(R144:R148)</f>
        <v>53.864255759999999</v>
      </c>
      <c r="S143" s="206"/>
      <c r="T143" s="208">
        <f>SUM(T144:T148)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9" t="s">
        <v>79</v>
      </c>
      <c r="AT143" s="210" t="s">
        <v>71</v>
      </c>
      <c r="AU143" s="210" t="s">
        <v>79</v>
      </c>
      <c r="AY143" s="209" t="s">
        <v>142</v>
      </c>
      <c r="BK143" s="211">
        <f>SUM(BK144:BK148)</f>
        <v>0</v>
      </c>
    </row>
    <row r="144" s="2" customFormat="1" ht="21.75" customHeight="1">
      <c r="A144" s="40"/>
      <c r="B144" s="41"/>
      <c r="C144" s="214" t="s">
        <v>224</v>
      </c>
      <c r="D144" s="214" t="s">
        <v>144</v>
      </c>
      <c r="E144" s="215" t="s">
        <v>781</v>
      </c>
      <c r="F144" s="216" t="s">
        <v>782</v>
      </c>
      <c r="G144" s="217" t="s">
        <v>217</v>
      </c>
      <c r="H144" s="218">
        <v>28.488</v>
      </c>
      <c r="I144" s="219"/>
      <c r="J144" s="220">
        <f>ROUND(I144*H144,2)</f>
        <v>0</v>
      </c>
      <c r="K144" s="216" t="s">
        <v>148</v>
      </c>
      <c r="L144" s="46"/>
      <c r="M144" s="221" t="s">
        <v>19</v>
      </c>
      <c r="N144" s="222" t="s">
        <v>43</v>
      </c>
      <c r="O144" s="86"/>
      <c r="P144" s="223">
        <f>O144*H144</f>
        <v>0</v>
      </c>
      <c r="Q144" s="223">
        <v>1.8907700000000001</v>
      </c>
      <c r="R144" s="223">
        <f>Q144*H144</f>
        <v>53.864255759999999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149</v>
      </c>
      <c r="AT144" s="225" t="s">
        <v>144</v>
      </c>
      <c r="AU144" s="225" t="s">
        <v>81</v>
      </c>
      <c r="AY144" s="19" t="s">
        <v>142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79</v>
      </c>
      <c r="BK144" s="226">
        <f>ROUND(I144*H144,2)</f>
        <v>0</v>
      </c>
      <c r="BL144" s="19" t="s">
        <v>149</v>
      </c>
      <c r="BM144" s="225" t="s">
        <v>783</v>
      </c>
    </row>
    <row r="145" s="2" customFormat="1">
      <c r="A145" s="40"/>
      <c r="B145" s="41"/>
      <c r="C145" s="42"/>
      <c r="D145" s="227" t="s">
        <v>151</v>
      </c>
      <c r="E145" s="42"/>
      <c r="F145" s="228" t="s">
        <v>784</v>
      </c>
      <c r="G145" s="42"/>
      <c r="H145" s="42"/>
      <c r="I145" s="229"/>
      <c r="J145" s="42"/>
      <c r="K145" s="42"/>
      <c r="L145" s="46"/>
      <c r="M145" s="230"/>
      <c r="N145" s="231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151</v>
      </c>
      <c r="AU145" s="19" t="s">
        <v>81</v>
      </c>
    </row>
    <row r="146" s="13" customFormat="1">
      <c r="A146" s="13"/>
      <c r="B146" s="232"/>
      <c r="C146" s="233"/>
      <c r="D146" s="234" t="s">
        <v>153</v>
      </c>
      <c r="E146" s="235" t="s">
        <v>19</v>
      </c>
      <c r="F146" s="236" t="s">
        <v>745</v>
      </c>
      <c r="G146" s="233"/>
      <c r="H146" s="235" t="s">
        <v>19</v>
      </c>
      <c r="I146" s="237"/>
      <c r="J146" s="233"/>
      <c r="K146" s="233"/>
      <c r="L146" s="238"/>
      <c r="M146" s="239"/>
      <c r="N146" s="240"/>
      <c r="O146" s="240"/>
      <c r="P146" s="240"/>
      <c r="Q146" s="240"/>
      <c r="R146" s="240"/>
      <c r="S146" s="240"/>
      <c r="T146" s="24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2" t="s">
        <v>153</v>
      </c>
      <c r="AU146" s="242" t="s">
        <v>81</v>
      </c>
      <c r="AV146" s="13" t="s">
        <v>79</v>
      </c>
      <c r="AW146" s="13" t="s">
        <v>33</v>
      </c>
      <c r="AX146" s="13" t="s">
        <v>72</v>
      </c>
      <c r="AY146" s="242" t="s">
        <v>142</v>
      </c>
    </row>
    <row r="147" s="14" customFormat="1">
      <c r="A147" s="14"/>
      <c r="B147" s="243"/>
      <c r="C147" s="244"/>
      <c r="D147" s="234" t="s">
        <v>153</v>
      </c>
      <c r="E147" s="245" t="s">
        <v>19</v>
      </c>
      <c r="F147" s="246" t="s">
        <v>1298</v>
      </c>
      <c r="G147" s="244"/>
      <c r="H147" s="247">
        <v>28.488</v>
      </c>
      <c r="I147" s="248"/>
      <c r="J147" s="244"/>
      <c r="K147" s="244"/>
      <c r="L147" s="249"/>
      <c r="M147" s="250"/>
      <c r="N147" s="251"/>
      <c r="O147" s="251"/>
      <c r="P147" s="251"/>
      <c r="Q147" s="251"/>
      <c r="R147" s="251"/>
      <c r="S147" s="251"/>
      <c r="T147" s="25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3" t="s">
        <v>153</v>
      </c>
      <c r="AU147" s="253" t="s">
        <v>81</v>
      </c>
      <c r="AV147" s="14" t="s">
        <v>81</v>
      </c>
      <c r="AW147" s="14" t="s">
        <v>33</v>
      </c>
      <c r="AX147" s="14" t="s">
        <v>72</v>
      </c>
      <c r="AY147" s="253" t="s">
        <v>142</v>
      </c>
    </row>
    <row r="148" s="15" customFormat="1">
      <c r="A148" s="15"/>
      <c r="B148" s="254"/>
      <c r="C148" s="255"/>
      <c r="D148" s="234" t="s">
        <v>153</v>
      </c>
      <c r="E148" s="256" t="s">
        <v>19</v>
      </c>
      <c r="F148" s="257" t="s">
        <v>192</v>
      </c>
      <c r="G148" s="255"/>
      <c r="H148" s="258">
        <v>28.488</v>
      </c>
      <c r="I148" s="259"/>
      <c r="J148" s="255"/>
      <c r="K148" s="255"/>
      <c r="L148" s="260"/>
      <c r="M148" s="261"/>
      <c r="N148" s="262"/>
      <c r="O148" s="262"/>
      <c r="P148" s="262"/>
      <c r="Q148" s="262"/>
      <c r="R148" s="262"/>
      <c r="S148" s="262"/>
      <c r="T148" s="263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64" t="s">
        <v>153</v>
      </c>
      <c r="AU148" s="264" t="s">
        <v>81</v>
      </c>
      <c r="AV148" s="15" t="s">
        <v>149</v>
      </c>
      <c r="AW148" s="15" t="s">
        <v>33</v>
      </c>
      <c r="AX148" s="15" t="s">
        <v>79</v>
      </c>
      <c r="AY148" s="264" t="s">
        <v>142</v>
      </c>
    </row>
    <row r="149" s="12" customFormat="1" ht="22.8" customHeight="1">
      <c r="A149" s="12"/>
      <c r="B149" s="198"/>
      <c r="C149" s="199"/>
      <c r="D149" s="200" t="s">
        <v>71</v>
      </c>
      <c r="E149" s="212" t="s">
        <v>193</v>
      </c>
      <c r="F149" s="212" t="s">
        <v>786</v>
      </c>
      <c r="G149" s="199"/>
      <c r="H149" s="199"/>
      <c r="I149" s="202"/>
      <c r="J149" s="213">
        <f>BK149</f>
        <v>0</v>
      </c>
      <c r="K149" s="199"/>
      <c r="L149" s="204"/>
      <c r="M149" s="205"/>
      <c r="N149" s="206"/>
      <c r="O149" s="206"/>
      <c r="P149" s="207">
        <f>SUM(P150:P224)</f>
        <v>0</v>
      </c>
      <c r="Q149" s="206"/>
      <c r="R149" s="207">
        <f>SUM(R150:R224)</f>
        <v>9.5811831899999991</v>
      </c>
      <c r="S149" s="206"/>
      <c r="T149" s="208">
        <f>SUM(T150:T224)</f>
        <v>14.399999999999999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9" t="s">
        <v>79</v>
      </c>
      <c r="AT149" s="210" t="s">
        <v>71</v>
      </c>
      <c r="AU149" s="210" t="s">
        <v>79</v>
      </c>
      <c r="AY149" s="209" t="s">
        <v>142</v>
      </c>
      <c r="BK149" s="211">
        <f>SUM(BK150:BK224)</f>
        <v>0</v>
      </c>
    </row>
    <row r="150" s="2" customFormat="1" ht="21.75" customHeight="1">
      <c r="A150" s="40"/>
      <c r="B150" s="41"/>
      <c r="C150" s="214" t="s">
        <v>231</v>
      </c>
      <c r="D150" s="214" t="s">
        <v>144</v>
      </c>
      <c r="E150" s="215" t="s">
        <v>787</v>
      </c>
      <c r="F150" s="216" t="s">
        <v>788</v>
      </c>
      <c r="G150" s="217" t="s">
        <v>217</v>
      </c>
      <c r="H150" s="218">
        <v>7.5</v>
      </c>
      <c r="I150" s="219"/>
      <c r="J150" s="220">
        <f>ROUND(I150*H150,2)</f>
        <v>0</v>
      </c>
      <c r="K150" s="216" t="s">
        <v>148</v>
      </c>
      <c r="L150" s="46"/>
      <c r="M150" s="221" t="s">
        <v>19</v>
      </c>
      <c r="N150" s="222" t="s">
        <v>43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1.9199999999999999</v>
      </c>
      <c r="T150" s="224">
        <f>S150*H150</f>
        <v>14.399999999999999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149</v>
      </c>
      <c r="AT150" s="225" t="s">
        <v>144</v>
      </c>
      <c r="AU150" s="225" t="s">
        <v>81</v>
      </c>
      <c r="AY150" s="19" t="s">
        <v>142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79</v>
      </c>
      <c r="BK150" s="226">
        <f>ROUND(I150*H150,2)</f>
        <v>0</v>
      </c>
      <c r="BL150" s="19" t="s">
        <v>149</v>
      </c>
      <c r="BM150" s="225" t="s">
        <v>789</v>
      </c>
    </row>
    <row r="151" s="2" customFormat="1">
      <c r="A151" s="40"/>
      <c r="B151" s="41"/>
      <c r="C151" s="42"/>
      <c r="D151" s="227" t="s">
        <v>151</v>
      </c>
      <c r="E151" s="42"/>
      <c r="F151" s="228" t="s">
        <v>790</v>
      </c>
      <c r="G151" s="42"/>
      <c r="H151" s="42"/>
      <c r="I151" s="229"/>
      <c r="J151" s="42"/>
      <c r="K151" s="42"/>
      <c r="L151" s="46"/>
      <c r="M151" s="230"/>
      <c r="N151" s="231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151</v>
      </c>
      <c r="AU151" s="19" t="s">
        <v>81</v>
      </c>
    </row>
    <row r="152" s="14" customFormat="1">
      <c r="A152" s="14"/>
      <c r="B152" s="243"/>
      <c r="C152" s="244"/>
      <c r="D152" s="234" t="s">
        <v>153</v>
      </c>
      <c r="E152" s="245" t="s">
        <v>19</v>
      </c>
      <c r="F152" s="246" t="s">
        <v>791</v>
      </c>
      <c r="G152" s="244"/>
      <c r="H152" s="247">
        <v>7.5</v>
      </c>
      <c r="I152" s="248"/>
      <c r="J152" s="244"/>
      <c r="K152" s="244"/>
      <c r="L152" s="249"/>
      <c r="M152" s="250"/>
      <c r="N152" s="251"/>
      <c r="O152" s="251"/>
      <c r="P152" s="251"/>
      <c r="Q152" s="251"/>
      <c r="R152" s="251"/>
      <c r="S152" s="251"/>
      <c r="T152" s="252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3" t="s">
        <v>153</v>
      </c>
      <c r="AU152" s="253" t="s">
        <v>81</v>
      </c>
      <c r="AV152" s="14" t="s">
        <v>81</v>
      </c>
      <c r="AW152" s="14" t="s">
        <v>33</v>
      </c>
      <c r="AX152" s="14" t="s">
        <v>79</v>
      </c>
      <c r="AY152" s="253" t="s">
        <v>142</v>
      </c>
    </row>
    <row r="153" s="2" customFormat="1" ht="16.5" customHeight="1">
      <c r="A153" s="40"/>
      <c r="B153" s="41"/>
      <c r="C153" s="214" t="s">
        <v>238</v>
      </c>
      <c r="D153" s="214" t="s">
        <v>144</v>
      </c>
      <c r="E153" s="215" t="s">
        <v>792</v>
      </c>
      <c r="F153" s="216" t="s">
        <v>793</v>
      </c>
      <c r="G153" s="217" t="s">
        <v>206</v>
      </c>
      <c r="H153" s="218">
        <v>65</v>
      </c>
      <c r="I153" s="219"/>
      <c r="J153" s="220">
        <f>ROUND(I153*H153,2)</f>
        <v>0</v>
      </c>
      <c r="K153" s="216" t="s">
        <v>148</v>
      </c>
      <c r="L153" s="46"/>
      <c r="M153" s="221" t="s">
        <v>19</v>
      </c>
      <c r="N153" s="222" t="s">
        <v>43</v>
      </c>
      <c r="O153" s="86"/>
      <c r="P153" s="223">
        <f>O153*H153</f>
        <v>0</v>
      </c>
      <c r="Q153" s="223">
        <v>1.0000000000000001E-05</v>
      </c>
      <c r="R153" s="223">
        <f>Q153*H153</f>
        <v>0.00065000000000000008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149</v>
      </c>
      <c r="AT153" s="225" t="s">
        <v>144</v>
      </c>
      <c r="AU153" s="225" t="s">
        <v>81</v>
      </c>
      <c r="AY153" s="19" t="s">
        <v>142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79</v>
      </c>
      <c r="BK153" s="226">
        <f>ROUND(I153*H153,2)</f>
        <v>0</v>
      </c>
      <c r="BL153" s="19" t="s">
        <v>149</v>
      </c>
      <c r="BM153" s="225" t="s">
        <v>794</v>
      </c>
    </row>
    <row r="154" s="2" customFormat="1">
      <c r="A154" s="40"/>
      <c r="B154" s="41"/>
      <c r="C154" s="42"/>
      <c r="D154" s="227" t="s">
        <v>151</v>
      </c>
      <c r="E154" s="42"/>
      <c r="F154" s="228" t="s">
        <v>795</v>
      </c>
      <c r="G154" s="42"/>
      <c r="H154" s="42"/>
      <c r="I154" s="229"/>
      <c r="J154" s="42"/>
      <c r="K154" s="42"/>
      <c r="L154" s="46"/>
      <c r="M154" s="230"/>
      <c r="N154" s="231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151</v>
      </c>
      <c r="AU154" s="19" t="s">
        <v>81</v>
      </c>
    </row>
    <row r="155" s="14" customFormat="1">
      <c r="A155" s="14"/>
      <c r="B155" s="243"/>
      <c r="C155" s="244"/>
      <c r="D155" s="234" t="s">
        <v>153</v>
      </c>
      <c r="E155" s="245" t="s">
        <v>19</v>
      </c>
      <c r="F155" s="246" t="s">
        <v>513</v>
      </c>
      <c r="G155" s="244"/>
      <c r="H155" s="247">
        <v>65</v>
      </c>
      <c r="I155" s="248"/>
      <c r="J155" s="244"/>
      <c r="K155" s="244"/>
      <c r="L155" s="249"/>
      <c r="M155" s="250"/>
      <c r="N155" s="251"/>
      <c r="O155" s="251"/>
      <c r="P155" s="251"/>
      <c r="Q155" s="251"/>
      <c r="R155" s="251"/>
      <c r="S155" s="251"/>
      <c r="T155" s="25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3" t="s">
        <v>153</v>
      </c>
      <c r="AU155" s="253" t="s">
        <v>81</v>
      </c>
      <c r="AV155" s="14" t="s">
        <v>81</v>
      </c>
      <c r="AW155" s="14" t="s">
        <v>33</v>
      </c>
      <c r="AX155" s="14" t="s">
        <v>79</v>
      </c>
      <c r="AY155" s="253" t="s">
        <v>142</v>
      </c>
    </row>
    <row r="156" s="2" customFormat="1" ht="16.5" customHeight="1">
      <c r="A156" s="40"/>
      <c r="B156" s="41"/>
      <c r="C156" s="265" t="s">
        <v>246</v>
      </c>
      <c r="D156" s="265" t="s">
        <v>284</v>
      </c>
      <c r="E156" s="266" t="s">
        <v>797</v>
      </c>
      <c r="F156" s="267" t="s">
        <v>798</v>
      </c>
      <c r="G156" s="268" t="s">
        <v>206</v>
      </c>
      <c r="H156" s="269">
        <v>65.974999999999994</v>
      </c>
      <c r="I156" s="270"/>
      <c r="J156" s="271">
        <f>ROUND(I156*H156,2)</f>
        <v>0</v>
      </c>
      <c r="K156" s="267" t="s">
        <v>148</v>
      </c>
      <c r="L156" s="272"/>
      <c r="M156" s="273" t="s">
        <v>19</v>
      </c>
      <c r="N156" s="274" t="s">
        <v>43</v>
      </c>
      <c r="O156" s="86"/>
      <c r="P156" s="223">
        <f>O156*H156</f>
        <v>0</v>
      </c>
      <c r="Q156" s="223">
        <v>0.00365</v>
      </c>
      <c r="R156" s="223">
        <f>Q156*H156</f>
        <v>0.24080874999999999</v>
      </c>
      <c r="S156" s="223">
        <v>0</v>
      </c>
      <c r="T156" s="224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25" t="s">
        <v>193</v>
      </c>
      <c r="AT156" s="225" t="s">
        <v>284</v>
      </c>
      <c r="AU156" s="225" t="s">
        <v>81</v>
      </c>
      <c r="AY156" s="19" t="s">
        <v>142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9" t="s">
        <v>79</v>
      </c>
      <c r="BK156" s="226">
        <f>ROUND(I156*H156,2)</f>
        <v>0</v>
      </c>
      <c r="BL156" s="19" t="s">
        <v>149</v>
      </c>
      <c r="BM156" s="225" t="s">
        <v>799</v>
      </c>
    </row>
    <row r="157" s="14" customFormat="1">
      <c r="A157" s="14"/>
      <c r="B157" s="243"/>
      <c r="C157" s="244"/>
      <c r="D157" s="234" t="s">
        <v>153</v>
      </c>
      <c r="E157" s="244"/>
      <c r="F157" s="246" t="s">
        <v>1299</v>
      </c>
      <c r="G157" s="244"/>
      <c r="H157" s="247">
        <v>65.974999999999994</v>
      </c>
      <c r="I157" s="248"/>
      <c r="J157" s="244"/>
      <c r="K157" s="244"/>
      <c r="L157" s="249"/>
      <c r="M157" s="250"/>
      <c r="N157" s="251"/>
      <c r="O157" s="251"/>
      <c r="P157" s="251"/>
      <c r="Q157" s="251"/>
      <c r="R157" s="251"/>
      <c r="S157" s="251"/>
      <c r="T157" s="25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3" t="s">
        <v>153</v>
      </c>
      <c r="AU157" s="253" t="s">
        <v>81</v>
      </c>
      <c r="AV157" s="14" t="s">
        <v>81</v>
      </c>
      <c r="AW157" s="14" t="s">
        <v>4</v>
      </c>
      <c r="AX157" s="14" t="s">
        <v>79</v>
      </c>
      <c r="AY157" s="253" t="s">
        <v>142</v>
      </c>
    </row>
    <row r="158" s="2" customFormat="1" ht="16.5" customHeight="1">
      <c r="A158" s="40"/>
      <c r="B158" s="41"/>
      <c r="C158" s="214" t="s">
        <v>189</v>
      </c>
      <c r="D158" s="214" t="s">
        <v>144</v>
      </c>
      <c r="E158" s="215" t="s">
        <v>801</v>
      </c>
      <c r="F158" s="216" t="s">
        <v>802</v>
      </c>
      <c r="G158" s="217" t="s">
        <v>206</v>
      </c>
      <c r="H158" s="218">
        <v>38.700000000000003</v>
      </c>
      <c r="I158" s="219"/>
      <c r="J158" s="220">
        <f>ROUND(I158*H158,2)</f>
        <v>0</v>
      </c>
      <c r="K158" s="216" t="s">
        <v>148</v>
      </c>
      <c r="L158" s="46"/>
      <c r="M158" s="221" t="s">
        <v>19</v>
      </c>
      <c r="N158" s="222" t="s">
        <v>43</v>
      </c>
      <c r="O158" s="86"/>
      <c r="P158" s="223">
        <f>O158*H158</f>
        <v>0</v>
      </c>
      <c r="Q158" s="223">
        <v>1.0000000000000001E-05</v>
      </c>
      <c r="R158" s="223">
        <f>Q158*H158</f>
        <v>0.00038700000000000008</v>
      </c>
      <c r="S158" s="223">
        <v>0</v>
      </c>
      <c r="T158" s="22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5" t="s">
        <v>149</v>
      </c>
      <c r="AT158" s="225" t="s">
        <v>144</v>
      </c>
      <c r="AU158" s="225" t="s">
        <v>81</v>
      </c>
      <c r="AY158" s="19" t="s">
        <v>142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9" t="s">
        <v>79</v>
      </c>
      <c r="BK158" s="226">
        <f>ROUND(I158*H158,2)</f>
        <v>0</v>
      </c>
      <c r="BL158" s="19" t="s">
        <v>149</v>
      </c>
      <c r="BM158" s="225" t="s">
        <v>803</v>
      </c>
    </row>
    <row r="159" s="2" customFormat="1">
      <c r="A159" s="40"/>
      <c r="B159" s="41"/>
      <c r="C159" s="42"/>
      <c r="D159" s="227" t="s">
        <v>151</v>
      </c>
      <c r="E159" s="42"/>
      <c r="F159" s="228" t="s">
        <v>804</v>
      </c>
      <c r="G159" s="42"/>
      <c r="H159" s="42"/>
      <c r="I159" s="229"/>
      <c r="J159" s="42"/>
      <c r="K159" s="42"/>
      <c r="L159" s="46"/>
      <c r="M159" s="230"/>
      <c r="N159" s="231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151</v>
      </c>
      <c r="AU159" s="19" t="s">
        <v>81</v>
      </c>
    </row>
    <row r="160" s="14" customFormat="1">
      <c r="A160" s="14"/>
      <c r="B160" s="243"/>
      <c r="C160" s="244"/>
      <c r="D160" s="234" t="s">
        <v>153</v>
      </c>
      <c r="E160" s="245" t="s">
        <v>19</v>
      </c>
      <c r="F160" s="246" t="s">
        <v>1300</v>
      </c>
      <c r="G160" s="244"/>
      <c r="H160" s="247">
        <v>38.700000000000003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3" t="s">
        <v>153</v>
      </c>
      <c r="AU160" s="253" t="s">
        <v>81</v>
      </c>
      <c r="AV160" s="14" t="s">
        <v>81</v>
      </c>
      <c r="AW160" s="14" t="s">
        <v>33</v>
      </c>
      <c r="AX160" s="14" t="s">
        <v>79</v>
      </c>
      <c r="AY160" s="253" t="s">
        <v>142</v>
      </c>
    </row>
    <row r="161" s="2" customFormat="1" ht="16.5" customHeight="1">
      <c r="A161" s="40"/>
      <c r="B161" s="41"/>
      <c r="C161" s="265" t="s">
        <v>256</v>
      </c>
      <c r="D161" s="265" t="s">
        <v>284</v>
      </c>
      <c r="E161" s="266" t="s">
        <v>806</v>
      </c>
      <c r="F161" s="267" t="s">
        <v>807</v>
      </c>
      <c r="G161" s="268" t="s">
        <v>206</v>
      </c>
      <c r="H161" s="269">
        <v>39.280999999999999</v>
      </c>
      <c r="I161" s="270"/>
      <c r="J161" s="271">
        <f>ROUND(I161*H161,2)</f>
        <v>0</v>
      </c>
      <c r="K161" s="267" t="s">
        <v>148</v>
      </c>
      <c r="L161" s="272"/>
      <c r="M161" s="273" t="s">
        <v>19</v>
      </c>
      <c r="N161" s="274" t="s">
        <v>43</v>
      </c>
      <c r="O161" s="86"/>
      <c r="P161" s="223">
        <f>O161*H161</f>
        <v>0</v>
      </c>
      <c r="Q161" s="223">
        <v>0.0051399999999999996</v>
      </c>
      <c r="R161" s="223">
        <f>Q161*H161</f>
        <v>0.20190433999999999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193</v>
      </c>
      <c r="AT161" s="225" t="s">
        <v>284</v>
      </c>
      <c r="AU161" s="225" t="s">
        <v>81</v>
      </c>
      <c r="AY161" s="19" t="s">
        <v>142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79</v>
      </c>
      <c r="BK161" s="226">
        <f>ROUND(I161*H161,2)</f>
        <v>0</v>
      </c>
      <c r="BL161" s="19" t="s">
        <v>149</v>
      </c>
      <c r="BM161" s="225" t="s">
        <v>808</v>
      </c>
    </row>
    <row r="162" s="14" customFormat="1">
      <c r="A162" s="14"/>
      <c r="B162" s="243"/>
      <c r="C162" s="244"/>
      <c r="D162" s="234" t="s">
        <v>153</v>
      </c>
      <c r="E162" s="244"/>
      <c r="F162" s="246" t="s">
        <v>1301</v>
      </c>
      <c r="G162" s="244"/>
      <c r="H162" s="247">
        <v>39.280999999999999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3" t="s">
        <v>153</v>
      </c>
      <c r="AU162" s="253" t="s">
        <v>81</v>
      </c>
      <c r="AV162" s="14" t="s">
        <v>81</v>
      </c>
      <c r="AW162" s="14" t="s">
        <v>4</v>
      </c>
      <c r="AX162" s="14" t="s">
        <v>79</v>
      </c>
      <c r="AY162" s="253" t="s">
        <v>142</v>
      </c>
    </row>
    <row r="163" s="2" customFormat="1" ht="16.5" customHeight="1">
      <c r="A163" s="40"/>
      <c r="B163" s="41"/>
      <c r="C163" s="214" t="s">
        <v>265</v>
      </c>
      <c r="D163" s="214" t="s">
        <v>144</v>
      </c>
      <c r="E163" s="215" t="s">
        <v>810</v>
      </c>
      <c r="F163" s="216" t="s">
        <v>811</v>
      </c>
      <c r="G163" s="217" t="s">
        <v>206</v>
      </c>
      <c r="H163" s="218">
        <v>131</v>
      </c>
      <c r="I163" s="219"/>
      <c r="J163" s="220">
        <f>ROUND(I163*H163,2)</f>
        <v>0</v>
      </c>
      <c r="K163" s="216" t="s">
        <v>148</v>
      </c>
      <c r="L163" s="46"/>
      <c r="M163" s="221" t="s">
        <v>19</v>
      </c>
      <c r="N163" s="222" t="s">
        <v>43</v>
      </c>
      <c r="O163" s="86"/>
      <c r="P163" s="223">
        <f>O163*H163</f>
        <v>0</v>
      </c>
      <c r="Q163" s="223">
        <v>2.0000000000000002E-05</v>
      </c>
      <c r="R163" s="223">
        <f>Q163*H163</f>
        <v>0.0026200000000000004</v>
      </c>
      <c r="S163" s="223">
        <v>0</v>
      </c>
      <c r="T163" s="224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25" t="s">
        <v>149</v>
      </c>
      <c r="AT163" s="225" t="s">
        <v>144</v>
      </c>
      <c r="AU163" s="225" t="s">
        <v>81</v>
      </c>
      <c r="AY163" s="19" t="s">
        <v>142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9" t="s">
        <v>79</v>
      </c>
      <c r="BK163" s="226">
        <f>ROUND(I163*H163,2)</f>
        <v>0</v>
      </c>
      <c r="BL163" s="19" t="s">
        <v>149</v>
      </c>
      <c r="BM163" s="225" t="s">
        <v>812</v>
      </c>
    </row>
    <row r="164" s="2" customFormat="1">
      <c r="A164" s="40"/>
      <c r="B164" s="41"/>
      <c r="C164" s="42"/>
      <c r="D164" s="227" t="s">
        <v>151</v>
      </c>
      <c r="E164" s="42"/>
      <c r="F164" s="228" t="s">
        <v>813</v>
      </c>
      <c r="G164" s="42"/>
      <c r="H164" s="42"/>
      <c r="I164" s="229"/>
      <c r="J164" s="42"/>
      <c r="K164" s="42"/>
      <c r="L164" s="46"/>
      <c r="M164" s="230"/>
      <c r="N164" s="231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151</v>
      </c>
      <c r="AU164" s="19" t="s">
        <v>81</v>
      </c>
    </row>
    <row r="165" s="14" customFormat="1">
      <c r="A165" s="14"/>
      <c r="B165" s="243"/>
      <c r="C165" s="244"/>
      <c r="D165" s="234" t="s">
        <v>153</v>
      </c>
      <c r="E165" s="245" t="s">
        <v>19</v>
      </c>
      <c r="F165" s="246" t="s">
        <v>1302</v>
      </c>
      <c r="G165" s="244"/>
      <c r="H165" s="247">
        <v>131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3" t="s">
        <v>153</v>
      </c>
      <c r="AU165" s="253" t="s">
        <v>81</v>
      </c>
      <c r="AV165" s="14" t="s">
        <v>81</v>
      </c>
      <c r="AW165" s="14" t="s">
        <v>33</v>
      </c>
      <c r="AX165" s="14" t="s">
        <v>72</v>
      </c>
      <c r="AY165" s="253" t="s">
        <v>142</v>
      </c>
    </row>
    <row r="166" s="15" customFormat="1">
      <c r="A166" s="15"/>
      <c r="B166" s="254"/>
      <c r="C166" s="255"/>
      <c r="D166" s="234" t="s">
        <v>153</v>
      </c>
      <c r="E166" s="256" t="s">
        <v>19</v>
      </c>
      <c r="F166" s="257" t="s">
        <v>192</v>
      </c>
      <c r="G166" s="255"/>
      <c r="H166" s="258">
        <v>131</v>
      </c>
      <c r="I166" s="259"/>
      <c r="J166" s="255"/>
      <c r="K166" s="255"/>
      <c r="L166" s="260"/>
      <c r="M166" s="261"/>
      <c r="N166" s="262"/>
      <c r="O166" s="262"/>
      <c r="P166" s="262"/>
      <c r="Q166" s="262"/>
      <c r="R166" s="262"/>
      <c r="S166" s="262"/>
      <c r="T166" s="263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64" t="s">
        <v>153</v>
      </c>
      <c r="AU166" s="264" t="s">
        <v>81</v>
      </c>
      <c r="AV166" s="15" t="s">
        <v>149</v>
      </c>
      <c r="AW166" s="15" t="s">
        <v>33</v>
      </c>
      <c r="AX166" s="15" t="s">
        <v>79</v>
      </c>
      <c r="AY166" s="264" t="s">
        <v>142</v>
      </c>
    </row>
    <row r="167" s="2" customFormat="1" ht="16.5" customHeight="1">
      <c r="A167" s="40"/>
      <c r="B167" s="41"/>
      <c r="C167" s="265" t="s">
        <v>272</v>
      </c>
      <c r="D167" s="265" t="s">
        <v>284</v>
      </c>
      <c r="E167" s="266" t="s">
        <v>815</v>
      </c>
      <c r="F167" s="267" t="s">
        <v>816</v>
      </c>
      <c r="G167" s="268" t="s">
        <v>206</v>
      </c>
      <c r="H167" s="269">
        <v>132.965</v>
      </c>
      <c r="I167" s="270"/>
      <c r="J167" s="271">
        <f>ROUND(I167*H167,2)</f>
        <v>0</v>
      </c>
      <c r="K167" s="267" t="s">
        <v>148</v>
      </c>
      <c r="L167" s="272"/>
      <c r="M167" s="273" t="s">
        <v>19</v>
      </c>
      <c r="N167" s="274" t="s">
        <v>43</v>
      </c>
      <c r="O167" s="86"/>
      <c r="P167" s="223">
        <f>O167*H167</f>
        <v>0</v>
      </c>
      <c r="Q167" s="223">
        <v>0.01274</v>
      </c>
      <c r="R167" s="223">
        <f>Q167*H167</f>
        <v>1.6939740999999999</v>
      </c>
      <c r="S167" s="223">
        <v>0</v>
      </c>
      <c r="T167" s="224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25" t="s">
        <v>193</v>
      </c>
      <c r="AT167" s="225" t="s">
        <v>284</v>
      </c>
      <c r="AU167" s="225" t="s">
        <v>81</v>
      </c>
      <c r="AY167" s="19" t="s">
        <v>142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9" t="s">
        <v>79</v>
      </c>
      <c r="BK167" s="226">
        <f>ROUND(I167*H167,2)</f>
        <v>0</v>
      </c>
      <c r="BL167" s="19" t="s">
        <v>149</v>
      </c>
      <c r="BM167" s="225" t="s">
        <v>817</v>
      </c>
    </row>
    <row r="168" s="14" customFormat="1">
      <c r="A168" s="14"/>
      <c r="B168" s="243"/>
      <c r="C168" s="244"/>
      <c r="D168" s="234" t="s">
        <v>153</v>
      </c>
      <c r="E168" s="244"/>
      <c r="F168" s="246" t="s">
        <v>1303</v>
      </c>
      <c r="G168" s="244"/>
      <c r="H168" s="247">
        <v>132.965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3" t="s">
        <v>153</v>
      </c>
      <c r="AU168" s="253" t="s">
        <v>81</v>
      </c>
      <c r="AV168" s="14" t="s">
        <v>81</v>
      </c>
      <c r="AW168" s="14" t="s">
        <v>4</v>
      </c>
      <c r="AX168" s="14" t="s">
        <v>79</v>
      </c>
      <c r="AY168" s="253" t="s">
        <v>142</v>
      </c>
    </row>
    <row r="169" s="2" customFormat="1" ht="24.15" customHeight="1">
      <c r="A169" s="40"/>
      <c r="B169" s="41"/>
      <c r="C169" s="214" t="s">
        <v>7</v>
      </c>
      <c r="D169" s="214" t="s">
        <v>144</v>
      </c>
      <c r="E169" s="215" t="s">
        <v>819</v>
      </c>
      <c r="F169" s="216" t="s">
        <v>820</v>
      </c>
      <c r="G169" s="217" t="s">
        <v>147</v>
      </c>
      <c r="H169" s="218">
        <v>20</v>
      </c>
      <c r="I169" s="219"/>
      <c r="J169" s="220">
        <f>ROUND(I169*H169,2)</f>
        <v>0</v>
      </c>
      <c r="K169" s="216" t="s">
        <v>148</v>
      </c>
      <c r="L169" s="46"/>
      <c r="M169" s="221" t="s">
        <v>19</v>
      </c>
      <c r="N169" s="222" t="s">
        <v>43</v>
      </c>
      <c r="O169" s="86"/>
      <c r="P169" s="223">
        <f>O169*H169</f>
        <v>0</v>
      </c>
      <c r="Q169" s="223">
        <v>0</v>
      </c>
      <c r="R169" s="223">
        <f>Q169*H169</f>
        <v>0</v>
      </c>
      <c r="S169" s="223">
        <v>0</v>
      </c>
      <c r="T169" s="224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25" t="s">
        <v>149</v>
      </c>
      <c r="AT169" s="225" t="s">
        <v>144</v>
      </c>
      <c r="AU169" s="225" t="s">
        <v>81</v>
      </c>
      <c r="AY169" s="19" t="s">
        <v>142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9" t="s">
        <v>79</v>
      </c>
      <c r="BK169" s="226">
        <f>ROUND(I169*H169,2)</f>
        <v>0</v>
      </c>
      <c r="BL169" s="19" t="s">
        <v>149</v>
      </c>
      <c r="BM169" s="225" t="s">
        <v>821</v>
      </c>
    </row>
    <row r="170" s="2" customFormat="1">
      <c r="A170" s="40"/>
      <c r="B170" s="41"/>
      <c r="C170" s="42"/>
      <c r="D170" s="227" t="s">
        <v>151</v>
      </c>
      <c r="E170" s="42"/>
      <c r="F170" s="228" t="s">
        <v>822</v>
      </c>
      <c r="G170" s="42"/>
      <c r="H170" s="42"/>
      <c r="I170" s="229"/>
      <c r="J170" s="42"/>
      <c r="K170" s="42"/>
      <c r="L170" s="46"/>
      <c r="M170" s="230"/>
      <c r="N170" s="231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151</v>
      </c>
      <c r="AU170" s="19" t="s">
        <v>81</v>
      </c>
    </row>
    <row r="171" s="14" customFormat="1">
      <c r="A171" s="14"/>
      <c r="B171" s="243"/>
      <c r="C171" s="244"/>
      <c r="D171" s="234" t="s">
        <v>153</v>
      </c>
      <c r="E171" s="245" t="s">
        <v>19</v>
      </c>
      <c r="F171" s="246" t="s">
        <v>1304</v>
      </c>
      <c r="G171" s="244"/>
      <c r="H171" s="247">
        <v>20</v>
      </c>
      <c r="I171" s="248"/>
      <c r="J171" s="244"/>
      <c r="K171" s="244"/>
      <c r="L171" s="249"/>
      <c r="M171" s="250"/>
      <c r="N171" s="251"/>
      <c r="O171" s="251"/>
      <c r="P171" s="251"/>
      <c r="Q171" s="251"/>
      <c r="R171" s="251"/>
      <c r="S171" s="251"/>
      <c r="T171" s="252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3" t="s">
        <v>153</v>
      </c>
      <c r="AU171" s="253" t="s">
        <v>81</v>
      </c>
      <c r="AV171" s="14" t="s">
        <v>81</v>
      </c>
      <c r="AW171" s="14" t="s">
        <v>33</v>
      </c>
      <c r="AX171" s="14" t="s">
        <v>79</v>
      </c>
      <c r="AY171" s="253" t="s">
        <v>142</v>
      </c>
    </row>
    <row r="172" s="2" customFormat="1" ht="16.5" customHeight="1">
      <c r="A172" s="40"/>
      <c r="B172" s="41"/>
      <c r="C172" s="265" t="s">
        <v>283</v>
      </c>
      <c r="D172" s="265" t="s">
        <v>284</v>
      </c>
      <c r="E172" s="266" t="s">
        <v>824</v>
      </c>
      <c r="F172" s="267" t="s">
        <v>825</v>
      </c>
      <c r="G172" s="268" t="s">
        <v>147</v>
      </c>
      <c r="H172" s="269">
        <v>15</v>
      </c>
      <c r="I172" s="270"/>
      <c r="J172" s="271">
        <f>ROUND(I172*H172,2)</f>
        <v>0</v>
      </c>
      <c r="K172" s="267" t="s">
        <v>148</v>
      </c>
      <c r="L172" s="272"/>
      <c r="M172" s="273" t="s">
        <v>19</v>
      </c>
      <c r="N172" s="274" t="s">
        <v>43</v>
      </c>
      <c r="O172" s="86"/>
      <c r="P172" s="223">
        <f>O172*H172</f>
        <v>0</v>
      </c>
      <c r="Q172" s="223">
        <v>0.001</v>
      </c>
      <c r="R172" s="223">
        <f>Q172*H172</f>
        <v>0.014999999999999999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193</v>
      </c>
      <c r="AT172" s="225" t="s">
        <v>284</v>
      </c>
      <c r="AU172" s="225" t="s">
        <v>81</v>
      </c>
      <c r="AY172" s="19" t="s">
        <v>142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79</v>
      </c>
      <c r="BK172" s="226">
        <f>ROUND(I172*H172,2)</f>
        <v>0</v>
      </c>
      <c r="BL172" s="19" t="s">
        <v>149</v>
      </c>
      <c r="BM172" s="225" t="s">
        <v>826</v>
      </c>
    </row>
    <row r="173" s="2" customFormat="1" ht="16.5" customHeight="1">
      <c r="A173" s="40"/>
      <c r="B173" s="41"/>
      <c r="C173" s="265" t="s">
        <v>290</v>
      </c>
      <c r="D173" s="265" t="s">
        <v>284</v>
      </c>
      <c r="E173" s="266" t="s">
        <v>827</v>
      </c>
      <c r="F173" s="267" t="s">
        <v>828</v>
      </c>
      <c r="G173" s="268" t="s">
        <v>147</v>
      </c>
      <c r="H173" s="269">
        <v>5</v>
      </c>
      <c r="I173" s="270"/>
      <c r="J173" s="271">
        <f>ROUND(I173*H173,2)</f>
        <v>0</v>
      </c>
      <c r="K173" s="267" t="s">
        <v>148</v>
      </c>
      <c r="L173" s="272"/>
      <c r="M173" s="273" t="s">
        <v>19</v>
      </c>
      <c r="N173" s="274" t="s">
        <v>43</v>
      </c>
      <c r="O173" s="86"/>
      <c r="P173" s="223">
        <f>O173*H173</f>
        <v>0</v>
      </c>
      <c r="Q173" s="223">
        <v>0.0011999999999999999</v>
      </c>
      <c r="R173" s="223">
        <f>Q173*H173</f>
        <v>0.0059999999999999993</v>
      </c>
      <c r="S173" s="223">
        <v>0</v>
      </c>
      <c r="T173" s="224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25" t="s">
        <v>193</v>
      </c>
      <c r="AT173" s="225" t="s">
        <v>284</v>
      </c>
      <c r="AU173" s="225" t="s">
        <v>81</v>
      </c>
      <c r="AY173" s="19" t="s">
        <v>142</v>
      </c>
      <c r="BE173" s="226">
        <f>IF(N173="základní",J173,0)</f>
        <v>0</v>
      </c>
      <c r="BF173" s="226">
        <f>IF(N173="snížená",J173,0)</f>
        <v>0</v>
      </c>
      <c r="BG173" s="226">
        <f>IF(N173="zákl. přenesená",J173,0)</f>
        <v>0</v>
      </c>
      <c r="BH173" s="226">
        <f>IF(N173="sníž. přenesená",J173,0)</f>
        <v>0</v>
      </c>
      <c r="BI173" s="226">
        <f>IF(N173="nulová",J173,0)</f>
        <v>0</v>
      </c>
      <c r="BJ173" s="19" t="s">
        <v>79</v>
      </c>
      <c r="BK173" s="226">
        <f>ROUND(I173*H173,2)</f>
        <v>0</v>
      </c>
      <c r="BL173" s="19" t="s">
        <v>149</v>
      </c>
      <c r="BM173" s="225" t="s">
        <v>829</v>
      </c>
    </row>
    <row r="174" s="2" customFormat="1" ht="24.15" customHeight="1">
      <c r="A174" s="40"/>
      <c r="B174" s="41"/>
      <c r="C174" s="214" t="s">
        <v>297</v>
      </c>
      <c r="D174" s="214" t="s">
        <v>144</v>
      </c>
      <c r="E174" s="215" t="s">
        <v>830</v>
      </c>
      <c r="F174" s="216" t="s">
        <v>831</v>
      </c>
      <c r="G174" s="217" t="s">
        <v>147</v>
      </c>
      <c r="H174" s="218">
        <v>44</v>
      </c>
      <c r="I174" s="219"/>
      <c r="J174" s="220">
        <f>ROUND(I174*H174,2)</f>
        <v>0</v>
      </c>
      <c r="K174" s="216" t="s">
        <v>148</v>
      </c>
      <c r="L174" s="46"/>
      <c r="M174" s="221" t="s">
        <v>19</v>
      </c>
      <c r="N174" s="222" t="s">
        <v>43</v>
      </c>
      <c r="O174" s="86"/>
      <c r="P174" s="223">
        <f>O174*H174</f>
        <v>0</v>
      </c>
      <c r="Q174" s="223">
        <v>0</v>
      </c>
      <c r="R174" s="223">
        <f>Q174*H174</f>
        <v>0</v>
      </c>
      <c r="S174" s="223">
        <v>0</v>
      </c>
      <c r="T174" s="224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25" t="s">
        <v>149</v>
      </c>
      <c r="AT174" s="225" t="s">
        <v>144</v>
      </c>
      <c r="AU174" s="225" t="s">
        <v>81</v>
      </c>
      <c r="AY174" s="19" t="s">
        <v>142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9" t="s">
        <v>79</v>
      </c>
      <c r="BK174" s="226">
        <f>ROUND(I174*H174,2)</f>
        <v>0</v>
      </c>
      <c r="BL174" s="19" t="s">
        <v>149</v>
      </c>
      <c r="BM174" s="225" t="s">
        <v>832</v>
      </c>
    </row>
    <row r="175" s="2" customFormat="1">
      <c r="A175" s="40"/>
      <c r="B175" s="41"/>
      <c r="C175" s="42"/>
      <c r="D175" s="227" t="s">
        <v>151</v>
      </c>
      <c r="E175" s="42"/>
      <c r="F175" s="228" t="s">
        <v>833</v>
      </c>
      <c r="G175" s="42"/>
      <c r="H175" s="42"/>
      <c r="I175" s="229"/>
      <c r="J175" s="42"/>
      <c r="K175" s="42"/>
      <c r="L175" s="46"/>
      <c r="M175" s="230"/>
      <c r="N175" s="231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151</v>
      </c>
      <c r="AU175" s="19" t="s">
        <v>81</v>
      </c>
    </row>
    <row r="176" s="14" customFormat="1">
      <c r="A176" s="14"/>
      <c r="B176" s="243"/>
      <c r="C176" s="244"/>
      <c r="D176" s="234" t="s">
        <v>153</v>
      </c>
      <c r="E176" s="245" t="s">
        <v>19</v>
      </c>
      <c r="F176" s="246" t="s">
        <v>1305</v>
      </c>
      <c r="G176" s="244"/>
      <c r="H176" s="247">
        <v>44</v>
      </c>
      <c r="I176" s="248"/>
      <c r="J176" s="244"/>
      <c r="K176" s="244"/>
      <c r="L176" s="249"/>
      <c r="M176" s="250"/>
      <c r="N176" s="251"/>
      <c r="O176" s="251"/>
      <c r="P176" s="251"/>
      <c r="Q176" s="251"/>
      <c r="R176" s="251"/>
      <c r="S176" s="251"/>
      <c r="T176" s="252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3" t="s">
        <v>153</v>
      </c>
      <c r="AU176" s="253" t="s">
        <v>81</v>
      </c>
      <c r="AV176" s="14" t="s">
        <v>81</v>
      </c>
      <c r="AW176" s="14" t="s">
        <v>33</v>
      </c>
      <c r="AX176" s="14" t="s">
        <v>72</v>
      </c>
      <c r="AY176" s="253" t="s">
        <v>142</v>
      </c>
    </row>
    <row r="177" s="15" customFormat="1">
      <c r="A177" s="15"/>
      <c r="B177" s="254"/>
      <c r="C177" s="255"/>
      <c r="D177" s="234" t="s">
        <v>153</v>
      </c>
      <c r="E177" s="256" t="s">
        <v>19</v>
      </c>
      <c r="F177" s="257" t="s">
        <v>192</v>
      </c>
      <c r="G177" s="255"/>
      <c r="H177" s="258">
        <v>44</v>
      </c>
      <c r="I177" s="259"/>
      <c r="J177" s="255"/>
      <c r="K177" s="255"/>
      <c r="L177" s="260"/>
      <c r="M177" s="261"/>
      <c r="N177" s="262"/>
      <c r="O177" s="262"/>
      <c r="P177" s="262"/>
      <c r="Q177" s="262"/>
      <c r="R177" s="262"/>
      <c r="S177" s="262"/>
      <c r="T177" s="263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4" t="s">
        <v>153</v>
      </c>
      <c r="AU177" s="264" t="s">
        <v>81</v>
      </c>
      <c r="AV177" s="15" t="s">
        <v>149</v>
      </c>
      <c r="AW177" s="15" t="s">
        <v>33</v>
      </c>
      <c r="AX177" s="15" t="s">
        <v>79</v>
      </c>
      <c r="AY177" s="264" t="s">
        <v>142</v>
      </c>
    </row>
    <row r="178" s="2" customFormat="1" ht="16.5" customHeight="1">
      <c r="A178" s="40"/>
      <c r="B178" s="41"/>
      <c r="C178" s="265" t="s">
        <v>304</v>
      </c>
      <c r="D178" s="265" t="s">
        <v>284</v>
      </c>
      <c r="E178" s="266" t="s">
        <v>835</v>
      </c>
      <c r="F178" s="267" t="s">
        <v>836</v>
      </c>
      <c r="G178" s="268" t="s">
        <v>147</v>
      </c>
      <c r="H178" s="269">
        <v>33</v>
      </c>
      <c r="I178" s="270"/>
      <c r="J178" s="271">
        <f>ROUND(I178*H178,2)</f>
        <v>0</v>
      </c>
      <c r="K178" s="267" t="s">
        <v>148</v>
      </c>
      <c r="L178" s="272"/>
      <c r="M178" s="273" t="s">
        <v>19</v>
      </c>
      <c r="N178" s="274" t="s">
        <v>43</v>
      </c>
      <c r="O178" s="86"/>
      <c r="P178" s="223">
        <f>O178*H178</f>
        <v>0</v>
      </c>
      <c r="Q178" s="223">
        <v>0.00080000000000000004</v>
      </c>
      <c r="R178" s="223">
        <f>Q178*H178</f>
        <v>0.0264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193</v>
      </c>
      <c r="AT178" s="225" t="s">
        <v>284</v>
      </c>
      <c r="AU178" s="225" t="s">
        <v>81</v>
      </c>
      <c r="AY178" s="19" t="s">
        <v>142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79</v>
      </c>
      <c r="BK178" s="226">
        <f>ROUND(I178*H178,2)</f>
        <v>0</v>
      </c>
      <c r="BL178" s="19" t="s">
        <v>149</v>
      </c>
      <c r="BM178" s="225" t="s">
        <v>837</v>
      </c>
    </row>
    <row r="179" s="2" customFormat="1" ht="16.5" customHeight="1">
      <c r="A179" s="40"/>
      <c r="B179" s="41"/>
      <c r="C179" s="265" t="s">
        <v>311</v>
      </c>
      <c r="D179" s="265" t="s">
        <v>284</v>
      </c>
      <c r="E179" s="266" t="s">
        <v>838</v>
      </c>
      <c r="F179" s="267" t="s">
        <v>839</v>
      </c>
      <c r="G179" s="268" t="s">
        <v>147</v>
      </c>
      <c r="H179" s="269">
        <v>11</v>
      </c>
      <c r="I179" s="270"/>
      <c r="J179" s="271">
        <f>ROUND(I179*H179,2)</f>
        <v>0</v>
      </c>
      <c r="K179" s="267" t="s">
        <v>148</v>
      </c>
      <c r="L179" s="272"/>
      <c r="M179" s="273" t="s">
        <v>19</v>
      </c>
      <c r="N179" s="274" t="s">
        <v>43</v>
      </c>
      <c r="O179" s="86"/>
      <c r="P179" s="223">
        <f>O179*H179</f>
        <v>0</v>
      </c>
      <c r="Q179" s="223">
        <v>0.00069999999999999999</v>
      </c>
      <c r="R179" s="223">
        <f>Q179*H179</f>
        <v>0.0077000000000000002</v>
      </c>
      <c r="S179" s="223">
        <v>0</v>
      </c>
      <c r="T179" s="224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25" t="s">
        <v>193</v>
      </c>
      <c r="AT179" s="225" t="s">
        <v>284</v>
      </c>
      <c r="AU179" s="225" t="s">
        <v>81</v>
      </c>
      <c r="AY179" s="19" t="s">
        <v>142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9" t="s">
        <v>79</v>
      </c>
      <c r="BK179" s="226">
        <f>ROUND(I179*H179,2)</f>
        <v>0</v>
      </c>
      <c r="BL179" s="19" t="s">
        <v>149</v>
      </c>
      <c r="BM179" s="225" t="s">
        <v>840</v>
      </c>
    </row>
    <row r="180" s="2" customFormat="1" ht="24.15" customHeight="1">
      <c r="A180" s="40"/>
      <c r="B180" s="41"/>
      <c r="C180" s="214" t="s">
        <v>316</v>
      </c>
      <c r="D180" s="214" t="s">
        <v>144</v>
      </c>
      <c r="E180" s="215" t="s">
        <v>841</v>
      </c>
      <c r="F180" s="216" t="s">
        <v>842</v>
      </c>
      <c r="G180" s="217" t="s">
        <v>147</v>
      </c>
      <c r="H180" s="218">
        <v>16</v>
      </c>
      <c r="I180" s="219"/>
      <c r="J180" s="220">
        <f>ROUND(I180*H180,2)</f>
        <v>0</v>
      </c>
      <c r="K180" s="216" t="s">
        <v>148</v>
      </c>
      <c r="L180" s="46"/>
      <c r="M180" s="221" t="s">
        <v>19</v>
      </c>
      <c r="N180" s="222" t="s">
        <v>43</v>
      </c>
      <c r="O180" s="86"/>
      <c r="P180" s="223">
        <f>O180*H180</f>
        <v>0</v>
      </c>
      <c r="Q180" s="223">
        <v>0</v>
      </c>
      <c r="R180" s="223">
        <f>Q180*H180</f>
        <v>0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149</v>
      </c>
      <c r="AT180" s="225" t="s">
        <v>144</v>
      </c>
      <c r="AU180" s="225" t="s">
        <v>81</v>
      </c>
      <c r="AY180" s="19" t="s">
        <v>142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79</v>
      </c>
      <c r="BK180" s="226">
        <f>ROUND(I180*H180,2)</f>
        <v>0</v>
      </c>
      <c r="BL180" s="19" t="s">
        <v>149</v>
      </c>
      <c r="BM180" s="225" t="s">
        <v>843</v>
      </c>
    </row>
    <row r="181" s="2" customFormat="1">
      <c r="A181" s="40"/>
      <c r="B181" s="41"/>
      <c r="C181" s="42"/>
      <c r="D181" s="227" t="s">
        <v>151</v>
      </c>
      <c r="E181" s="42"/>
      <c r="F181" s="228" t="s">
        <v>844</v>
      </c>
      <c r="G181" s="42"/>
      <c r="H181" s="42"/>
      <c r="I181" s="229"/>
      <c r="J181" s="42"/>
      <c r="K181" s="42"/>
      <c r="L181" s="46"/>
      <c r="M181" s="230"/>
      <c r="N181" s="231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151</v>
      </c>
      <c r="AU181" s="19" t="s">
        <v>81</v>
      </c>
    </row>
    <row r="182" s="2" customFormat="1" ht="16.5" customHeight="1">
      <c r="A182" s="40"/>
      <c r="B182" s="41"/>
      <c r="C182" s="265" t="s">
        <v>320</v>
      </c>
      <c r="D182" s="265" t="s">
        <v>284</v>
      </c>
      <c r="E182" s="266" t="s">
        <v>845</v>
      </c>
      <c r="F182" s="267" t="s">
        <v>846</v>
      </c>
      <c r="G182" s="268" t="s">
        <v>147</v>
      </c>
      <c r="H182" s="269">
        <v>11</v>
      </c>
      <c r="I182" s="270"/>
      <c r="J182" s="271">
        <f>ROUND(I182*H182,2)</f>
        <v>0</v>
      </c>
      <c r="K182" s="267" t="s">
        <v>148</v>
      </c>
      <c r="L182" s="272"/>
      <c r="M182" s="273" t="s">
        <v>19</v>
      </c>
      <c r="N182" s="274" t="s">
        <v>43</v>
      </c>
      <c r="O182" s="86"/>
      <c r="P182" s="223">
        <f>O182*H182</f>
        <v>0</v>
      </c>
      <c r="Q182" s="223">
        <v>0.0088000000000000005</v>
      </c>
      <c r="R182" s="223">
        <f>Q182*H182</f>
        <v>0.096800000000000011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193</v>
      </c>
      <c r="AT182" s="225" t="s">
        <v>284</v>
      </c>
      <c r="AU182" s="225" t="s">
        <v>81</v>
      </c>
      <c r="AY182" s="19" t="s">
        <v>142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79</v>
      </c>
      <c r="BK182" s="226">
        <f>ROUND(I182*H182,2)</f>
        <v>0</v>
      </c>
      <c r="BL182" s="19" t="s">
        <v>149</v>
      </c>
      <c r="BM182" s="225" t="s">
        <v>847</v>
      </c>
    </row>
    <row r="183" s="2" customFormat="1" ht="16.5" customHeight="1">
      <c r="A183" s="40"/>
      <c r="B183" s="41"/>
      <c r="C183" s="265" t="s">
        <v>324</v>
      </c>
      <c r="D183" s="265" t="s">
        <v>284</v>
      </c>
      <c r="E183" s="266" t="s">
        <v>848</v>
      </c>
      <c r="F183" s="267" t="s">
        <v>849</v>
      </c>
      <c r="G183" s="268" t="s">
        <v>147</v>
      </c>
      <c r="H183" s="269">
        <v>5</v>
      </c>
      <c r="I183" s="270"/>
      <c r="J183" s="271">
        <f>ROUND(I183*H183,2)</f>
        <v>0</v>
      </c>
      <c r="K183" s="267" t="s">
        <v>148</v>
      </c>
      <c r="L183" s="272"/>
      <c r="M183" s="273" t="s">
        <v>19</v>
      </c>
      <c r="N183" s="274" t="s">
        <v>43</v>
      </c>
      <c r="O183" s="86"/>
      <c r="P183" s="223">
        <f>O183*H183</f>
        <v>0</v>
      </c>
      <c r="Q183" s="223">
        <v>0.0091999999999999998</v>
      </c>
      <c r="R183" s="223">
        <f>Q183*H183</f>
        <v>0.045999999999999999</v>
      </c>
      <c r="S183" s="223">
        <v>0</v>
      </c>
      <c r="T183" s="224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25" t="s">
        <v>193</v>
      </c>
      <c r="AT183" s="225" t="s">
        <v>284</v>
      </c>
      <c r="AU183" s="225" t="s">
        <v>81</v>
      </c>
      <c r="AY183" s="19" t="s">
        <v>142</v>
      </c>
      <c r="BE183" s="226">
        <f>IF(N183="základní",J183,0)</f>
        <v>0</v>
      </c>
      <c r="BF183" s="226">
        <f>IF(N183="snížená",J183,0)</f>
        <v>0</v>
      </c>
      <c r="BG183" s="226">
        <f>IF(N183="zákl. přenesená",J183,0)</f>
        <v>0</v>
      </c>
      <c r="BH183" s="226">
        <f>IF(N183="sníž. přenesená",J183,0)</f>
        <v>0</v>
      </c>
      <c r="BI183" s="226">
        <f>IF(N183="nulová",J183,0)</f>
        <v>0</v>
      </c>
      <c r="BJ183" s="19" t="s">
        <v>79</v>
      </c>
      <c r="BK183" s="226">
        <f>ROUND(I183*H183,2)</f>
        <v>0</v>
      </c>
      <c r="BL183" s="19" t="s">
        <v>149</v>
      </c>
      <c r="BM183" s="225" t="s">
        <v>850</v>
      </c>
    </row>
    <row r="184" s="2" customFormat="1" ht="16.5" customHeight="1">
      <c r="A184" s="40"/>
      <c r="B184" s="41"/>
      <c r="C184" s="214" t="s">
        <v>191</v>
      </c>
      <c r="D184" s="214" t="s">
        <v>144</v>
      </c>
      <c r="E184" s="215" t="s">
        <v>851</v>
      </c>
      <c r="F184" s="216" t="s">
        <v>852</v>
      </c>
      <c r="G184" s="217" t="s">
        <v>206</v>
      </c>
      <c r="H184" s="218">
        <v>103.7</v>
      </c>
      <c r="I184" s="219"/>
      <c r="J184" s="220">
        <f>ROUND(I184*H184,2)</f>
        <v>0</v>
      </c>
      <c r="K184" s="216" t="s">
        <v>148</v>
      </c>
      <c r="L184" s="46"/>
      <c r="M184" s="221" t="s">
        <v>19</v>
      </c>
      <c r="N184" s="222" t="s">
        <v>43</v>
      </c>
      <c r="O184" s="86"/>
      <c r="P184" s="223">
        <f>O184*H184</f>
        <v>0</v>
      </c>
      <c r="Q184" s="223">
        <v>0</v>
      </c>
      <c r="R184" s="223">
        <f>Q184*H184</f>
        <v>0</v>
      </c>
      <c r="S184" s="223">
        <v>0</v>
      </c>
      <c r="T184" s="22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5" t="s">
        <v>149</v>
      </c>
      <c r="AT184" s="225" t="s">
        <v>144</v>
      </c>
      <c r="AU184" s="225" t="s">
        <v>81</v>
      </c>
      <c r="AY184" s="19" t="s">
        <v>142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9" t="s">
        <v>79</v>
      </c>
      <c r="BK184" s="226">
        <f>ROUND(I184*H184,2)</f>
        <v>0</v>
      </c>
      <c r="BL184" s="19" t="s">
        <v>149</v>
      </c>
      <c r="BM184" s="225" t="s">
        <v>853</v>
      </c>
    </row>
    <row r="185" s="2" customFormat="1">
      <c r="A185" s="40"/>
      <c r="B185" s="41"/>
      <c r="C185" s="42"/>
      <c r="D185" s="227" t="s">
        <v>151</v>
      </c>
      <c r="E185" s="42"/>
      <c r="F185" s="228" t="s">
        <v>854</v>
      </c>
      <c r="G185" s="42"/>
      <c r="H185" s="42"/>
      <c r="I185" s="229"/>
      <c r="J185" s="42"/>
      <c r="K185" s="42"/>
      <c r="L185" s="46"/>
      <c r="M185" s="230"/>
      <c r="N185" s="231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151</v>
      </c>
      <c r="AU185" s="19" t="s">
        <v>81</v>
      </c>
    </row>
    <row r="186" s="14" customFormat="1">
      <c r="A186" s="14"/>
      <c r="B186" s="243"/>
      <c r="C186" s="244"/>
      <c r="D186" s="234" t="s">
        <v>153</v>
      </c>
      <c r="E186" s="245" t="s">
        <v>19</v>
      </c>
      <c r="F186" s="246" t="s">
        <v>1306</v>
      </c>
      <c r="G186" s="244"/>
      <c r="H186" s="247">
        <v>103.7</v>
      </c>
      <c r="I186" s="248"/>
      <c r="J186" s="244"/>
      <c r="K186" s="244"/>
      <c r="L186" s="249"/>
      <c r="M186" s="250"/>
      <c r="N186" s="251"/>
      <c r="O186" s="251"/>
      <c r="P186" s="251"/>
      <c r="Q186" s="251"/>
      <c r="R186" s="251"/>
      <c r="S186" s="251"/>
      <c r="T186" s="25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3" t="s">
        <v>153</v>
      </c>
      <c r="AU186" s="253" t="s">
        <v>81</v>
      </c>
      <c r="AV186" s="14" t="s">
        <v>81</v>
      </c>
      <c r="AW186" s="14" t="s">
        <v>33</v>
      </c>
      <c r="AX186" s="14" t="s">
        <v>79</v>
      </c>
      <c r="AY186" s="253" t="s">
        <v>142</v>
      </c>
    </row>
    <row r="187" s="2" customFormat="1" ht="16.5" customHeight="1">
      <c r="A187" s="40"/>
      <c r="B187" s="41"/>
      <c r="C187" s="214" t="s">
        <v>332</v>
      </c>
      <c r="D187" s="214" t="s">
        <v>144</v>
      </c>
      <c r="E187" s="215" t="s">
        <v>856</v>
      </c>
      <c r="F187" s="216" t="s">
        <v>857</v>
      </c>
      <c r="G187" s="217" t="s">
        <v>206</v>
      </c>
      <c r="H187" s="218">
        <v>131</v>
      </c>
      <c r="I187" s="219"/>
      <c r="J187" s="220">
        <f>ROUND(I187*H187,2)</f>
        <v>0</v>
      </c>
      <c r="K187" s="216" t="s">
        <v>148</v>
      </c>
      <c r="L187" s="46"/>
      <c r="M187" s="221" t="s">
        <v>19</v>
      </c>
      <c r="N187" s="222" t="s">
        <v>43</v>
      </c>
      <c r="O187" s="86"/>
      <c r="P187" s="223">
        <f>O187*H187</f>
        <v>0</v>
      </c>
      <c r="Q187" s="223">
        <v>0</v>
      </c>
      <c r="R187" s="223">
        <f>Q187*H187</f>
        <v>0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149</v>
      </c>
      <c r="AT187" s="225" t="s">
        <v>144</v>
      </c>
      <c r="AU187" s="225" t="s">
        <v>81</v>
      </c>
      <c r="AY187" s="19" t="s">
        <v>142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79</v>
      </c>
      <c r="BK187" s="226">
        <f>ROUND(I187*H187,2)</f>
        <v>0</v>
      </c>
      <c r="BL187" s="19" t="s">
        <v>149</v>
      </c>
      <c r="BM187" s="225" t="s">
        <v>858</v>
      </c>
    </row>
    <row r="188" s="2" customFormat="1">
      <c r="A188" s="40"/>
      <c r="B188" s="41"/>
      <c r="C188" s="42"/>
      <c r="D188" s="227" t="s">
        <v>151</v>
      </c>
      <c r="E188" s="42"/>
      <c r="F188" s="228" t="s">
        <v>859</v>
      </c>
      <c r="G188" s="42"/>
      <c r="H188" s="42"/>
      <c r="I188" s="229"/>
      <c r="J188" s="42"/>
      <c r="K188" s="42"/>
      <c r="L188" s="46"/>
      <c r="M188" s="230"/>
      <c r="N188" s="231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151</v>
      </c>
      <c r="AU188" s="19" t="s">
        <v>81</v>
      </c>
    </row>
    <row r="189" s="2" customFormat="1" ht="16.5" customHeight="1">
      <c r="A189" s="40"/>
      <c r="B189" s="41"/>
      <c r="C189" s="214" t="s">
        <v>337</v>
      </c>
      <c r="D189" s="214" t="s">
        <v>144</v>
      </c>
      <c r="E189" s="215" t="s">
        <v>860</v>
      </c>
      <c r="F189" s="216" t="s">
        <v>861</v>
      </c>
      <c r="G189" s="217" t="s">
        <v>206</v>
      </c>
      <c r="H189" s="218">
        <v>234.69999999999999</v>
      </c>
      <c r="I189" s="219"/>
      <c r="J189" s="220">
        <f>ROUND(I189*H189,2)</f>
        <v>0</v>
      </c>
      <c r="K189" s="216" t="s">
        <v>148</v>
      </c>
      <c r="L189" s="46"/>
      <c r="M189" s="221" t="s">
        <v>19</v>
      </c>
      <c r="N189" s="222" t="s">
        <v>43</v>
      </c>
      <c r="O189" s="86"/>
      <c r="P189" s="223">
        <f>O189*H189</f>
        <v>0</v>
      </c>
      <c r="Q189" s="223">
        <v>6.9999999999999994E-05</v>
      </c>
      <c r="R189" s="223">
        <f>Q189*H189</f>
        <v>0.016428999999999999</v>
      </c>
      <c r="S189" s="223">
        <v>0</v>
      </c>
      <c r="T189" s="224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25" t="s">
        <v>149</v>
      </c>
      <c r="AT189" s="225" t="s">
        <v>144</v>
      </c>
      <c r="AU189" s="225" t="s">
        <v>81</v>
      </c>
      <c r="AY189" s="19" t="s">
        <v>142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9" t="s">
        <v>79</v>
      </c>
      <c r="BK189" s="226">
        <f>ROUND(I189*H189,2)</f>
        <v>0</v>
      </c>
      <c r="BL189" s="19" t="s">
        <v>149</v>
      </c>
      <c r="BM189" s="225" t="s">
        <v>862</v>
      </c>
    </row>
    <row r="190" s="2" customFormat="1">
      <c r="A190" s="40"/>
      <c r="B190" s="41"/>
      <c r="C190" s="42"/>
      <c r="D190" s="227" t="s">
        <v>151</v>
      </c>
      <c r="E190" s="42"/>
      <c r="F190" s="228" t="s">
        <v>863</v>
      </c>
      <c r="G190" s="42"/>
      <c r="H190" s="42"/>
      <c r="I190" s="229"/>
      <c r="J190" s="42"/>
      <c r="K190" s="42"/>
      <c r="L190" s="46"/>
      <c r="M190" s="230"/>
      <c r="N190" s="231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151</v>
      </c>
      <c r="AU190" s="19" t="s">
        <v>81</v>
      </c>
    </row>
    <row r="191" s="14" customFormat="1">
      <c r="A191" s="14"/>
      <c r="B191" s="243"/>
      <c r="C191" s="244"/>
      <c r="D191" s="234" t="s">
        <v>153</v>
      </c>
      <c r="E191" s="245" t="s">
        <v>19</v>
      </c>
      <c r="F191" s="246" t="s">
        <v>1307</v>
      </c>
      <c r="G191" s="244"/>
      <c r="H191" s="247">
        <v>234.69999999999999</v>
      </c>
      <c r="I191" s="248"/>
      <c r="J191" s="244"/>
      <c r="K191" s="244"/>
      <c r="L191" s="249"/>
      <c r="M191" s="250"/>
      <c r="N191" s="251"/>
      <c r="O191" s="251"/>
      <c r="P191" s="251"/>
      <c r="Q191" s="251"/>
      <c r="R191" s="251"/>
      <c r="S191" s="251"/>
      <c r="T191" s="252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3" t="s">
        <v>153</v>
      </c>
      <c r="AU191" s="253" t="s">
        <v>81</v>
      </c>
      <c r="AV191" s="14" t="s">
        <v>81</v>
      </c>
      <c r="AW191" s="14" t="s">
        <v>33</v>
      </c>
      <c r="AX191" s="14" t="s">
        <v>79</v>
      </c>
      <c r="AY191" s="253" t="s">
        <v>142</v>
      </c>
    </row>
    <row r="192" s="2" customFormat="1" ht="24.15" customHeight="1">
      <c r="A192" s="40"/>
      <c r="B192" s="41"/>
      <c r="C192" s="214" t="s">
        <v>342</v>
      </c>
      <c r="D192" s="214" t="s">
        <v>144</v>
      </c>
      <c r="E192" s="215" t="s">
        <v>1308</v>
      </c>
      <c r="F192" s="216" t="s">
        <v>1309</v>
      </c>
      <c r="G192" s="217" t="s">
        <v>147</v>
      </c>
      <c r="H192" s="218">
        <v>3</v>
      </c>
      <c r="I192" s="219"/>
      <c r="J192" s="220">
        <f>ROUND(I192*H192,2)</f>
        <v>0</v>
      </c>
      <c r="K192" s="216" t="s">
        <v>148</v>
      </c>
      <c r="L192" s="46"/>
      <c r="M192" s="221" t="s">
        <v>19</v>
      </c>
      <c r="N192" s="222" t="s">
        <v>43</v>
      </c>
      <c r="O192" s="86"/>
      <c r="P192" s="223">
        <f>O192*H192</f>
        <v>0</v>
      </c>
      <c r="Q192" s="223">
        <v>0.074370000000000006</v>
      </c>
      <c r="R192" s="223">
        <f>Q192*H192</f>
        <v>0.22311000000000003</v>
      </c>
      <c r="S192" s="223">
        <v>0</v>
      </c>
      <c r="T192" s="224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25" t="s">
        <v>149</v>
      </c>
      <c r="AT192" s="225" t="s">
        <v>144</v>
      </c>
      <c r="AU192" s="225" t="s">
        <v>81</v>
      </c>
      <c r="AY192" s="19" t="s">
        <v>142</v>
      </c>
      <c r="BE192" s="226">
        <f>IF(N192="základní",J192,0)</f>
        <v>0</v>
      </c>
      <c r="BF192" s="226">
        <f>IF(N192="snížená",J192,0)</f>
        <v>0</v>
      </c>
      <c r="BG192" s="226">
        <f>IF(N192="zákl. přenesená",J192,0)</f>
        <v>0</v>
      </c>
      <c r="BH192" s="226">
        <f>IF(N192="sníž. přenesená",J192,0)</f>
        <v>0</v>
      </c>
      <c r="BI192" s="226">
        <f>IF(N192="nulová",J192,0)</f>
        <v>0</v>
      </c>
      <c r="BJ192" s="19" t="s">
        <v>79</v>
      </c>
      <c r="BK192" s="226">
        <f>ROUND(I192*H192,2)</f>
        <v>0</v>
      </c>
      <c r="BL192" s="19" t="s">
        <v>149</v>
      </c>
      <c r="BM192" s="225" t="s">
        <v>1310</v>
      </c>
    </row>
    <row r="193" s="2" customFormat="1">
      <c r="A193" s="40"/>
      <c r="B193" s="41"/>
      <c r="C193" s="42"/>
      <c r="D193" s="227" t="s">
        <v>151</v>
      </c>
      <c r="E193" s="42"/>
      <c r="F193" s="228" t="s">
        <v>1311</v>
      </c>
      <c r="G193" s="42"/>
      <c r="H193" s="42"/>
      <c r="I193" s="229"/>
      <c r="J193" s="42"/>
      <c r="K193" s="42"/>
      <c r="L193" s="46"/>
      <c r="M193" s="230"/>
      <c r="N193" s="231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151</v>
      </c>
      <c r="AU193" s="19" t="s">
        <v>81</v>
      </c>
    </row>
    <row r="194" s="2" customFormat="1" ht="24.15" customHeight="1">
      <c r="A194" s="40"/>
      <c r="B194" s="41"/>
      <c r="C194" s="214" t="s">
        <v>346</v>
      </c>
      <c r="D194" s="214" t="s">
        <v>144</v>
      </c>
      <c r="E194" s="215" t="s">
        <v>1312</v>
      </c>
      <c r="F194" s="216" t="s">
        <v>1313</v>
      </c>
      <c r="G194" s="217" t="s">
        <v>147</v>
      </c>
      <c r="H194" s="218">
        <v>3</v>
      </c>
      <c r="I194" s="219"/>
      <c r="J194" s="220">
        <f>ROUND(I194*H194,2)</f>
        <v>0</v>
      </c>
      <c r="K194" s="216" t="s">
        <v>148</v>
      </c>
      <c r="L194" s="46"/>
      <c r="M194" s="221" t="s">
        <v>19</v>
      </c>
      <c r="N194" s="222" t="s">
        <v>43</v>
      </c>
      <c r="O194" s="86"/>
      <c r="P194" s="223">
        <f>O194*H194</f>
        <v>0</v>
      </c>
      <c r="Q194" s="223">
        <v>0.026720000000000001</v>
      </c>
      <c r="R194" s="223">
        <f>Q194*H194</f>
        <v>0.080160000000000009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149</v>
      </c>
      <c r="AT194" s="225" t="s">
        <v>144</v>
      </c>
      <c r="AU194" s="225" t="s">
        <v>81</v>
      </c>
      <c r="AY194" s="19" t="s">
        <v>142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79</v>
      </c>
      <c r="BK194" s="226">
        <f>ROUND(I194*H194,2)</f>
        <v>0</v>
      </c>
      <c r="BL194" s="19" t="s">
        <v>149</v>
      </c>
      <c r="BM194" s="225" t="s">
        <v>1314</v>
      </c>
    </row>
    <row r="195" s="2" customFormat="1">
      <c r="A195" s="40"/>
      <c r="B195" s="41"/>
      <c r="C195" s="42"/>
      <c r="D195" s="227" t="s">
        <v>151</v>
      </c>
      <c r="E195" s="42"/>
      <c r="F195" s="228" t="s">
        <v>1315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151</v>
      </c>
      <c r="AU195" s="19" t="s">
        <v>81</v>
      </c>
    </row>
    <row r="196" s="2" customFormat="1" ht="24.15" customHeight="1">
      <c r="A196" s="40"/>
      <c r="B196" s="41"/>
      <c r="C196" s="214" t="s">
        <v>350</v>
      </c>
      <c r="D196" s="214" t="s">
        <v>144</v>
      </c>
      <c r="E196" s="215" t="s">
        <v>1316</v>
      </c>
      <c r="F196" s="216" t="s">
        <v>1317</v>
      </c>
      <c r="G196" s="217" t="s">
        <v>147</v>
      </c>
      <c r="H196" s="218">
        <v>3</v>
      </c>
      <c r="I196" s="219"/>
      <c r="J196" s="220">
        <f>ROUND(I196*H196,2)</f>
        <v>0</v>
      </c>
      <c r="K196" s="216" t="s">
        <v>148</v>
      </c>
      <c r="L196" s="46"/>
      <c r="M196" s="221" t="s">
        <v>19</v>
      </c>
      <c r="N196" s="222" t="s">
        <v>43</v>
      </c>
      <c r="O196" s="86"/>
      <c r="P196" s="223">
        <f>O196*H196</f>
        <v>0</v>
      </c>
      <c r="Q196" s="223">
        <v>0</v>
      </c>
      <c r="R196" s="223">
        <f>Q196*H196</f>
        <v>0</v>
      </c>
      <c r="S196" s="223">
        <v>0</v>
      </c>
      <c r="T196" s="224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25" t="s">
        <v>149</v>
      </c>
      <c r="AT196" s="225" t="s">
        <v>144</v>
      </c>
      <c r="AU196" s="225" t="s">
        <v>81</v>
      </c>
      <c r="AY196" s="19" t="s">
        <v>142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9" t="s">
        <v>79</v>
      </c>
      <c r="BK196" s="226">
        <f>ROUND(I196*H196,2)</f>
        <v>0</v>
      </c>
      <c r="BL196" s="19" t="s">
        <v>149</v>
      </c>
      <c r="BM196" s="225" t="s">
        <v>1318</v>
      </c>
    </row>
    <row r="197" s="2" customFormat="1">
      <c r="A197" s="40"/>
      <c r="B197" s="41"/>
      <c r="C197" s="42"/>
      <c r="D197" s="227" t="s">
        <v>151</v>
      </c>
      <c r="E197" s="42"/>
      <c r="F197" s="228" t="s">
        <v>1319</v>
      </c>
      <c r="G197" s="42"/>
      <c r="H197" s="42"/>
      <c r="I197" s="229"/>
      <c r="J197" s="42"/>
      <c r="K197" s="42"/>
      <c r="L197" s="46"/>
      <c r="M197" s="230"/>
      <c r="N197" s="231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151</v>
      </c>
      <c r="AU197" s="19" t="s">
        <v>81</v>
      </c>
    </row>
    <row r="198" s="2" customFormat="1" ht="24.15" customHeight="1">
      <c r="A198" s="40"/>
      <c r="B198" s="41"/>
      <c r="C198" s="214" t="s">
        <v>355</v>
      </c>
      <c r="D198" s="214" t="s">
        <v>144</v>
      </c>
      <c r="E198" s="215" t="s">
        <v>1320</v>
      </c>
      <c r="F198" s="216" t="s">
        <v>1321</v>
      </c>
      <c r="G198" s="217" t="s">
        <v>147</v>
      </c>
      <c r="H198" s="218">
        <v>3</v>
      </c>
      <c r="I198" s="219"/>
      <c r="J198" s="220">
        <f>ROUND(I198*H198,2)</f>
        <v>0</v>
      </c>
      <c r="K198" s="216" t="s">
        <v>148</v>
      </c>
      <c r="L198" s="46"/>
      <c r="M198" s="221" t="s">
        <v>19</v>
      </c>
      <c r="N198" s="222" t="s">
        <v>43</v>
      </c>
      <c r="O198" s="86"/>
      <c r="P198" s="223">
        <f>O198*H198</f>
        <v>0</v>
      </c>
      <c r="Q198" s="223">
        <v>0.054539999999999998</v>
      </c>
      <c r="R198" s="223">
        <f>Q198*H198</f>
        <v>0.16361999999999999</v>
      </c>
      <c r="S198" s="223">
        <v>0</v>
      </c>
      <c r="T198" s="22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25" t="s">
        <v>149</v>
      </c>
      <c r="AT198" s="225" t="s">
        <v>144</v>
      </c>
      <c r="AU198" s="225" t="s">
        <v>81</v>
      </c>
      <c r="AY198" s="19" t="s">
        <v>142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9" t="s">
        <v>79</v>
      </c>
      <c r="BK198" s="226">
        <f>ROUND(I198*H198,2)</f>
        <v>0</v>
      </c>
      <c r="BL198" s="19" t="s">
        <v>149</v>
      </c>
      <c r="BM198" s="225" t="s">
        <v>1322</v>
      </c>
    </row>
    <row r="199" s="2" customFormat="1">
      <c r="A199" s="40"/>
      <c r="B199" s="41"/>
      <c r="C199" s="42"/>
      <c r="D199" s="227" t="s">
        <v>151</v>
      </c>
      <c r="E199" s="42"/>
      <c r="F199" s="228" t="s">
        <v>1323</v>
      </c>
      <c r="G199" s="42"/>
      <c r="H199" s="42"/>
      <c r="I199" s="229"/>
      <c r="J199" s="42"/>
      <c r="K199" s="42"/>
      <c r="L199" s="46"/>
      <c r="M199" s="230"/>
      <c r="N199" s="231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151</v>
      </c>
      <c r="AU199" s="19" t="s">
        <v>81</v>
      </c>
    </row>
    <row r="200" s="2" customFormat="1" ht="24.15" customHeight="1">
      <c r="A200" s="40"/>
      <c r="B200" s="41"/>
      <c r="C200" s="214" t="s">
        <v>359</v>
      </c>
      <c r="D200" s="214" t="s">
        <v>144</v>
      </c>
      <c r="E200" s="215" t="s">
        <v>865</v>
      </c>
      <c r="F200" s="216" t="s">
        <v>866</v>
      </c>
      <c r="G200" s="217" t="s">
        <v>147</v>
      </c>
      <c r="H200" s="218">
        <v>5</v>
      </c>
      <c r="I200" s="219"/>
      <c r="J200" s="220">
        <f>ROUND(I200*H200,2)</f>
        <v>0</v>
      </c>
      <c r="K200" s="216" t="s">
        <v>148</v>
      </c>
      <c r="L200" s="46"/>
      <c r="M200" s="221" t="s">
        <v>19</v>
      </c>
      <c r="N200" s="222" t="s">
        <v>43</v>
      </c>
      <c r="O200" s="86"/>
      <c r="P200" s="223">
        <f>O200*H200</f>
        <v>0</v>
      </c>
      <c r="Q200" s="223">
        <v>0.11045000000000001</v>
      </c>
      <c r="R200" s="223">
        <f>Q200*H200</f>
        <v>0.55225000000000002</v>
      </c>
      <c r="S200" s="223">
        <v>0</v>
      </c>
      <c r="T200" s="224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25" t="s">
        <v>149</v>
      </c>
      <c r="AT200" s="225" t="s">
        <v>144</v>
      </c>
      <c r="AU200" s="225" t="s">
        <v>81</v>
      </c>
      <c r="AY200" s="19" t="s">
        <v>142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9" t="s">
        <v>79</v>
      </c>
      <c r="BK200" s="226">
        <f>ROUND(I200*H200,2)</f>
        <v>0</v>
      </c>
      <c r="BL200" s="19" t="s">
        <v>149</v>
      </c>
      <c r="BM200" s="225" t="s">
        <v>867</v>
      </c>
    </row>
    <row r="201" s="2" customFormat="1">
      <c r="A201" s="40"/>
      <c r="B201" s="41"/>
      <c r="C201" s="42"/>
      <c r="D201" s="227" t="s">
        <v>151</v>
      </c>
      <c r="E201" s="42"/>
      <c r="F201" s="228" t="s">
        <v>868</v>
      </c>
      <c r="G201" s="42"/>
      <c r="H201" s="42"/>
      <c r="I201" s="229"/>
      <c r="J201" s="42"/>
      <c r="K201" s="42"/>
      <c r="L201" s="46"/>
      <c r="M201" s="230"/>
      <c r="N201" s="231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151</v>
      </c>
      <c r="AU201" s="19" t="s">
        <v>81</v>
      </c>
    </row>
    <row r="202" s="2" customFormat="1" ht="24.15" customHeight="1">
      <c r="A202" s="40"/>
      <c r="B202" s="41"/>
      <c r="C202" s="214" t="s">
        <v>363</v>
      </c>
      <c r="D202" s="214" t="s">
        <v>144</v>
      </c>
      <c r="E202" s="215" t="s">
        <v>869</v>
      </c>
      <c r="F202" s="216" t="s">
        <v>870</v>
      </c>
      <c r="G202" s="217" t="s">
        <v>147</v>
      </c>
      <c r="H202" s="218">
        <v>5</v>
      </c>
      <c r="I202" s="219"/>
      <c r="J202" s="220">
        <f>ROUND(I202*H202,2)</f>
        <v>0</v>
      </c>
      <c r="K202" s="216" t="s">
        <v>148</v>
      </c>
      <c r="L202" s="46"/>
      <c r="M202" s="221" t="s">
        <v>19</v>
      </c>
      <c r="N202" s="222" t="s">
        <v>43</v>
      </c>
      <c r="O202" s="86"/>
      <c r="P202" s="223">
        <f>O202*H202</f>
        <v>0</v>
      </c>
      <c r="Q202" s="223">
        <v>0.03637</v>
      </c>
      <c r="R202" s="223">
        <f>Q202*H202</f>
        <v>0.18185000000000001</v>
      </c>
      <c r="S202" s="223">
        <v>0</v>
      </c>
      <c r="T202" s="224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25" t="s">
        <v>149</v>
      </c>
      <c r="AT202" s="225" t="s">
        <v>144</v>
      </c>
      <c r="AU202" s="225" t="s">
        <v>81</v>
      </c>
      <c r="AY202" s="19" t="s">
        <v>142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9" t="s">
        <v>79</v>
      </c>
      <c r="BK202" s="226">
        <f>ROUND(I202*H202,2)</f>
        <v>0</v>
      </c>
      <c r="BL202" s="19" t="s">
        <v>149</v>
      </c>
      <c r="BM202" s="225" t="s">
        <v>871</v>
      </c>
    </row>
    <row r="203" s="2" customFormat="1">
      <c r="A203" s="40"/>
      <c r="B203" s="41"/>
      <c r="C203" s="42"/>
      <c r="D203" s="227" t="s">
        <v>151</v>
      </c>
      <c r="E203" s="42"/>
      <c r="F203" s="228" t="s">
        <v>872</v>
      </c>
      <c r="G203" s="42"/>
      <c r="H203" s="42"/>
      <c r="I203" s="229"/>
      <c r="J203" s="42"/>
      <c r="K203" s="42"/>
      <c r="L203" s="46"/>
      <c r="M203" s="230"/>
      <c r="N203" s="231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151</v>
      </c>
      <c r="AU203" s="19" t="s">
        <v>81</v>
      </c>
    </row>
    <row r="204" s="2" customFormat="1" ht="24.15" customHeight="1">
      <c r="A204" s="40"/>
      <c r="B204" s="41"/>
      <c r="C204" s="214" t="s">
        <v>367</v>
      </c>
      <c r="D204" s="214" t="s">
        <v>144</v>
      </c>
      <c r="E204" s="215" t="s">
        <v>873</v>
      </c>
      <c r="F204" s="216" t="s">
        <v>874</v>
      </c>
      <c r="G204" s="217" t="s">
        <v>147</v>
      </c>
      <c r="H204" s="218">
        <v>5</v>
      </c>
      <c r="I204" s="219"/>
      <c r="J204" s="220">
        <f>ROUND(I204*H204,2)</f>
        <v>0</v>
      </c>
      <c r="K204" s="216" t="s">
        <v>148</v>
      </c>
      <c r="L204" s="46"/>
      <c r="M204" s="221" t="s">
        <v>19</v>
      </c>
      <c r="N204" s="222" t="s">
        <v>43</v>
      </c>
      <c r="O204" s="86"/>
      <c r="P204" s="223">
        <f>O204*H204</f>
        <v>0</v>
      </c>
      <c r="Q204" s="223">
        <v>0</v>
      </c>
      <c r="R204" s="223">
        <f>Q204*H204</f>
        <v>0</v>
      </c>
      <c r="S204" s="223">
        <v>0</v>
      </c>
      <c r="T204" s="224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25" t="s">
        <v>149</v>
      </c>
      <c r="AT204" s="225" t="s">
        <v>144</v>
      </c>
      <c r="AU204" s="225" t="s">
        <v>81</v>
      </c>
      <c r="AY204" s="19" t="s">
        <v>142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9" t="s">
        <v>79</v>
      </c>
      <c r="BK204" s="226">
        <f>ROUND(I204*H204,2)</f>
        <v>0</v>
      </c>
      <c r="BL204" s="19" t="s">
        <v>149</v>
      </c>
      <c r="BM204" s="225" t="s">
        <v>875</v>
      </c>
    </row>
    <row r="205" s="2" customFormat="1">
      <c r="A205" s="40"/>
      <c r="B205" s="41"/>
      <c r="C205" s="42"/>
      <c r="D205" s="227" t="s">
        <v>151</v>
      </c>
      <c r="E205" s="42"/>
      <c r="F205" s="228" t="s">
        <v>876</v>
      </c>
      <c r="G205" s="42"/>
      <c r="H205" s="42"/>
      <c r="I205" s="229"/>
      <c r="J205" s="42"/>
      <c r="K205" s="42"/>
      <c r="L205" s="46"/>
      <c r="M205" s="230"/>
      <c r="N205" s="231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151</v>
      </c>
      <c r="AU205" s="19" t="s">
        <v>81</v>
      </c>
    </row>
    <row r="206" s="2" customFormat="1" ht="24.15" customHeight="1">
      <c r="A206" s="40"/>
      <c r="B206" s="41"/>
      <c r="C206" s="214" t="s">
        <v>371</v>
      </c>
      <c r="D206" s="214" t="s">
        <v>144</v>
      </c>
      <c r="E206" s="215" t="s">
        <v>877</v>
      </c>
      <c r="F206" s="216" t="s">
        <v>878</v>
      </c>
      <c r="G206" s="217" t="s">
        <v>147</v>
      </c>
      <c r="H206" s="218">
        <v>5</v>
      </c>
      <c r="I206" s="219"/>
      <c r="J206" s="220">
        <f>ROUND(I206*H206,2)</f>
        <v>0</v>
      </c>
      <c r="K206" s="216" t="s">
        <v>148</v>
      </c>
      <c r="L206" s="46"/>
      <c r="M206" s="221" t="s">
        <v>19</v>
      </c>
      <c r="N206" s="222" t="s">
        <v>43</v>
      </c>
      <c r="O206" s="86"/>
      <c r="P206" s="223">
        <f>O206*H206</f>
        <v>0</v>
      </c>
      <c r="Q206" s="223">
        <v>0.42115999999999998</v>
      </c>
      <c r="R206" s="223">
        <f>Q206*H206</f>
        <v>2.1057999999999999</v>
      </c>
      <c r="S206" s="223">
        <v>0</v>
      </c>
      <c r="T206" s="22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25" t="s">
        <v>149</v>
      </c>
      <c r="AT206" s="225" t="s">
        <v>144</v>
      </c>
      <c r="AU206" s="225" t="s">
        <v>81</v>
      </c>
      <c r="AY206" s="19" t="s">
        <v>142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9" t="s">
        <v>79</v>
      </c>
      <c r="BK206" s="226">
        <f>ROUND(I206*H206,2)</f>
        <v>0</v>
      </c>
      <c r="BL206" s="19" t="s">
        <v>149</v>
      </c>
      <c r="BM206" s="225" t="s">
        <v>879</v>
      </c>
    </row>
    <row r="207" s="2" customFormat="1">
      <c r="A207" s="40"/>
      <c r="B207" s="41"/>
      <c r="C207" s="42"/>
      <c r="D207" s="227" t="s">
        <v>151</v>
      </c>
      <c r="E207" s="42"/>
      <c r="F207" s="228" t="s">
        <v>880</v>
      </c>
      <c r="G207" s="42"/>
      <c r="H207" s="42"/>
      <c r="I207" s="229"/>
      <c r="J207" s="42"/>
      <c r="K207" s="42"/>
      <c r="L207" s="46"/>
      <c r="M207" s="230"/>
      <c r="N207" s="231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151</v>
      </c>
      <c r="AU207" s="19" t="s">
        <v>81</v>
      </c>
    </row>
    <row r="208" s="2" customFormat="1" ht="16.5" customHeight="1">
      <c r="A208" s="40"/>
      <c r="B208" s="41"/>
      <c r="C208" s="214" t="s">
        <v>375</v>
      </c>
      <c r="D208" s="214" t="s">
        <v>144</v>
      </c>
      <c r="E208" s="215" t="s">
        <v>881</v>
      </c>
      <c r="F208" s="216" t="s">
        <v>882</v>
      </c>
      <c r="G208" s="217" t="s">
        <v>147</v>
      </c>
      <c r="H208" s="218">
        <v>5</v>
      </c>
      <c r="I208" s="219"/>
      <c r="J208" s="220">
        <f>ROUND(I208*H208,2)</f>
        <v>0</v>
      </c>
      <c r="K208" s="216" t="s">
        <v>148</v>
      </c>
      <c r="L208" s="46"/>
      <c r="M208" s="221" t="s">
        <v>19</v>
      </c>
      <c r="N208" s="222" t="s">
        <v>43</v>
      </c>
      <c r="O208" s="86"/>
      <c r="P208" s="223">
        <f>O208*H208</f>
        <v>0</v>
      </c>
      <c r="Q208" s="223">
        <v>0.02972</v>
      </c>
      <c r="R208" s="223">
        <f>Q208*H208</f>
        <v>0.14860000000000001</v>
      </c>
      <c r="S208" s="223">
        <v>0</v>
      </c>
      <c r="T208" s="224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25" t="s">
        <v>149</v>
      </c>
      <c r="AT208" s="225" t="s">
        <v>144</v>
      </c>
      <c r="AU208" s="225" t="s">
        <v>81</v>
      </c>
      <c r="AY208" s="19" t="s">
        <v>142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9" t="s">
        <v>79</v>
      </c>
      <c r="BK208" s="226">
        <f>ROUND(I208*H208,2)</f>
        <v>0</v>
      </c>
      <c r="BL208" s="19" t="s">
        <v>149</v>
      </c>
      <c r="BM208" s="225" t="s">
        <v>883</v>
      </c>
    </row>
    <row r="209" s="2" customFormat="1">
      <c r="A209" s="40"/>
      <c r="B209" s="41"/>
      <c r="C209" s="42"/>
      <c r="D209" s="227" t="s">
        <v>151</v>
      </c>
      <c r="E209" s="42"/>
      <c r="F209" s="228" t="s">
        <v>884</v>
      </c>
      <c r="G209" s="42"/>
      <c r="H209" s="42"/>
      <c r="I209" s="229"/>
      <c r="J209" s="42"/>
      <c r="K209" s="42"/>
      <c r="L209" s="46"/>
      <c r="M209" s="230"/>
      <c r="N209" s="231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151</v>
      </c>
      <c r="AU209" s="19" t="s">
        <v>81</v>
      </c>
    </row>
    <row r="210" s="2" customFormat="1" ht="16.5" customHeight="1">
      <c r="A210" s="40"/>
      <c r="B210" s="41"/>
      <c r="C210" s="265" t="s">
        <v>379</v>
      </c>
      <c r="D210" s="265" t="s">
        <v>284</v>
      </c>
      <c r="E210" s="266" t="s">
        <v>885</v>
      </c>
      <c r="F210" s="267" t="s">
        <v>886</v>
      </c>
      <c r="G210" s="268" t="s">
        <v>147</v>
      </c>
      <c r="H210" s="269">
        <v>4</v>
      </c>
      <c r="I210" s="270"/>
      <c r="J210" s="271">
        <f>ROUND(I210*H210,2)</f>
        <v>0</v>
      </c>
      <c r="K210" s="267" t="s">
        <v>148</v>
      </c>
      <c r="L210" s="272"/>
      <c r="M210" s="273" t="s">
        <v>19</v>
      </c>
      <c r="N210" s="274" t="s">
        <v>43</v>
      </c>
      <c r="O210" s="86"/>
      <c r="P210" s="223">
        <f>O210*H210</f>
        <v>0</v>
      </c>
      <c r="Q210" s="223">
        <v>0.11</v>
      </c>
      <c r="R210" s="223">
        <f>Q210*H210</f>
        <v>0.44</v>
      </c>
      <c r="S210" s="223">
        <v>0</v>
      </c>
      <c r="T210" s="22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25" t="s">
        <v>193</v>
      </c>
      <c r="AT210" s="225" t="s">
        <v>284</v>
      </c>
      <c r="AU210" s="225" t="s">
        <v>81</v>
      </c>
      <c r="AY210" s="19" t="s">
        <v>142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9" t="s">
        <v>79</v>
      </c>
      <c r="BK210" s="226">
        <f>ROUND(I210*H210,2)</f>
        <v>0</v>
      </c>
      <c r="BL210" s="19" t="s">
        <v>149</v>
      </c>
      <c r="BM210" s="225" t="s">
        <v>887</v>
      </c>
    </row>
    <row r="211" s="2" customFormat="1" ht="16.5" customHeight="1">
      <c r="A211" s="40"/>
      <c r="B211" s="41"/>
      <c r="C211" s="214" t="s">
        <v>383</v>
      </c>
      <c r="D211" s="214" t="s">
        <v>144</v>
      </c>
      <c r="E211" s="215" t="s">
        <v>888</v>
      </c>
      <c r="F211" s="216" t="s">
        <v>889</v>
      </c>
      <c r="G211" s="217" t="s">
        <v>147</v>
      </c>
      <c r="H211" s="218">
        <v>4</v>
      </c>
      <c r="I211" s="219"/>
      <c r="J211" s="220">
        <f>ROUND(I211*H211,2)</f>
        <v>0</v>
      </c>
      <c r="K211" s="216" t="s">
        <v>148</v>
      </c>
      <c r="L211" s="46"/>
      <c r="M211" s="221" t="s">
        <v>19</v>
      </c>
      <c r="N211" s="222" t="s">
        <v>43</v>
      </c>
      <c r="O211" s="86"/>
      <c r="P211" s="223">
        <f>O211*H211</f>
        <v>0</v>
      </c>
      <c r="Q211" s="223">
        <v>0.12526000000000001</v>
      </c>
      <c r="R211" s="223">
        <f>Q211*H211</f>
        <v>0.50104000000000004</v>
      </c>
      <c r="S211" s="223">
        <v>0</v>
      </c>
      <c r="T211" s="224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25" t="s">
        <v>149</v>
      </c>
      <c r="AT211" s="225" t="s">
        <v>144</v>
      </c>
      <c r="AU211" s="225" t="s">
        <v>81</v>
      </c>
      <c r="AY211" s="19" t="s">
        <v>142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9" t="s">
        <v>79</v>
      </c>
      <c r="BK211" s="226">
        <f>ROUND(I211*H211,2)</f>
        <v>0</v>
      </c>
      <c r="BL211" s="19" t="s">
        <v>149</v>
      </c>
      <c r="BM211" s="225" t="s">
        <v>890</v>
      </c>
    </row>
    <row r="212" s="2" customFormat="1">
      <c r="A212" s="40"/>
      <c r="B212" s="41"/>
      <c r="C212" s="42"/>
      <c r="D212" s="227" t="s">
        <v>151</v>
      </c>
      <c r="E212" s="42"/>
      <c r="F212" s="228" t="s">
        <v>891</v>
      </c>
      <c r="G212" s="42"/>
      <c r="H212" s="42"/>
      <c r="I212" s="229"/>
      <c r="J212" s="42"/>
      <c r="K212" s="42"/>
      <c r="L212" s="46"/>
      <c r="M212" s="230"/>
      <c r="N212" s="231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151</v>
      </c>
      <c r="AU212" s="19" t="s">
        <v>81</v>
      </c>
    </row>
    <row r="213" s="2" customFormat="1" ht="16.5" customHeight="1">
      <c r="A213" s="40"/>
      <c r="B213" s="41"/>
      <c r="C213" s="265" t="s">
        <v>387</v>
      </c>
      <c r="D213" s="265" t="s">
        <v>284</v>
      </c>
      <c r="E213" s="266" t="s">
        <v>892</v>
      </c>
      <c r="F213" s="267" t="s">
        <v>893</v>
      </c>
      <c r="G213" s="268" t="s">
        <v>147</v>
      </c>
      <c r="H213" s="269">
        <v>4</v>
      </c>
      <c r="I213" s="270"/>
      <c r="J213" s="271">
        <f>ROUND(I213*H213,2)</f>
        <v>0</v>
      </c>
      <c r="K213" s="267" t="s">
        <v>148</v>
      </c>
      <c r="L213" s="272"/>
      <c r="M213" s="273" t="s">
        <v>19</v>
      </c>
      <c r="N213" s="274" t="s">
        <v>43</v>
      </c>
      <c r="O213" s="86"/>
      <c r="P213" s="223">
        <f>O213*H213</f>
        <v>0</v>
      </c>
      <c r="Q213" s="223">
        <v>0.13500000000000001</v>
      </c>
      <c r="R213" s="223">
        <f>Q213*H213</f>
        <v>0.54000000000000004</v>
      </c>
      <c r="S213" s="223">
        <v>0</v>
      </c>
      <c r="T213" s="22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25" t="s">
        <v>193</v>
      </c>
      <c r="AT213" s="225" t="s">
        <v>284</v>
      </c>
      <c r="AU213" s="225" t="s">
        <v>81</v>
      </c>
      <c r="AY213" s="19" t="s">
        <v>142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9" t="s">
        <v>79</v>
      </c>
      <c r="BK213" s="226">
        <f>ROUND(I213*H213,2)</f>
        <v>0</v>
      </c>
      <c r="BL213" s="19" t="s">
        <v>149</v>
      </c>
      <c r="BM213" s="225" t="s">
        <v>894</v>
      </c>
    </row>
    <row r="214" s="2" customFormat="1" ht="16.5" customHeight="1">
      <c r="A214" s="40"/>
      <c r="B214" s="41"/>
      <c r="C214" s="214" t="s">
        <v>393</v>
      </c>
      <c r="D214" s="214" t="s">
        <v>144</v>
      </c>
      <c r="E214" s="215" t="s">
        <v>895</v>
      </c>
      <c r="F214" s="216" t="s">
        <v>896</v>
      </c>
      <c r="G214" s="217" t="s">
        <v>147</v>
      </c>
      <c r="H214" s="218">
        <v>4</v>
      </c>
      <c r="I214" s="219"/>
      <c r="J214" s="220">
        <f>ROUND(I214*H214,2)</f>
        <v>0</v>
      </c>
      <c r="K214" s="216" t="s">
        <v>148</v>
      </c>
      <c r="L214" s="46"/>
      <c r="M214" s="221" t="s">
        <v>19</v>
      </c>
      <c r="N214" s="222" t="s">
        <v>43</v>
      </c>
      <c r="O214" s="86"/>
      <c r="P214" s="223">
        <f>O214*H214</f>
        <v>0</v>
      </c>
      <c r="Q214" s="223">
        <v>0.030759999999999999</v>
      </c>
      <c r="R214" s="223">
        <f>Q214*H214</f>
        <v>0.12304</v>
      </c>
      <c r="S214" s="223">
        <v>0</v>
      </c>
      <c r="T214" s="224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25" t="s">
        <v>149</v>
      </c>
      <c r="AT214" s="225" t="s">
        <v>144</v>
      </c>
      <c r="AU214" s="225" t="s">
        <v>81</v>
      </c>
      <c r="AY214" s="19" t="s">
        <v>142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9" t="s">
        <v>79</v>
      </c>
      <c r="BK214" s="226">
        <f>ROUND(I214*H214,2)</f>
        <v>0</v>
      </c>
      <c r="BL214" s="19" t="s">
        <v>149</v>
      </c>
      <c r="BM214" s="225" t="s">
        <v>897</v>
      </c>
    </row>
    <row r="215" s="2" customFormat="1">
      <c r="A215" s="40"/>
      <c r="B215" s="41"/>
      <c r="C215" s="42"/>
      <c r="D215" s="227" t="s">
        <v>151</v>
      </c>
      <c r="E215" s="42"/>
      <c r="F215" s="228" t="s">
        <v>898</v>
      </c>
      <c r="G215" s="42"/>
      <c r="H215" s="42"/>
      <c r="I215" s="229"/>
      <c r="J215" s="42"/>
      <c r="K215" s="42"/>
      <c r="L215" s="46"/>
      <c r="M215" s="230"/>
      <c r="N215" s="231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151</v>
      </c>
      <c r="AU215" s="19" t="s">
        <v>81</v>
      </c>
    </row>
    <row r="216" s="2" customFormat="1" ht="16.5" customHeight="1">
      <c r="A216" s="40"/>
      <c r="B216" s="41"/>
      <c r="C216" s="265" t="s">
        <v>398</v>
      </c>
      <c r="D216" s="265" t="s">
        <v>284</v>
      </c>
      <c r="E216" s="266" t="s">
        <v>899</v>
      </c>
      <c r="F216" s="267" t="s">
        <v>900</v>
      </c>
      <c r="G216" s="268" t="s">
        <v>147</v>
      </c>
      <c r="H216" s="269">
        <v>4</v>
      </c>
      <c r="I216" s="270"/>
      <c r="J216" s="271">
        <f>ROUND(I216*H216,2)</f>
        <v>0</v>
      </c>
      <c r="K216" s="267" t="s">
        <v>148</v>
      </c>
      <c r="L216" s="272"/>
      <c r="M216" s="273" t="s">
        <v>19</v>
      </c>
      <c r="N216" s="274" t="s">
        <v>43</v>
      </c>
      <c r="O216" s="86"/>
      <c r="P216" s="223">
        <f>O216*H216</f>
        <v>0</v>
      </c>
      <c r="Q216" s="223">
        <v>0.070000000000000007</v>
      </c>
      <c r="R216" s="223">
        <f>Q216*H216</f>
        <v>0.28000000000000003</v>
      </c>
      <c r="S216" s="223">
        <v>0</v>
      </c>
      <c r="T216" s="224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25" t="s">
        <v>193</v>
      </c>
      <c r="AT216" s="225" t="s">
        <v>284</v>
      </c>
      <c r="AU216" s="225" t="s">
        <v>81</v>
      </c>
      <c r="AY216" s="19" t="s">
        <v>142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9" t="s">
        <v>79</v>
      </c>
      <c r="BK216" s="226">
        <f>ROUND(I216*H216,2)</f>
        <v>0</v>
      </c>
      <c r="BL216" s="19" t="s">
        <v>149</v>
      </c>
      <c r="BM216" s="225" t="s">
        <v>901</v>
      </c>
    </row>
    <row r="217" s="2" customFormat="1" ht="16.5" customHeight="1">
      <c r="A217" s="40"/>
      <c r="B217" s="41"/>
      <c r="C217" s="214" t="s">
        <v>403</v>
      </c>
      <c r="D217" s="214" t="s">
        <v>144</v>
      </c>
      <c r="E217" s="215" t="s">
        <v>902</v>
      </c>
      <c r="F217" s="216" t="s">
        <v>903</v>
      </c>
      <c r="G217" s="217" t="s">
        <v>147</v>
      </c>
      <c r="H217" s="218">
        <v>4</v>
      </c>
      <c r="I217" s="219"/>
      <c r="J217" s="220">
        <f>ROUND(I217*H217,2)</f>
        <v>0</v>
      </c>
      <c r="K217" s="216" t="s">
        <v>148</v>
      </c>
      <c r="L217" s="46"/>
      <c r="M217" s="221" t="s">
        <v>19</v>
      </c>
      <c r="N217" s="222" t="s">
        <v>43</v>
      </c>
      <c r="O217" s="86"/>
      <c r="P217" s="223">
        <f>O217*H217</f>
        <v>0</v>
      </c>
      <c r="Q217" s="223">
        <v>0.030759999999999999</v>
      </c>
      <c r="R217" s="223">
        <f>Q217*H217</f>
        <v>0.12304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149</v>
      </c>
      <c r="AT217" s="225" t="s">
        <v>144</v>
      </c>
      <c r="AU217" s="225" t="s">
        <v>81</v>
      </c>
      <c r="AY217" s="19" t="s">
        <v>142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79</v>
      </c>
      <c r="BK217" s="226">
        <f>ROUND(I217*H217,2)</f>
        <v>0</v>
      </c>
      <c r="BL217" s="19" t="s">
        <v>149</v>
      </c>
      <c r="BM217" s="225" t="s">
        <v>904</v>
      </c>
    </row>
    <row r="218" s="2" customFormat="1">
      <c r="A218" s="40"/>
      <c r="B218" s="41"/>
      <c r="C218" s="42"/>
      <c r="D218" s="227" t="s">
        <v>151</v>
      </c>
      <c r="E218" s="42"/>
      <c r="F218" s="228" t="s">
        <v>905</v>
      </c>
      <c r="G218" s="42"/>
      <c r="H218" s="42"/>
      <c r="I218" s="229"/>
      <c r="J218" s="42"/>
      <c r="K218" s="42"/>
      <c r="L218" s="46"/>
      <c r="M218" s="230"/>
      <c r="N218" s="231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151</v>
      </c>
      <c r="AU218" s="19" t="s">
        <v>81</v>
      </c>
    </row>
    <row r="219" s="2" customFormat="1" ht="16.5" customHeight="1">
      <c r="A219" s="40"/>
      <c r="B219" s="41"/>
      <c r="C219" s="265" t="s">
        <v>410</v>
      </c>
      <c r="D219" s="265" t="s">
        <v>284</v>
      </c>
      <c r="E219" s="266" t="s">
        <v>906</v>
      </c>
      <c r="F219" s="267" t="s">
        <v>907</v>
      </c>
      <c r="G219" s="268" t="s">
        <v>147</v>
      </c>
      <c r="H219" s="269">
        <v>4</v>
      </c>
      <c r="I219" s="270"/>
      <c r="J219" s="271">
        <f>ROUND(I219*H219,2)</f>
        <v>0</v>
      </c>
      <c r="K219" s="267" t="s">
        <v>148</v>
      </c>
      <c r="L219" s="272"/>
      <c r="M219" s="273" t="s">
        <v>19</v>
      </c>
      <c r="N219" s="274" t="s">
        <v>43</v>
      </c>
      <c r="O219" s="86"/>
      <c r="P219" s="223">
        <f>O219*H219</f>
        <v>0</v>
      </c>
      <c r="Q219" s="223">
        <v>0.155</v>
      </c>
      <c r="R219" s="223">
        <f>Q219*H219</f>
        <v>0.62</v>
      </c>
      <c r="S219" s="223">
        <v>0</v>
      </c>
      <c r="T219" s="224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25" t="s">
        <v>193</v>
      </c>
      <c r="AT219" s="225" t="s">
        <v>284</v>
      </c>
      <c r="AU219" s="225" t="s">
        <v>81</v>
      </c>
      <c r="AY219" s="19" t="s">
        <v>142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9" t="s">
        <v>79</v>
      </c>
      <c r="BK219" s="226">
        <f>ROUND(I219*H219,2)</f>
        <v>0</v>
      </c>
      <c r="BL219" s="19" t="s">
        <v>149</v>
      </c>
      <c r="BM219" s="225" t="s">
        <v>908</v>
      </c>
    </row>
    <row r="220" s="2" customFormat="1" ht="21.75" customHeight="1">
      <c r="A220" s="40"/>
      <c r="B220" s="41"/>
      <c r="C220" s="214" t="s">
        <v>416</v>
      </c>
      <c r="D220" s="214" t="s">
        <v>144</v>
      </c>
      <c r="E220" s="215" t="s">
        <v>909</v>
      </c>
      <c r="F220" s="216" t="s">
        <v>910</v>
      </c>
      <c r="G220" s="217" t="s">
        <v>147</v>
      </c>
      <c r="H220" s="218">
        <v>4</v>
      </c>
      <c r="I220" s="219"/>
      <c r="J220" s="220">
        <f>ROUND(I220*H220,2)</f>
        <v>0</v>
      </c>
      <c r="K220" s="216" t="s">
        <v>148</v>
      </c>
      <c r="L220" s="46"/>
      <c r="M220" s="221" t="s">
        <v>19</v>
      </c>
      <c r="N220" s="222" t="s">
        <v>43</v>
      </c>
      <c r="O220" s="86"/>
      <c r="P220" s="223">
        <f>O220*H220</f>
        <v>0</v>
      </c>
      <c r="Q220" s="223">
        <v>0.089999999999999997</v>
      </c>
      <c r="R220" s="223">
        <f>Q220*H220</f>
        <v>0.35999999999999999</v>
      </c>
      <c r="S220" s="223">
        <v>0</v>
      </c>
      <c r="T220" s="224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25" t="s">
        <v>149</v>
      </c>
      <c r="AT220" s="225" t="s">
        <v>144</v>
      </c>
      <c r="AU220" s="225" t="s">
        <v>81</v>
      </c>
      <c r="AY220" s="19" t="s">
        <v>142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9" t="s">
        <v>79</v>
      </c>
      <c r="BK220" s="226">
        <f>ROUND(I220*H220,2)</f>
        <v>0</v>
      </c>
      <c r="BL220" s="19" t="s">
        <v>149</v>
      </c>
      <c r="BM220" s="225" t="s">
        <v>911</v>
      </c>
    </row>
    <row r="221" s="2" customFormat="1">
      <c r="A221" s="40"/>
      <c r="B221" s="41"/>
      <c r="C221" s="42"/>
      <c r="D221" s="227" t="s">
        <v>151</v>
      </c>
      <c r="E221" s="42"/>
      <c r="F221" s="228" t="s">
        <v>912</v>
      </c>
      <c r="G221" s="42"/>
      <c r="H221" s="42"/>
      <c r="I221" s="229"/>
      <c r="J221" s="42"/>
      <c r="K221" s="42"/>
      <c r="L221" s="46"/>
      <c r="M221" s="230"/>
      <c r="N221" s="231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151</v>
      </c>
      <c r="AU221" s="19" t="s">
        <v>81</v>
      </c>
    </row>
    <row r="222" s="2" customFormat="1" ht="16.5" customHeight="1">
      <c r="A222" s="40"/>
      <c r="B222" s="41"/>
      <c r="C222" s="265" t="s">
        <v>422</v>
      </c>
      <c r="D222" s="265" t="s">
        <v>284</v>
      </c>
      <c r="E222" s="266" t="s">
        <v>913</v>
      </c>
      <c r="F222" s="267" t="s">
        <v>914</v>
      </c>
      <c r="G222" s="268" t="s">
        <v>147</v>
      </c>
      <c r="H222" s="269">
        <v>4</v>
      </c>
      <c r="I222" s="270"/>
      <c r="J222" s="271">
        <f>ROUND(I222*H222,2)</f>
        <v>0</v>
      </c>
      <c r="K222" s="267" t="s">
        <v>148</v>
      </c>
      <c r="L222" s="272"/>
      <c r="M222" s="273" t="s">
        <v>19</v>
      </c>
      <c r="N222" s="274" t="s">
        <v>43</v>
      </c>
      <c r="O222" s="86"/>
      <c r="P222" s="223">
        <f>O222*H222</f>
        <v>0</v>
      </c>
      <c r="Q222" s="223">
        <v>0.19600000000000001</v>
      </c>
      <c r="R222" s="223">
        <f>Q222*H222</f>
        <v>0.78400000000000003</v>
      </c>
      <c r="S222" s="223">
        <v>0</v>
      </c>
      <c r="T222" s="224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25" t="s">
        <v>193</v>
      </c>
      <c r="AT222" s="225" t="s">
        <v>284</v>
      </c>
      <c r="AU222" s="225" t="s">
        <v>81</v>
      </c>
      <c r="AY222" s="19" t="s">
        <v>142</v>
      </c>
      <c r="BE222" s="226">
        <f>IF(N222="základní",J222,0)</f>
        <v>0</v>
      </c>
      <c r="BF222" s="226">
        <f>IF(N222="snížená",J222,0)</f>
        <v>0</v>
      </c>
      <c r="BG222" s="226">
        <f>IF(N222="zákl. přenesená",J222,0)</f>
        <v>0</v>
      </c>
      <c r="BH222" s="226">
        <f>IF(N222="sníž. přenesená",J222,0)</f>
        <v>0</v>
      </c>
      <c r="BI222" s="226">
        <f>IF(N222="nulová",J222,0)</f>
        <v>0</v>
      </c>
      <c r="BJ222" s="19" t="s">
        <v>79</v>
      </c>
      <c r="BK222" s="226">
        <f>ROUND(I222*H222,2)</f>
        <v>0</v>
      </c>
      <c r="BL222" s="19" t="s">
        <v>149</v>
      </c>
      <c r="BM222" s="225" t="s">
        <v>915</v>
      </c>
    </row>
    <row r="223" s="2" customFormat="1" ht="16.5" customHeight="1">
      <c r="A223" s="40"/>
      <c r="B223" s="41"/>
      <c r="C223" s="214" t="s">
        <v>436</v>
      </c>
      <c r="D223" s="214" t="s">
        <v>144</v>
      </c>
      <c r="E223" s="215" t="s">
        <v>916</v>
      </c>
      <c r="F223" s="216" t="s">
        <v>917</v>
      </c>
      <c r="G223" s="217" t="s">
        <v>217</v>
      </c>
      <c r="H223" s="218">
        <v>2.7000000000000002</v>
      </c>
      <c r="I223" s="219"/>
      <c r="J223" s="220">
        <f>ROUND(I223*H223,2)</f>
        <v>0</v>
      </c>
      <c r="K223" s="216" t="s">
        <v>19</v>
      </c>
      <c r="L223" s="46"/>
      <c r="M223" s="221" t="s">
        <v>19</v>
      </c>
      <c r="N223" s="222" t="s">
        <v>43</v>
      </c>
      <c r="O223" s="86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25" t="s">
        <v>149</v>
      </c>
      <c r="AT223" s="225" t="s">
        <v>144</v>
      </c>
      <c r="AU223" s="225" t="s">
        <v>81</v>
      </c>
      <c r="AY223" s="19" t="s">
        <v>142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9" t="s">
        <v>79</v>
      </c>
      <c r="BK223" s="226">
        <f>ROUND(I223*H223,2)</f>
        <v>0</v>
      </c>
      <c r="BL223" s="19" t="s">
        <v>149</v>
      </c>
      <c r="BM223" s="225" t="s">
        <v>918</v>
      </c>
    </row>
    <row r="224" s="14" customFormat="1">
      <c r="A224" s="14"/>
      <c r="B224" s="243"/>
      <c r="C224" s="244"/>
      <c r="D224" s="234" t="s">
        <v>153</v>
      </c>
      <c r="E224" s="245" t="s">
        <v>19</v>
      </c>
      <c r="F224" s="246" t="s">
        <v>1324</v>
      </c>
      <c r="G224" s="244"/>
      <c r="H224" s="247">
        <v>2.7000000000000002</v>
      </c>
      <c r="I224" s="248"/>
      <c r="J224" s="244"/>
      <c r="K224" s="244"/>
      <c r="L224" s="249"/>
      <c r="M224" s="250"/>
      <c r="N224" s="251"/>
      <c r="O224" s="251"/>
      <c r="P224" s="251"/>
      <c r="Q224" s="251"/>
      <c r="R224" s="251"/>
      <c r="S224" s="251"/>
      <c r="T224" s="252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3" t="s">
        <v>153</v>
      </c>
      <c r="AU224" s="253" t="s">
        <v>81</v>
      </c>
      <c r="AV224" s="14" t="s">
        <v>81</v>
      </c>
      <c r="AW224" s="14" t="s">
        <v>33</v>
      </c>
      <c r="AX224" s="14" t="s">
        <v>79</v>
      </c>
      <c r="AY224" s="253" t="s">
        <v>142</v>
      </c>
    </row>
    <row r="225" s="12" customFormat="1" ht="22.8" customHeight="1">
      <c r="A225" s="12"/>
      <c r="B225" s="198"/>
      <c r="C225" s="199"/>
      <c r="D225" s="200" t="s">
        <v>71</v>
      </c>
      <c r="E225" s="212" t="s">
        <v>199</v>
      </c>
      <c r="F225" s="212" t="s">
        <v>512</v>
      </c>
      <c r="G225" s="199"/>
      <c r="H225" s="199"/>
      <c r="I225" s="202"/>
      <c r="J225" s="213">
        <f>BK225</f>
        <v>0</v>
      </c>
      <c r="K225" s="199"/>
      <c r="L225" s="204"/>
      <c r="M225" s="205"/>
      <c r="N225" s="206"/>
      <c r="O225" s="206"/>
      <c r="P225" s="207">
        <f>SUM(P226:P233)</f>
        <v>0</v>
      </c>
      <c r="Q225" s="206"/>
      <c r="R225" s="207">
        <f>SUM(R226:R233)</f>
        <v>7.184800000000001</v>
      </c>
      <c r="S225" s="206"/>
      <c r="T225" s="208">
        <f>SUM(T226:T233)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9" t="s">
        <v>79</v>
      </c>
      <c r="AT225" s="210" t="s">
        <v>71</v>
      </c>
      <c r="AU225" s="210" t="s">
        <v>79</v>
      </c>
      <c r="AY225" s="209" t="s">
        <v>142</v>
      </c>
      <c r="BK225" s="211">
        <f>SUM(BK226:BK233)</f>
        <v>0</v>
      </c>
    </row>
    <row r="226" s="2" customFormat="1" ht="16.5" customHeight="1">
      <c r="A226" s="40"/>
      <c r="B226" s="41"/>
      <c r="C226" s="214" t="s">
        <v>443</v>
      </c>
      <c r="D226" s="214" t="s">
        <v>144</v>
      </c>
      <c r="E226" s="215" t="s">
        <v>920</v>
      </c>
      <c r="F226" s="216" t="s">
        <v>921</v>
      </c>
      <c r="G226" s="217" t="s">
        <v>206</v>
      </c>
      <c r="H226" s="218">
        <v>8</v>
      </c>
      <c r="I226" s="219"/>
      <c r="J226" s="220">
        <f>ROUND(I226*H226,2)</f>
        <v>0</v>
      </c>
      <c r="K226" s="216" t="s">
        <v>148</v>
      </c>
      <c r="L226" s="46"/>
      <c r="M226" s="221" t="s">
        <v>19</v>
      </c>
      <c r="N226" s="222" t="s">
        <v>43</v>
      </c>
      <c r="O226" s="86"/>
      <c r="P226" s="223">
        <f>O226*H226</f>
        <v>0</v>
      </c>
      <c r="Q226" s="223">
        <v>0.43819000000000002</v>
      </c>
      <c r="R226" s="223">
        <f>Q226*H226</f>
        <v>3.5055200000000002</v>
      </c>
      <c r="S226" s="223">
        <v>0</v>
      </c>
      <c r="T226" s="224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25" t="s">
        <v>149</v>
      </c>
      <c r="AT226" s="225" t="s">
        <v>144</v>
      </c>
      <c r="AU226" s="225" t="s">
        <v>81</v>
      </c>
      <c r="AY226" s="19" t="s">
        <v>142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9" t="s">
        <v>79</v>
      </c>
      <c r="BK226" s="226">
        <f>ROUND(I226*H226,2)</f>
        <v>0</v>
      </c>
      <c r="BL226" s="19" t="s">
        <v>149</v>
      </c>
      <c r="BM226" s="225" t="s">
        <v>922</v>
      </c>
    </row>
    <row r="227" s="2" customFormat="1">
      <c r="A227" s="40"/>
      <c r="B227" s="41"/>
      <c r="C227" s="42"/>
      <c r="D227" s="227" t="s">
        <v>151</v>
      </c>
      <c r="E227" s="42"/>
      <c r="F227" s="228" t="s">
        <v>923</v>
      </c>
      <c r="G227" s="42"/>
      <c r="H227" s="42"/>
      <c r="I227" s="229"/>
      <c r="J227" s="42"/>
      <c r="K227" s="42"/>
      <c r="L227" s="46"/>
      <c r="M227" s="230"/>
      <c r="N227" s="231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151</v>
      </c>
      <c r="AU227" s="19" t="s">
        <v>81</v>
      </c>
    </row>
    <row r="228" s="2" customFormat="1" ht="21.75" customHeight="1">
      <c r="A228" s="40"/>
      <c r="B228" s="41"/>
      <c r="C228" s="265" t="s">
        <v>449</v>
      </c>
      <c r="D228" s="265" t="s">
        <v>284</v>
      </c>
      <c r="E228" s="266" t="s">
        <v>924</v>
      </c>
      <c r="F228" s="267" t="s">
        <v>925</v>
      </c>
      <c r="G228" s="268" t="s">
        <v>206</v>
      </c>
      <c r="H228" s="269">
        <v>8</v>
      </c>
      <c r="I228" s="270"/>
      <c r="J228" s="271">
        <f>ROUND(I228*H228,2)</f>
        <v>0</v>
      </c>
      <c r="K228" s="267" t="s">
        <v>148</v>
      </c>
      <c r="L228" s="272"/>
      <c r="M228" s="273" t="s">
        <v>19</v>
      </c>
      <c r="N228" s="274" t="s">
        <v>43</v>
      </c>
      <c r="O228" s="86"/>
      <c r="P228" s="223">
        <f>O228*H228</f>
        <v>0</v>
      </c>
      <c r="Q228" s="223">
        <v>0.25650000000000001</v>
      </c>
      <c r="R228" s="223">
        <f>Q228*H228</f>
        <v>2.052</v>
      </c>
      <c r="S228" s="223">
        <v>0</v>
      </c>
      <c r="T228" s="224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25" t="s">
        <v>193</v>
      </c>
      <c r="AT228" s="225" t="s">
        <v>284</v>
      </c>
      <c r="AU228" s="225" t="s">
        <v>81</v>
      </c>
      <c r="AY228" s="19" t="s">
        <v>142</v>
      </c>
      <c r="BE228" s="226">
        <f>IF(N228="základní",J228,0)</f>
        <v>0</v>
      </c>
      <c r="BF228" s="226">
        <f>IF(N228="snížená",J228,0)</f>
        <v>0</v>
      </c>
      <c r="BG228" s="226">
        <f>IF(N228="zákl. přenesená",J228,0)</f>
        <v>0</v>
      </c>
      <c r="BH228" s="226">
        <f>IF(N228="sníž. přenesená",J228,0)</f>
        <v>0</v>
      </c>
      <c r="BI228" s="226">
        <f>IF(N228="nulová",J228,0)</f>
        <v>0</v>
      </c>
      <c r="BJ228" s="19" t="s">
        <v>79</v>
      </c>
      <c r="BK228" s="226">
        <f>ROUND(I228*H228,2)</f>
        <v>0</v>
      </c>
      <c r="BL228" s="19" t="s">
        <v>149</v>
      </c>
      <c r="BM228" s="225" t="s">
        <v>926</v>
      </c>
    </row>
    <row r="229" s="2" customFormat="1" ht="16.5" customHeight="1">
      <c r="A229" s="40"/>
      <c r="B229" s="41"/>
      <c r="C229" s="265" t="s">
        <v>455</v>
      </c>
      <c r="D229" s="265" t="s">
        <v>284</v>
      </c>
      <c r="E229" s="266" t="s">
        <v>927</v>
      </c>
      <c r="F229" s="267" t="s">
        <v>928</v>
      </c>
      <c r="G229" s="268" t="s">
        <v>206</v>
      </c>
      <c r="H229" s="269">
        <v>8</v>
      </c>
      <c r="I229" s="270"/>
      <c r="J229" s="271">
        <f>ROUND(I229*H229,2)</f>
        <v>0</v>
      </c>
      <c r="K229" s="267" t="s">
        <v>148</v>
      </c>
      <c r="L229" s="272"/>
      <c r="M229" s="273" t="s">
        <v>19</v>
      </c>
      <c r="N229" s="274" t="s">
        <v>43</v>
      </c>
      <c r="O229" s="86"/>
      <c r="P229" s="223">
        <f>O229*H229</f>
        <v>0</v>
      </c>
      <c r="Q229" s="223">
        <v>0.037999999999999999</v>
      </c>
      <c r="R229" s="223">
        <f>Q229*H229</f>
        <v>0.30399999999999999</v>
      </c>
      <c r="S229" s="223">
        <v>0</v>
      </c>
      <c r="T229" s="224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25" t="s">
        <v>193</v>
      </c>
      <c r="AT229" s="225" t="s">
        <v>284</v>
      </c>
      <c r="AU229" s="225" t="s">
        <v>81</v>
      </c>
      <c r="AY229" s="19" t="s">
        <v>142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9" t="s">
        <v>79</v>
      </c>
      <c r="BK229" s="226">
        <f>ROUND(I229*H229,2)</f>
        <v>0</v>
      </c>
      <c r="BL229" s="19" t="s">
        <v>149</v>
      </c>
      <c r="BM229" s="225" t="s">
        <v>929</v>
      </c>
    </row>
    <row r="230" s="2" customFormat="1" ht="24.15" customHeight="1">
      <c r="A230" s="40"/>
      <c r="B230" s="41"/>
      <c r="C230" s="265" t="s">
        <v>460</v>
      </c>
      <c r="D230" s="265" t="s">
        <v>284</v>
      </c>
      <c r="E230" s="266" t="s">
        <v>930</v>
      </c>
      <c r="F230" s="267" t="s">
        <v>931</v>
      </c>
      <c r="G230" s="268" t="s">
        <v>147</v>
      </c>
      <c r="H230" s="269">
        <v>4</v>
      </c>
      <c r="I230" s="270"/>
      <c r="J230" s="271">
        <f>ROUND(I230*H230,2)</f>
        <v>0</v>
      </c>
      <c r="K230" s="267" t="s">
        <v>148</v>
      </c>
      <c r="L230" s="272"/>
      <c r="M230" s="273" t="s">
        <v>19</v>
      </c>
      <c r="N230" s="274" t="s">
        <v>43</v>
      </c>
      <c r="O230" s="86"/>
      <c r="P230" s="223">
        <f>O230*H230</f>
        <v>0</v>
      </c>
      <c r="Q230" s="223">
        <v>0.037999999999999999</v>
      </c>
      <c r="R230" s="223">
        <f>Q230*H230</f>
        <v>0.152</v>
      </c>
      <c r="S230" s="223">
        <v>0</v>
      </c>
      <c r="T230" s="224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25" t="s">
        <v>193</v>
      </c>
      <c r="AT230" s="225" t="s">
        <v>284</v>
      </c>
      <c r="AU230" s="225" t="s">
        <v>81</v>
      </c>
      <c r="AY230" s="19" t="s">
        <v>142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9" t="s">
        <v>79</v>
      </c>
      <c r="BK230" s="226">
        <f>ROUND(I230*H230,2)</f>
        <v>0</v>
      </c>
      <c r="BL230" s="19" t="s">
        <v>149</v>
      </c>
      <c r="BM230" s="225" t="s">
        <v>932</v>
      </c>
    </row>
    <row r="231" s="2" customFormat="1" ht="16.5" customHeight="1">
      <c r="A231" s="40"/>
      <c r="B231" s="41"/>
      <c r="C231" s="214" t="s">
        <v>465</v>
      </c>
      <c r="D231" s="214" t="s">
        <v>144</v>
      </c>
      <c r="E231" s="215" t="s">
        <v>933</v>
      </c>
      <c r="F231" s="216" t="s">
        <v>934</v>
      </c>
      <c r="G231" s="217" t="s">
        <v>147</v>
      </c>
      <c r="H231" s="218">
        <v>2</v>
      </c>
      <c r="I231" s="219"/>
      <c r="J231" s="220">
        <f>ROUND(I231*H231,2)</f>
        <v>0</v>
      </c>
      <c r="K231" s="216" t="s">
        <v>148</v>
      </c>
      <c r="L231" s="46"/>
      <c r="M231" s="221" t="s">
        <v>19</v>
      </c>
      <c r="N231" s="222" t="s">
        <v>43</v>
      </c>
      <c r="O231" s="86"/>
      <c r="P231" s="223">
        <f>O231*H231</f>
        <v>0</v>
      </c>
      <c r="Q231" s="223">
        <v>0.37164000000000003</v>
      </c>
      <c r="R231" s="223">
        <f>Q231*H231</f>
        <v>0.74328000000000005</v>
      </c>
      <c r="S231" s="223">
        <v>0</v>
      </c>
      <c r="T231" s="224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25" t="s">
        <v>149</v>
      </c>
      <c r="AT231" s="225" t="s">
        <v>144</v>
      </c>
      <c r="AU231" s="225" t="s">
        <v>81</v>
      </c>
      <c r="AY231" s="19" t="s">
        <v>142</v>
      </c>
      <c r="BE231" s="226">
        <f>IF(N231="základní",J231,0)</f>
        <v>0</v>
      </c>
      <c r="BF231" s="226">
        <f>IF(N231="snížená",J231,0)</f>
        <v>0</v>
      </c>
      <c r="BG231" s="226">
        <f>IF(N231="zákl. přenesená",J231,0)</f>
        <v>0</v>
      </c>
      <c r="BH231" s="226">
        <f>IF(N231="sníž. přenesená",J231,0)</f>
        <v>0</v>
      </c>
      <c r="BI231" s="226">
        <f>IF(N231="nulová",J231,0)</f>
        <v>0</v>
      </c>
      <c r="BJ231" s="19" t="s">
        <v>79</v>
      </c>
      <c r="BK231" s="226">
        <f>ROUND(I231*H231,2)</f>
        <v>0</v>
      </c>
      <c r="BL231" s="19" t="s">
        <v>149</v>
      </c>
      <c r="BM231" s="225" t="s">
        <v>935</v>
      </c>
    </row>
    <row r="232" s="2" customFormat="1">
      <c r="A232" s="40"/>
      <c r="B232" s="41"/>
      <c r="C232" s="42"/>
      <c r="D232" s="227" t="s">
        <v>151</v>
      </c>
      <c r="E232" s="42"/>
      <c r="F232" s="228" t="s">
        <v>936</v>
      </c>
      <c r="G232" s="42"/>
      <c r="H232" s="42"/>
      <c r="I232" s="229"/>
      <c r="J232" s="42"/>
      <c r="K232" s="42"/>
      <c r="L232" s="46"/>
      <c r="M232" s="230"/>
      <c r="N232" s="231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151</v>
      </c>
      <c r="AU232" s="19" t="s">
        <v>81</v>
      </c>
    </row>
    <row r="233" s="2" customFormat="1" ht="24.15" customHeight="1">
      <c r="A233" s="40"/>
      <c r="B233" s="41"/>
      <c r="C233" s="265" t="s">
        <v>470</v>
      </c>
      <c r="D233" s="265" t="s">
        <v>284</v>
      </c>
      <c r="E233" s="266" t="s">
        <v>937</v>
      </c>
      <c r="F233" s="267" t="s">
        <v>938</v>
      </c>
      <c r="G233" s="268" t="s">
        <v>147</v>
      </c>
      <c r="H233" s="269">
        <v>2</v>
      </c>
      <c r="I233" s="270"/>
      <c r="J233" s="271">
        <f>ROUND(I233*H233,2)</f>
        <v>0</v>
      </c>
      <c r="K233" s="267" t="s">
        <v>148</v>
      </c>
      <c r="L233" s="272"/>
      <c r="M233" s="273" t="s">
        <v>19</v>
      </c>
      <c r="N233" s="274" t="s">
        <v>43</v>
      </c>
      <c r="O233" s="86"/>
      <c r="P233" s="223">
        <f>O233*H233</f>
        <v>0</v>
      </c>
      <c r="Q233" s="223">
        <v>0.214</v>
      </c>
      <c r="R233" s="223">
        <f>Q233*H233</f>
        <v>0.42799999999999999</v>
      </c>
      <c r="S233" s="223">
        <v>0</v>
      </c>
      <c r="T233" s="224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25" t="s">
        <v>193</v>
      </c>
      <c r="AT233" s="225" t="s">
        <v>284</v>
      </c>
      <c r="AU233" s="225" t="s">
        <v>81</v>
      </c>
      <c r="AY233" s="19" t="s">
        <v>142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9" t="s">
        <v>79</v>
      </c>
      <c r="BK233" s="226">
        <f>ROUND(I233*H233,2)</f>
        <v>0</v>
      </c>
      <c r="BL233" s="19" t="s">
        <v>149</v>
      </c>
      <c r="BM233" s="225" t="s">
        <v>939</v>
      </c>
    </row>
    <row r="234" s="12" customFormat="1" ht="22.8" customHeight="1">
      <c r="A234" s="12"/>
      <c r="B234" s="198"/>
      <c r="C234" s="199"/>
      <c r="D234" s="200" t="s">
        <v>71</v>
      </c>
      <c r="E234" s="212" t="s">
        <v>604</v>
      </c>
      <c r="F234" s="212" t="s">
        <v>605</v>
      </c>
      <c r="G234" s="199"/>
      <c r="H234" s="199"/>
      <c r="I234" s="202"/>
      <c r="J234" s="213">
        <f>BK234</f>
        <v>0</v>
      </c>
      <c r="K234" s="199"/>
      <c r="L234" s="204"/>
      <c r="M234" s="205"/>
      <c r="N234" s="206"/>
      <c r="O234" s="206"/>
      <c r="P234" s="207">
        <f>SUM(P235:P245)</f>
        <v>0</v>
      </c>
      <c r="Q234" s="206"/>
      <c r="R234" s="207">
        <f>SUM(R235:R245)</f>
        <v>0</v>
      </c>
      <c r="S234" s="206"/>
      <c r="T234" s="208">
        <f>SUM(T235:T245)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9" t="s">
        <v>79</v>
      </c>
      <c r="AT234" s="210" t="s">
        <v>71</v>
      </c>
      <c r="AU234" s="210" t="s">
        <v>79</v>
      </c>
      <c r="AY234" s="209" t="s">
        <v>142</v>
      </c>
      <c r="BK234" s="211">
        <f>SUM(BK235:BK245)</f>
        <v>0</v>
      </c>
    </row>
    <row r="235" s="2" customFormat="1" ht="24.15" customHeight="1">
      <c r="A235" s="40"/>
      <c r="B235" s="41"/>
      <c r="C235" s="214" t="s">
        <v>475</v>
      </c>
      <c r="D235" s="214" t="s">
        <v>144</v>
      </c>
      <c r="E235" s="215" t="s">
        <v>607</v>
      </c>
      <c r="F235" s="216" t="s">
        <v>608</v>
      </c>
      <c r="G235" s="217" t="s">
        <v>268</v>
      </c>
      <c r="H235" s="218">
        <v>14.4</v>
      </c>
      <c r="I235" s="219"/>
      <c r="J235" s="220">
        <f>ROUND(I235*H235,2)</f>
        <v>0</v>
      </c>
      <c r="K235" s="216" t="s">
        <v>148</v>
      </c>
      <c r="L235" s="46"/>
      <c r="M235" s="221" t="s">
        <v>19</v>
      </c>
      <c r="N235" s="222" t="s">
        <v>43</v>
      </c>
      <c r="O235" s="86"/>
      <c r="P235" s="223">
        <f>O235*H235</f>
        <v>0</v>
      </c>
      <c r="Q235" s="223">
        <v>0</v>
      </c>
      <c r="R235" s="223">
        <f>Q235*H235</f>
        <v>0</v>
      </c>
      <c r="S235" s="223">
        <v>0</v>
      </c>
      <c r="T235" s="224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25" t="s">
        <v>149</v>
      </c>
      <c r="AT235" s="225" t="s">
        <v>144</v>
      </c>
      <c r="AU235" s="225" t="s">
        <v>81</v>
      </c>
      <c r="AY235" s="19" t="s">
        <v>142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9" t="s">
        <v>79</v>
      </c>
      <c r="BK235" s="226">
        <f>ROUND(I235*H235,2)</f>
        <v>0</v>
      </c>
      <c r="BL235" s="19" t="s">
        <v>149</v>
      </c>
      <c r="BM235" s="225" t="s">
        <v>940</v>
      </c>
    </row>
    <row r="236" s="2" customFormat="1">
      <c r="A236" s="40"/>
      <c r="B236" s="41"/>
      <c r="C236" s="42"/>
      <c r="D236" s="227" t="s">
        <v>151</v>
      </c>
      <c r="E236" s="42"/>
      <c r="F236" s="228" t="s">
        <v>610</v>
      </c>
      <c r="G236" s="42"/>
      <c r="H236" s="42"/>
      <c r="I236" s="229"/>
      <c r="J236" s="42"/>
      <c r="K236" s="42"/>
      <c r="L236" s="46"/>
      <c r="M236" s="230"/>
      <c r="N236" s="231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151</v>
      </c>
      <c r="AU236" s="19" t="s">
        <v>81</v>
      </c>
    </row>
    <row r="237" s="2" customFormat="1" ht="24.15" customHeight="1">
      <c r="A237" s="40"/>
      <c r="B237" s="41"/>
      <c r="C237" s="214" t="s">
        <v>481</v>
      </c>
      <c r="D237" s="214" t="s">
        <v>144</v>
      </c>
      <c r="E237" s="215" t="s">
        <v>616</v>
      </c>
      <c r="F237" s="216" t="s">
        <v>617</v>
      </c>
      <c r="G237" s="217" t="s">
        <v>268</v>
      </c>
      <c r="H237" s="218">
        <v>345.60000000000002</v>
      </c>
      <c r="I237" s="219"/>
      <c r="J237" s="220">
        <f>ROUND(I237*H237,2)</f>
        <v>0</v>
      </c>
      <c r="K237" s="216" t="s">
        <v>148</v>
      </c>
      <c r="L237" s="46"/>
      <c r="M237" s="221" t="s">
        <v>19</v>
      </c>
      <c r="N237" s="222" t="s">
        <v>43</v>
      </c>
      <c r="O237" s="86"/>
      <c r="P237" s="223">
        <f>O237*H237</f>
        <v>0</v>
      </c>
      <c r="Q237" s="223">
        <v>0</v>
      </c>
      <c r="R237" s="223">
        <f>Q237*H237</f>
        <v>0</v>
      </c>
      <c r="S237" s="223">
        <v>0</v>
      </c>
      <c r="T237" s="224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25" t="s">
        <v>149</v>
      </c>
      <c r="AT237" s="225" t="s">
        <v>144</v>
      </c>
      <c r="AU237" s="225" t="s">
        <v>81</v>
      </c>
      <c r="AY237" s="19" t="s">
        <v>142</v>
      </c>
      <c r="BE237" s="226">
        <f>IF(N237="základní",J237,0)</f>
        <v>0</v>
      </c>
      <c r="BF237" s="226">
        <f>IF(N237="snížená",J237,0)</f>
        <v>0</v>
      </c>
      <c r="BG237" s="226">
        <f>IF(N237="zákl. přenesená",J237,0)</f>
        <v>0</v>
      </c>
      <c r="BH237" s="226">
        <f>IF(N237="sníž. přenesená",J237,0)</f>
        <v>0</v>
      </c>
      <c r="BI237" s="226">
        <f>IF(N237="nulová",J237,0)</f>
        <v>0</v>
      </c>
      <c r="BJ237" s="19" t="s">
        <v>79</v>
      </c>
      <c r="BK237" s="226">
        <f>ROUND(I237*H237,2)</f>
        <v>0</v>
      </c>
      <c r="BL237" s="19" t="s">
        <v>149</v>
      </c>
      <c r="BM237" s="225" t="s">
        <v>941</v>
      </c>
    </row>
    <row r="238" s="2" customFormat="1">
      <c r="A238" s="40"/>
      <c r="B238" s="41"/>
      <c r="C238" s="42"/>
      <c r="D238" s="227" t="s">
        <v>151</v>
      </c>
      <c r="E238" s="42"/>
      <c r="F238" s="228" t="s">
        <v>619</v>
      </c>
      <c r="G238" s="42"/>
      <c r="H238" s="42"/>
      <c r="I238" s="229"/>
      <c r="J238" s="42"/>
      <c r="K238" s="42"/>
      <c r="L238" s="46"/>
      <c r="M238" s="230"/>
      <c r="N238" s="231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151</v>
      </c>
      <c r="AU238" s="19" t="s">
        <v>81</v>
      </c>
    </row>
    <row r="239" s="14" customFormat="1">
      <c r="A239" s="14"/>
      <c r="B239" s="243"/>
      <c r="C239" s="244"/>
      <c r="D239" s="234" t="s">
        <v>153</v>
      </c>
      <c r="E239" s="245" t="s">
        <v>19</v>
      </c>
      <c r="F239" s="246" t="s">
        <v>942</v>
      </c>
      <c r="G239" s="244"/>
      <c r="H239" s="247">
        <v>345.60000000000002</v>
      </c>
      <c r="I239" s="248"/>
      <c r="J239" s="244"/>
      <c r="K239" s="244"/>
      <c r="L239" s="249"/>
      <c r="M239" s="250"/>
      <c r="N239" s="251"/>
      <c r="O239" s="251"/>
      <c r="P239" s="251"/>
      <c r="Q239" s="251"/>
      <c r="R239" s="251"/>
      <c r="S239" s="251"/>
      <c r="T239" s="252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3" t="s">
        <v>153</v>
      </c>
      <c r="AU239" s="253" t="s">
        <v>81</v>
      </c>
      <c r="AV239" s="14" t="s">
        <v>81</v>
      </c>
      <c r="AW239" s="14" t="s">
        <v>33</v>
      </c>
      <c r="AX239" s="14" t="s">
        <v>79</v>
      </c>
      <c r="AY239" s="253" t="s">
        <v>142</v>
      </c>
    </row>
    <row r="240" s="2" customFormat="1" ht="16.5" customHeight="1">
      <c r="A240" s="40"/>
      <c r="B240" s="41"/>
      <c r="C240" s="214" t="s">
        <v>486</v>
      </c>
      <c r="D240" s="214" t="s">
        <v>144</v>
      </c>
      <c r="E240" s="215" t="s">
        <v>622</v>
      </c>
      <c r="F240" s="216" t="s">
        <v>623</v>
      </c>
      <c r="G240" s="217" t="s">
        <v>268</v>
      </c>
      <c r="H240" s="218">
        <v>14.4</v>
      </c>
      <c r="I240" s="219"/>
      <c r="J240" s="220">
        <f>ROUND(I240*H240,2)</f>
        <v>0</v>
      </c>
      <c r="K240" s="216" t="s">
        <v>148</v>
      </c>
      <c r="L240" s="46"/>
      <c r="M240" s="221" t="s">
        <v>19</v>
      </c>
      <c r="N240" s="222" t="s">
        <v>43</v>
      </c>
      <c r="O240" s="86"/>
      <c r="P240" s="223">
        <f>O240*H240</f>
        <v>0</v>
      </c>
      <c r="Q240" s="223">
        <v>0</v>
      </c>
      <c r="R240" s="223">
        <f>Q240*H240</f>
        <v>0</v>
      </c>
      <c r="S240" s="223">
        <v>0</v>
      </c>
      <c r="T240" s="224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25" t="s">
        <v>149</v>
      </c>
      <c r="AT240" s="225" t="s">
        <v>144</v>
      </c>
      <c r="AU240" s="225" t="s">
        <v>81</v>
      </c>
      <c r="AY240" s="19" t="s">
        <v>142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9" t="s">
        <v>79</v>
      </c>
      <c r="BK240" s="226">
        <f>ROUND(I240*H240,2)</f>
        <v>0</v>
      </c>
      <c r="BL240" s="19" t="s">
        <v>149</v>
      </c>
      <c r="BM240" s="225" t="s">
        <v>943</v>
      </c>
    </row>
    <row r="241" s="2" customFormat="1">
      <c r="A241" s="40"/>
      <c r="B241" s="41"/>
      <c r="C241" s="42"/>
      <c r="D241" s="227" t="s">
        <v>151</v>
      </c>
      <c r="E241" s="42"/>
      <c r="F241" s="228" t="s">
        <v>625</v>
      </c>
      <c r="G241" s="42"/>
      <c r="H241" s="42"/>
      <c r="I241" s="229"/>
      <c r="J241" s="42"/>
      <c r="K241" s="42"/>
      <c r="L241" s="46"/>
      <c r="M241" s="230"/>
      <c r="N241" s="231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151</v>
      </c>
      <c r="AU241" s="19" t="s">
        <v>81</v>
      </c>
    </row>
    <row r="242" s="14" customFormat="1">
      <c r="A242" s="14"/>
      <c r="B242" s="243"/>
      <c r="C242" s="244"/>
      <c r="D242" s="234" t="s">
        <v>153</v>
      </c>
      <c r="E242" s="245" t="s">
        <v>19</v>
      </c>
      <c r="F242" s="246" t="s">
        <v>944</v>
      </c>
      <c r="G242" s="244"/>
      <c r="H242" s="247">
        <v>14.4</v>
      </c>
      <c r="I242" s="248"/>
      <c r="J242" s="244"/>
      <c r="K242" s="244"/>
      <c r="L242" s="249"/>
      <c r="M242" s="250"/>
      <c r="N242" s="251"/>
      <c r="O242" s="251"/>
      <c r="P242" s="251"/>
      <c r="Q242" s="251"/>
      <c r="R242" s="251"/>
      <c r="S242" s="251"/>
      <c r="T242" s="252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3" t="s">
        <v>153</v>
      </c>
      <c r="AU242" s="253" t="s">
        <v>81</v>
      </c>
      <c r="AV242" s="14" t="s">
        <v>81</v>
      </c>
      <c r="AW242" s="14" t="s">
        <v>33</v>
      </c>
      <c r="AX242" s="14" t="s">
        <v>79</v>
      </c>
      <c r="AY242" s="253" t="s">
        <v>142</v>
      </c>
    </row>
    <row r="243" s="2" customFormat="1" ht="24.15" customHeight="1">
      <c r="A243" s="40"/>
      <c r="B243" s="41"/>
      <c r="C243" s="214" t="s">
        <v>491</v>
      </c>
      <c r="D243" s="214" t="s">
        <v>144</v>
      </c>
      <c r="E243" s="215" t="s">
        <v>628</v>
      </c>
      <c r="F243" s="216" t="s">
        <v>629</v>
      </c>
      <c r="G243" s="217" t="s">
        <v>268</v>
      </c>
      <c r="H243" s="218">
        <v>14.4</v>
      </c>
      <c r="I243" s="219"/>
      <c r="J243" s="220">
        <f>ROUND(I243*H243,2)</f>
        <v>0</v>
      </c>
      <c r="K243" s="216" t="s">
        <v>148</v>
      </c>
      <c r="L243" s="46"/>
      <c r="M243" s="221" t="s">
        <v>19</v>
      </c>
      <c r="N243" s="222" t="s">
        <v>43</v>
      </c>
      <c r="O243" s="86"/>
      <c r="P243" s="223">
        <f>O243*H243</f>
        <v>0</v>
      </c>
      <c r="Q243" s="223">
        <v>0</v>
      </c>
      <c r="R243" s="223">
        <f>Q243*H243</f>
        <v>0</v>
      </c>
      <c r="S243" s="223">
        <v>0</v>
      </c>
      <c r="T243" s="224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25" t="s">
        <v>149</v>
      </c>
      <c r="AT243" s="225" t="s">
        <v>144</v>
      </c>
      <c r="AU243" s="225" t="s">
        <v>81</v>
      </c>
      <c r="AY243" s="19" t="s">
        <v>142</v>
      </c>
      <c r="BE243" s="226">
        <f>IF(N243="základní",J243,0)</f>
        <v>0</v>
      </c>
      <c r="BF243" s="226">
        <f>IF(N243="snížená",J243,0)</f>
        <v>0</v>
      </c>
      <c r="BG243" s="226">
        <f>IF(N243="zákl. přenesená",J243,0)</f>
        <v>0</v>
      </c>
      <c r="BH243" s="226">
        <f>IF(N243="sníž. přenesená",J243,0)</f>
        <v>0</v>
      </c>
      <c r="BI243" s="226">
        <f>IF(N243="nulová",J243,0)</f>
        <v>0</v>
      </c>
      <c r="BJ243" s="19" t="s">
        <v>79</v>
      </c>
      <c r="BK243" s="226">
        <f>ROUND(I243*H243,2)</f>
        <v>0</v>
      </c>
      <c r="BL243" s="19" t="s">
        <v>149</v>
      </c>
      <c r="BM243" s="225" t="s">
        <v>945</v>
      </c>
    </row>
    <row r="244" s="2" customFormat="1">
      <c r="A244" s="40"/>
      <c r="B244" s="41"/>
      <c r="C244" s="42"/>
      <c r="D244" s="227" t="s">
        <v>151</v>
      </c>
      <c r="E244" s="42"/>
      <c r="F244" s="228" t="s">
        <v>631</v>
      </c>
      <c r="G244" s="42"/>
      <c r="H244" s="42"/>
      <c r="I244" s="229"/>
      <c r="J244" s="42"/>
      <c r="K244" s="42"/>
      <c r="L244" s="46"/>
      <c r="M244" s="230"/>
      <c r="N244" s="231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151</v>
      </c>
      <c r="AU244" s="19" t="s">
        <v>81</v>
      </c>
    </row>
    <row r="245" s="14" customFormat="1">
      <c r="A245" s="14"/>
      <c r="B245" s="243"/>
      <c r="C245" s="244"/>
      <c r="D245" s="234" t="s">
        <v>153</v>
      </c>
      <c r="E245" s="245" t="s">
        <v>19</v>
      </c>
      <c r="F245" s="246" t="s">
        <v>944</v>
      </c>
      <c r="G245" s="244"/>
      <c r="H245" s="247">
        <v>14.4</v>
      </c>
      <c r="I245" s="248"/>
      <c r="J245" s="244"/>
      <c r="K245" s="244"/>
      <c r="L245" s="249"/>
      <c r="M245" s="250"/>
      <c r="N245" s="251"/>
      <c r="O245" s="251"/>
      <c r="P245" s="251"/>
      <c r="Q245" s="251"/>
      <c r="R245" s="251"/>
      <c r="S245" s="251"/>
      <c r="T245" s="252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3" t="s">
        <v>153</v>
      </c>
      <c r="AU245" s="253" t="s">
        <v>81</v>
      </c>
      <c r="AV245" s="14" t="s">
        <v>81</v>
      </c>
      <c r="AW245" s="14" t="s">
        <v>33</v>
      </c>
      <c r="AX245" s="14" t="s">
        <v>79</v>
      </c>
      <c r="AY245" s="253" t="s">
        <v>142</v>
      </c>
    </row>
    <row r="246" s="12" customFormat="1" ht="22.8" customHeight="1">
      <c r="A246" s="12"/>
      <c r="B246" s="198"/>
      <c r="C246" s="199"/>
      <c r="D246" s="200" t="s">
        <v>71</v>
      </c>
      <c r="E246" s="212" t="s">
        <v>644</v>
      </c>
      <c r="F246" s="212" t="s">
        <v>645</v>
      </c>
      <c r="G246" s="199"/>
      <c r="H246" s="199"/>
      <c r="I246" s="202"/>
      <c r="J246" s="213">
        <f>BK246</f>
        <v>0</v>
      </c>
      <c r="K246" s="199"/>
      <c r="L246" s="204"/>
      <c r="M246" s="205"/>
      <c r="N246" s="206"/>
      <c r="O246" s="206"/>
      <c r="P246" s="207">
        <f>SUM(P247:P248)</f>
        <v>0</v>
      </c>
      <c r="Q246" s="206"/>
      <c r="R246" s="207">
        <f>SUM(R247:R248)</f>
        <v>0</v>
      </c>
      <c r="S246" s="206"/>
      <c r="T246" s="208">
        <f>SUM(T247:T248)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9" t="s">
        <v>79</v>
      </c>
      <c r="AT246" s="210" t="s">
        <v>71</v>
      </c>
      <c r="AU246" s="210" t="s">
        <v>79</v>
      </c>
      <c r="AY246" s="209" t="s">
        <v>142</v>
      </c>
      <c r="BK246" s="211">
        <f>SUM(BK247:BK248)</f>
        <v>0</v>
      </c>
    </row>
    <row r="247" s="2" customFormat="1" ht="33" customHeight="1">
      <c r="A247" s="40"/>
      <c r="B247" s="41"/>
      <c r="C247" s="214" t="s">
        <v>497</v>
      </c>
      <c r="D247" s="214" t="s">
        <v>144</v>
      </c>
      <c r="E247" s="215" t="s">
        <v>946</v>
      </c>
      <c r="F247" s="216" t="s">
        <v>947</v>
      </c>
      <c r="G247" s="217" t="s">
        <v>268</v>
      </c>
      <c r="H247" s="218">
        <v>240.10400000000001</v>
      </c>
      <c r="I247" s="219"/>
      <c r="J247" s="220">
        <f>ROUND(I247*H247,2)</f>
        <v>0</v>
      </c>
      <c r="K247" s="216" t="s">
        <v>148</v>
      </c>
      <c r="L247" s="46"/>
      <c r="M247" s="221" t="s">
        <v>19</v>
      </c>
      <c r="N247" s="222" t="s">
        <v>43</v>
      </c>
      <c r="O247" s="86"/>
      <c r="P247" s="223">
        <f>O247*H247</f>
        <v>0</v>
      </c>
      <c r="Q247" s="223">
        <v>0</v>
      </c>
      <c r="R247" s="223">
        <f>Q247*H247</f>
        <v>0</v>
      </c>
      <c r="S247" s="223">
        <v>0</v>
      </c>
      <c r="T247" s="224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25" t="s">
        <v>149</v>
      </c>
      <c r="AT247" s="225" t="s">
        <v>144</v>
      </c>
      <c r="AU247" s="225" t="s">
        <v>81</v>
      </c>
      <c r="AY247" s="19" t="s">
        <v>142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9" t="s">
        <v>79</v>
      </c>
      <c r="BK247" s="226">
        <f>ROUND(I247*H247,2)</f>
        <v>0</v>
      </c>
      <c r="BL247" s="19" t="s">
        <v>149</v>
      </c>
      <c r="BM247" s="225" t="s">
        <v>948</v>
      </c>
    </row>
    <row r="248" s="2" customFormat="1">
      <c r="A248" s="40"/>
      <c r="B248" s="41"/>
      <c r="C248" s="42"/>
      <c r="D248" s="227" t="s">
        <v>151</v>
      </c>
      <c r="E248" s="42"/>
      <c r="F248" s="228" t="s">
        <v>949</v>
      </c>
      <c r="G248" s="42"/>
      <c r="H248" s="42"/>
      <c r="I248" s="229"/>
      <c r="J248" s="42"/>
      <c r="K248" s="42"/>
      <c r="L248" s="46"/>
      <c r="M248" s="230"/>
      <c r="N248" s="231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151</v>
      </c>
      <c r="AU248" s="19" t="s">
        <v>81</v>
      </c>
    </row>
    <row r="249" s="12" customFormat="1" ht="25.92" customHeight="1">
      <c r="A249" s="12"/>
      <c r="B249" s="198"/>
      <c r="C249" s="199"/>
      <c r="D249" s="200" t="s">
        <v>71</v>
      </c>
      <c r="E249" s="201" t="s">
        <v>651</v>
      </c>
      <c r="F249" s="201" t="s">
        <v>652</v>
      </c>
      <c r="G249" s="199"/>
      <c r="H249" s="199"/>
      <c r="I249" s="202"/>
      <c r="J249" s="203">
        <f>BK249</f>
        <v>0</v>
      </c>
      <c r="K249" s="199"/>
      <c r="L249" s="204"/>
      <c r="M249" s="205"/>
      <c r="N249" s="206"/>
      <c r="O249" s="206"/>
      <c r="P249" s="207">
        <f>P250</f>
        <v>0</v>
      </c>
      <c r="Q249" s="206"/>
      <c r="R249" s="207">
        <f>R250</f>
        <v>0.012</v>
      </c>
      <c r="S249" s="206"/>
      <c r="T249" s="208">
        <f>T250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09" t="s">
        <v>81</v>
      </c>
      <c r="AT249" s="210" t="s">
        <v>71</v>
      </c>
      <c r="AU249" s="210" t="s">
        <v>72</v>
      </c>
      <c r="AY249" s="209" t="s">
        <v>142</v>
      </c>
      <c r="BK249" s="211">
        <f>BK250</f>
        <v>0</v>
      </c>
    </row>
    <row r="250" s="12" customFormat="1" ht="22.8" customHeight="1">
      <c r="A250" s="12"/>
      <c r="B250" s="198"/>
      <c r="C250" s="199"/>
      <c r="D250" s="200" t="s">
        <v>71</v>
      </c>
      <c r="E250" s="212" t="s">
        <v>1325</v>
      </c>
      <c r="F250" s="212" t="s">
        <v>1326</v>
      </c>
      <c r="G250" s="199"/>
      <c r="H250" s="199"/>
      <c r="I250" s="202"/>
      <c r="J250" s="213">
        <f>BK250</f>
        <v>0</v>
      </c>
      <c r="K250" s="199"/>
      <c r="L250" s="204"/>
      <c r="M250" s="205"/>
      <c r="N250" s="206"/>
      <c r="O250" s="206"/>
      <c r="P250" s="207">
        <f>SUM(P251:P254)</f>
        <v>0</v>
      </c>
      <c r="Q250" s="206"/>
      <c r="R250" s="207">
        <f>SUM(R251:R254)</f>
        <v>0.012</v>
      </c>
      <c r="S250" s="206"/>
      <c r="T250" s="208">
        <f>SUM(T251:T254)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9" t="s">
        <v>81</v>
      </c>
      <c r="AT250" s="210" t="s">
        <v>71</v>
      </c>
      <c r="AU250" s="210" t="s">
        <v>79</v>
      </c>
      <c r="AY250" s="209" t="s">
        <v>142</v>
      </c>
      <c r="BK250" s="211">
        <f>SUM(BK251:BK254)</f>
        <v>0</v>
      </c>
    </row>
    <row r="251" s="2" customFormat="1" ht="16.5" customHeight="1">
      <c r="A251" s="40"/>
      <c r="B251" s="41"/>
      <c r="C251" s="214" t="s">
        <v>502</v>
      </c>
      <c r="D251" s="214" t="s">
        <v>144</v>
      </c>
      <c r="E251" s="215" t="s">
        <v>1327</v>
      </c>
      <c r="F251" s="216" t="s">
        <v>1328</v>
      </c>
      <c r="G251" s="217" t="s">
        <v>147</v>
      </c>
      <c r="H251" s="218">
        <v>8</v>
      </c>
      <c r="I251" s="219"/>
      <c r="J251" s="220">
        <f>ROUND(I251*H251,2)</f>
        <v>0</v>
      </c>
      <c r="K251" s="216" t="s">
        <v>148</v>
      </c>
      <c r="L251" s="46"/>
      <c r="M251" s="221" t="s">
        <v>19</v>
      </c>
      <c r="N251" s="222" t="s">
        <v>43</v>
      </c>
      <c r="O251" s="86"/>
      <c r="P251" s="223">
        <f>O251*H251</f>
        <v>0</v>
      </c>
      <c r="Q251" s="223">
        <v>0.0015</v>
      </c>
      <c r="R251" s="223">
        <f>Q251*H251</f>
        <v>0.012</v>
      </c>
      <c r="S251" s="223">
        <v>0</v>
      </c>
      <c r="T251" s="224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25" t="s">
        <v>246</v>
      </c>
      <c r="AT251" s="225" t="s">
        <v>144</v>
      </c>
      <c r="AU251" s="225" t="s">
        <v>81</v>
      </c>
      <c r="AY251" s="19" t="s">
        <v>142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9" t="s">
        <v>79</v>
      </c>
      <c r="BK251" s="226">
        <f>ROUND(I251*H251,2)</f>
        <v>0</v>
      </c>
      <c r="BL251" s="19" t="s">
        <v>246</v>
      </c>
      <c r="BM251" s="225" t="s">
        <v>1329</v>
      </c>
    </row>
    <row r="252" s="2" customFormat="1">
      <c r="A252" s="40"/>
      <c r="B252" s="41"/>
      <c r="C252" s="42"/>
      <c r="D252" s="227" t="s">
        <v>151</v>
      </c>
      <c r="E252" s="42"/>
      <c r="F252" s="228" t="s">
        <v>1330</v>
      </c>
      <c r="G252" s="42"/>
      <c r="H252" s="42"/>
      <c r="I252" s="229"/>
      <c r="J252" s="42"/>
      <c r="K252" s="42"/>
      <c r="L252" s="46"/>
      <c r="M252" s="230"/>
      <c r="N252" s="231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151</v>
      </c>
      <c r="AU252" s="19" t="s">
        <v>81</v>
      </c>
    </row>
    <row r="253" s="2" customFormat="1" ht="24.15" customHeight="1">
      <c r="A253" s="40"/>
      <c r="B253" s="41"/>
      <c r="C253" s="214" t="s">
        <v>507</v>
      </c>
      <c r="D253" s="214" t="s">
        <v>144</v>
      </c>
      <c r="E253" s="215" t="s">
        <v>1331</v>
      </c>
      <c r="F253" s="216" t="s">
        <v>1332</v>
      </c>
      <c r="G253" s="217" t="s">
        <v>268</v>
      </c>
      <c r="H253" s="218">
        <v>0.10000000000000001</v>
      </c>
      <c r="I253" s="219"/>
      <c r="J253" s="220">
        <f>ROUND(I253*H253,2)</f>
        <v>0</v>
      </c>
      <c r="K253" s="216" t="s">
        <v>148</v>
      </c>
      <c r="L253" s="46"/>
      <c r="M253" s="221" t="s">
        <v>19</v>
      </c>
      <c r="N253" s="222" t="s">
        <v>43</v>
      </c>
      <c r="O253" s="86"/>
      <c r="P253" s="223">
        <f>O253*H253</f>
        <v>0</v>
      </c>
      <c r="Q253" s="223">
        <v>0</v>
      </c>
      <c r="R253" s="223">
        <f>Q253*H253</f>
        <v>0</v>
      </c>
      <c r="S253" s="223">
        <v>0</v>
      </c>
      <c r="T253" s="224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25" t="s">
        <v>246</v>
      </c>
      <c r="AT253" s="225" t="s">
        <v>144</v>
      </c>
      <c r="AU253" s="225" t="s">
        <v>81</v>
      </c>
      <c r="AY253" s="19" t="s">
        <v>142</v>
      </c>
      <c r="BE253" s="226">
        <f>IF(N253="základní",J253,0)</f>
        <v>0</v>
      </c>
      <c r="BF253" s="226">
        <f>IF(N253="snížená",J253,0)</f>
        <v>0</v>
      </c>
      <c r="BG253" s="226">
        <f>IF(N253="zákl. přenesená",J253,0)</f>
        <v>0</v>
      </c>
      <c r="BH253" s="226">
        <f>IF(N253="sníž. přenesená",J253,0)</f>
        <v>0</v>
      </c>
      <c r="BI253" s="226">
        <f>IF(N253="nulová",J253,0)</f>
        <v>0</v>
      </c>
      <c r="BJ253" s="19" t="s">
        <v>79</v>
      </c>
      <c r="BK253" s="226">
        <f>ROUND(I253*H253,2)</f>
        <v>0</v>
      </c>
      <c r="BL253" s="19" t="s">
        <v>246</v>
      </c>
      <c r="BM253" s="225" t="s">
        <v>1333</v>
      </c>
    </row>
    <row r="254" s="2" customFormat="1">
      <c r="A254" s="40"/>
      <c r="B254" s="41"/>
      <c r="C254" s="42"/>
      <c r="D254" s="227" t="s">
        <v>151</v>
      </c>
      <c r="E254" s="42"/>
      <c r="F254" s="228" t="s">
        <v>1334</v>
      </c>
      <c r="G254" s="42"/>
      <c r="H254" s="42"/>
      <c r="I254" s="229"/>
      <c r="J254" s="42"/>
      <c r="K254" s="42"/>
      <c r="L254" s="46"/>
      <c r="M254" s="230"/>
      <c r="N254" s="231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151</v>
      </c>
      <c r="AU254" s="19" t="s">
        <v>81</v>
      </c>
    </row>
    <row r="255" s="12" customFormat="1" ht="25.92" customHeight="1">
      <c r="A255" s="12"/>
      <c r="B255" s="198"/>
      <c r="C255" s="199"/>
      <c r="D255" s="200" t="s">
        <v>71</v>
      </c>
      <c r="E255" s="201" t="s">
        <v>681</v>
      </c>
      <c r="F255" s="201" t="s">
        <v>682</v>
      </c>
      <c r="G255" s="199"/>
      <c r="H255" s="199"/>
      <c r="I255" s="202"/>
      <c r="J255" s="203">
        <f>BK255</f>
        <v>0</v>
      </c>
      <c r="K255" s="199"/>
      <c r="L255" s="204"/>
      <c r="M255" s="205"/>
      <c r="N255" s="206"/>
      <c r="O255" s="206"/>
      <c r="P255" s="207">
        <f>P256+P262</f>
        <v>0</v>
      </c>
      <c r="Q255" s="206"/>
      <c r="R255" s="207">
        <f>R256+R262</f>
        <v>0</v>
      </c>
      <c r="S255" s="206"/>
      <c r="T255" s="208">
        <f>T256+T262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9" t="s">
        <v>171</v>
      </c>
      <c r="AT255" s="210" t="s">
        <v>71</v>
      </c>
      <c r="AU255" s="210" t="s">
        <v>72</v>
      </c>
      <c r="AY255" s="209" t="s">
        <v>142</v>
      </c>
      <c r="BK255" s="211">
        <f>BK256+BK262</f>
        <v>0</v>
      </c>
    </row>
    <row r="256" s="12" customFormat="1" ht="22.8" customHeight="1">
      <c r="A256" s="12"/>
      <c r="B256" s="198"/>
      <c r="C256" s="199"/>
      <c r="D256" s="200" t="s">
        <v>71</v>
      </c>
      <c r="E256" s="212" t="s">
        <v>683</v>
      </c>
      <c r="F256" s="212" t="s">
        <v>684</v>
      </c>
      <c r="G256" s="199"/>
      <c r="H256" s="199"/>
      <c r="I256" s="202"/>
      <c r="J256" s="213">
        <f>BK256</f>
        <v>0</v>
      </c>
      <c r="K256" s="199"/>
      <c r="L256" s="204"/>
      <c r="M256" s="205"/>
      <c r="N256" s="206"/>
      <c r="O256" s="206"/>
      <c r="P256" s="207">
        <f>SUM(P257:P261)</f>
        <v>0</v>
      </c>
      <c r="Q256" s="206"/>
      <c r="R256" s="207">
        <f>SUM(R257:R261)</f>
        <v>0</v>
      </c>
      <c r="S256" s="206"/>
      <c r="T256" s="208">
        <f>SUM(T257:T261)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9" t="s">
        <v>171</v>
      </c>
      <c r="AT256" s="210" t="s">
        <v>71</v>
      </c>
      <c r="AU256" s="210" t="s">
        <v>79</v>
      </c>
      <c r="AY256" s="209" t="s">
        <v>142</v>
      </c>
      <c r="BK256" s="211">
        <f>SUM(BK257:BK261)</f>
        <v>0</v>
      </c>
    </row>
    <row r="257" s="2" customFormat="1" ht="16.5" customHeight="1">
      <c r="A257" s="40"/>
      <c r="B257" s="41"/>
      <c r="C257" s="214" t="s">
        <v>513</v>
      </c>
      <c r="D257" s="214" t="s">
        <v>144</v>
      </c>
      <c r="E257" s="215" t="s">
        <v>686</v>
      </c>
      <c r="F257" s="216" t="s">
        <v>687</v>
      </c>
      <c r="G257" s="217" t="s">
        <v>688</v>
      </c>
      <c r="H257" s="218">
        <v>1</v>
      </c>
      <c r="I257" s="219"/>
      <c r="J257" s="220">
        <f>ROUND(I257*H257,2)</f>
        <v>0</v>
      </c>
      <c r="K257" s="216" t="s">
        <v>19</v>
      </c>
      <c r="L257" s="46"/>
      <c r="M257" s="221" t="s">
        <v>19</v>
      </c>
      <c r="N257" s="222" t="s">
        <v>43</v>
      </c>
      <c r="O257" s="86"/>
      <c r="P257" s="223">
        <f>O257*H257</f>
        <v>0</v>
      </c>
      <c r="Q257" s="223">
        <v>0</v>
      </c>
      <c r="R257" s="223">
        <f>Q257*H257</f>
        <v>0</v>
      </c>
      <c r="S257" s="223">
        <v>0</v>
      </c>
      <c r="T257" s="224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25" t="s">
        <v>689</v>
      </c>
      <c r="AT257" s="225" t="s">
        <v>144</v>
      </c>
      <c r="AU257" s="225" t="s">
        <v>81</v>
      </c>
      <c r="AY257" s="19" t="s">
        <v>142</v>
      </c>
      <c r="BE257" s="226">
        <f>IF(N257="základní",J257,0)</f>
        <v>0</v>
      </c>
      <c r="BF257" s="226">
        <f>IF(N257="snížená",J257,0)</f>
        <v>0</v>
      </c>
      <c r="BG257" s="226">
        <f>IF(N257="zákl. přenesená",J257,0)</f>
        <v>0</v>
      </c>
      <c r="BH257" s="226">
        <f>IF(N257="sníž. přenesená",J257,0)</f>
        <v>0</v>
      </c>
      <c r="BI257" s="226">
        <f>IF(N257="nulová",J257,0)</f>
        <v>0</v>
      </c>
      <c r="BJ257" s="19" t="s">
        <v>79</v>
      </c>
      <c r="BK257" s="226">
        <f>ROUND(I257*H257,2)</f>
        <v>0</v>
      </c>
      <c r="BL257" s="19" t="s">
        <v>689</v>
      </c>
      <c r="BM257" s="225" t="s">
        <v>1335</v>
      </c>
    </row>
    <row r="258" s="2" customFormat="1" ht="16.5" customHeight="1">
      <c r="A258" s="40"/>
      <c r="B258" s="41"/>
      <c r="C258" s="214" t="s">
        <v>522</v>
      </c>
      <c r="D258" s="214" t="s">
        <v>144</v>
      </c>
      <c r="E258" s="215" t="s">
        <v>698</v>
      </c>
      <c r="F258" s="216" t="s">
        <v>699</v>
      </c>
      <c r="G258" s="217" t="s">
        <v>694</v>
      </c>
      <c r="H258" s="218">
        <v>20</v>
      </c>
      <c r="I258" s="219"/>
      <c r="J258" s="220">
        <f>ROUND(I258*H258,2)</f>
        <v>0</v>
      </c>
      <c r="K258" s="216" t="s">
        <v>19</v>
      </c>
      <c r="L258" s="46"/>
      <c r="M258" s="221" t="s">
        <v>19</v>
      </c>
      <c r="N258" s="222" t="s">
        <v>43</v>
      </c>
      <c r="O258" s="86"/>
      <c r="P258" s="223">
        <f>O258*H258</f>
        <v>0</v>
      </c>
      <c r="Q258" s="223">
        <v>0</v>
      </c>
      <c r="R258" s="223">
        <f>Q258*H258</f>
        <v>0</v>
      </c>
      <c r="S258" s="223">
        <v>0</v>
      </c>
      <c r="T258" s="224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25" t="s">
        <v>689</v>
      </c>
      <c r="AT258" s="225" t="s">
        <v>144</v>
      </c>
      <c r="AU258" s="225" t="s">
        <v>81</v>
      </c>
      <c r="AY258" s="19" t="s">
        <v>142</v>
      </c>
      <c r="BE258" s="226">
        <f>IF(N258="základní",J258,0)</f>
        <v>0</v>
      </c>
      <c r="BF258" s="226">
        <f>IF(N258="snížená",J258,0)</f>
        <v>0</v>
      </c>
      <c r="BG258" s="226">
        <f>IF(N258="zákl. přenesená",J258,0)</f>
        <v>0</v>
      </c>
      <c r="BH258" s="226">
        <f>IF(N258="sníž. přenesená",J258,0)</f>
        <v>0</v>
      </c>
      <c r="BI258" s="226">
        <f>IF(N258="nulová",J258,0)</f>
        <v>0</v>
      </c>
      <c r="BJ258" s="19" t="s">
        <v>79</v>
      </c>
      <c r="BK258" s="226">
        <f>ROUND(I258*H258,2)</f>
        <v>0</v>
      </c>
      <c r="BL258" s="19" t="s">
        <v>689</v>
      </c>
      <c r="BM258" s="225" t="s">
        <v>1336</v>
      </c>
    </row>
    <row r="259" s="13" customFormat="1">
      <c r="A259" s="13"/>
      <c r="B259" s="232"/>
      <c r="C259" s="233"/>
      <c r="D259" s="234" t="s">
        <v>153</v>
      </c>
      <c r="E259" s="235" t="s">
        <v>19</v>
      </c>
      <c r="F259" s="236" t="s">
        <v>701</v>
      </c>
      <c r="G259" s="233"/>
      <c r="H259" s="235" t="s">
        <v>19</v>
      </c>
      <c r="I259" s="237"/>
      <c r="J259" s="233"/>
      <c r="K259" s="233"/>
      <c r="L259" s="238"/>
      <c r="M259" s="239"/>
      <c r="N259" s="240"/>
      <c r="O259" s="240"/>
      <c r="P259" s="240"/>
      <c r="Q259" s="240"/>
      <c r="R259" s="240"/>
      <c r="S259" s="240"/>
      <c r="T259" s="241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2" t="s">
        <v>153</v>
      </c>
      <c r="AU259" s="242" t="s">
        <v>81</v>
      </c>
      <c r="AV259" s="13" t="s">
        <v>79</v>
      </c>
      <c r="AW259" s="13" t="s">
        <v>33</v>
      </c>
      <c r="AX259" s="13" t="s">
        <v>72</v>
      </c>
      <c r="AY259" s="242" t="s">
        <v>142</v>
      </c>
    </row>
    <row r="260" s="14" customFormat="1">
      <c r="A260" s="14"/>
      <c r="B260" s="243"/>
      <c r="C260" s="244"/>
      <c r="D260" s="234" t="s">
        <v>153</v>
      </c>
      <c r="E260" s="245" t="s">
        <v>19</v>
      </c>
      <c r="F260" s="246" t="s">
        <v>272</v>
      </c>
      <c r="G260" s="244"/>
      <c r="H260" s="247">
        <v>20</v>
      </c>
      <c r="I260" s="248"/>
      <c r="J260" s="244"/>
      <c r="K260" s="244"/>
      <c r="L260" s="249"/>
      <c r="M260" s="250"/>
      <c r="N260" s="251"/>
      <c r="O260" s="251"/>
      <c r="P260" s="251"/>
      <c r="Q260" s="251"/>
      <c r="R260" s="251"/>
      <c r="S260" s="251"/>
      <c r="T260" s="252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3" t="s">
        <v>153</v>
      </c>
      <c r="AU260" s="253" t="s">
        <v>81</v>
      </c>
      <c r="AV260" s="14" t="s">
        <v>81</v>
      </c>
      <c r="AW260" s="14" t="s">
        <v>33</v>
      </c>
      <c r="AX260" s="14" t="s">
        <v>79</v>
      </c>
      <c r="AY260" s="253" t="s">
        <v>142</v>
      </c>
    </row>
    <row r="261" s="2" customFormat="1" ht="16.5" customHeight="1">
      <c r="A261" s="40"/>
      <c r="B261" s="41"/>
      <c r="C261" s="214" t="s">
        <v>526</v>
      </c>
      <c r="D261" s="214" t="s">
        <v>144</v>
      </c>
      <c r="E261" s="215" t="s">
        <v>703</v>
      </c>
      <c r="F261" s="216" t="s">
        <v>704</v>
      </c>
      <c r="G261" s="217" t="s">
        <v>688</v>
      </c>
      <c r="H261" s="218">
        <v>1</v>
      </c>
      <c r="I261" s="219"/>
      <c r="J261" s="220">
        <f>ROUND(I261*H261,2)</f>
        <v>0</v>
      </c>
      <c r="K261" s="216" t="s">
        <v>19</v>
      </c>
      <c r="L261" s="46"/>
      <c r="M261" s="221" t="s">
        <v>19</v>
      </c>
      <c r="N261" s="222" t="s">
        <v>43</v>
      </c>
      <c r="O261" s="86"/>
      <c r="P261" s="223">
        <f>O261*H261</f>
        <v>0</v>
      </c>
      <c r="Q261" s="223">
        <v>0</v>
      </c>
      <c r="R261" s="223">
        <f>Q261*H261</f>
        <v>0</v>
      </c>
      <c r="S261" s="223">
        <v>0</v>
      </c>
      <c r="T261" s="224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25" t="s">
        <v>149</v>
      </c>
      <c r="AT261" s="225" t="s">
        <v>144</v>
      </c>
      <c r="AU261" s="225" t="s">
        <v>81</v>
      </c>
      <c r="AY261" s="19" t="s">
        <v>142</v>
      </c>
      <c r="BE261" s="226">
        <f>IF(N261="základní",J261,0)</f>
        <v>0</v>
      </c>
      <c r="BF261" s="226">
        <f>IF(N261="snížená",J261,0)</f>
        <v>0</v>
      </c>
      <c r="BG261" s="226">
        <f>IF(N261="zákl. přenesená",J261,0)</f>
        <v>0</v>
      </c>
      <c r="BH261" s="226">
        <f>IF(N261="sníž. přenesená",J261,0)</f>
        <v>0</v>
      </c>
      <c r="BI261" s="226">
        <f>IF(N261="nulová",J261,0)</f>
        <v>0</v>
      </c>
      <c r="BJ261" s="19" t="s">
        <v>79</v>
      </c>
      <c r="BK261" s="226">
        <f>ROUND(I261*H261,2)</f>
        <v>0</v>
      </c>
      <c r="BL261" s="19" t="s">
        <v>149</v>
      </c>
      <c r="BM261" s="225" t="s">
        <v>1337</v>
      </c>
    </row>
    <row r="262" s="12" customFormat="1" ht="22.8" customHeight="1">
      <c r="A262" s="12"/>
      <c r="B262" s="198"/>
      <c r="C262" s="199"/>
      <c r="D262" s="200" t="s">
        <v>71</v>
      </c>
      <c r="E262" s="212" t="s">
        <v>706</v>
      </c>
      <c r="F262" s="212" t="s">
        <v>707</v>
      </c>
      <c r="G262" s="199"/>
      <c r="H262" s="199"/>
      <c r="I262" s="202"/>
      <c r="J262" s="213">
        <f>BK262</f>
        <v>0</v>
      </c>
      <c r="K262" s="199"/>
      <c r="L262" s="204"/>
      <c r="M262" s="205"/>
      <c r="N262" s="206"/>
      <c r="O262" s="206"/>
      <c r="P262" s="207">
        <f>P263</f>
        <v>0</v>
      </c>
      <c r="Q262" s="206"/>
      <c r="R262" s="207">
        <f>R263</f>
        <v>0</v>
      </c>
      <c r="S262" s="206"/>
      <c r="T262" s="208">
        <f>T263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9" t="s">
        <v>171</v>
      </c>
      <c r="AT262" s="210" t="s">
        <v>71</v>
      </c>
      <c r="AU262" s="210" t="s">
        <v>79</v>
      </c>
      <c r="AY262" s="209" t="s">
        <v>142</v>
      </c>
      <c r="BK262" s="211">
        <f>BK263</f>
        <v>0</v>
      </c>
    </row>
    <row r="263" s="2" customFormat="1" ht="16.5" customHeight="1">
      <c r="A263" s="40"/>
      <c r="B263" s="41"/>
      <c r="C263" s="214" t="s">
        <v>530</v>
      </c>
      <c r="D263" s="214" t="s">
        <v>144</v>
      </c>
      <c r="E263" s="215" t="s">
        <v>709</v>
      </c>
      <c r="F263" s="216" t="s">
        <v>710</v>
      </c>
      <c r="G263" s="217" t="s">
        <v>711</v>
      </c>
      <c r="H263" s="218">
        <v>1</v>
      </c>
      <c r="I263" s="219"/>
      <c r="J263" s="220">
        <f>ROUND(I263*H263,2)</f>
        <v>0</v>
      </c>
      <c r="K263" s="216" t="s">
        <v>19</v>
      </c>
      <c r="L263" s="46"/>
      <c r="M263" s="275" t="s">
        <v>19</v>
      </c>
      <c r="N263" s="276" t="s">
        <v>43</v>
      </c>
      <c r="O263" s="277"/>
      <c r="P263" s="278">
        <f>O263*H263</f>
        <v>0</v>
      </c>
      <c r="Q263" s="278">
        <v>0</v>
      </c>
      <c r="R263" s="278">
        <f>Q263*H263</f>
        <v>0</v>
      </c>
      <c r="S263" s="278">
        <v>0</v>
      </c>
      <c r="T263" s="279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25" t="s">
        <v>689</v>
      </c>
      <c r="AT263" s="225" t="s">
        <v>144</v>
      </c>
      <c r="AU263" s="225" t="s">
        <v>81</v>
      </c>
      <c r="AY263" s="19" t="s">
        <v>142</v>
      </c>
      <c r="BE263" s="226">
        <f>IF(N263="základní",J263,0)</f>
        <v>0</v>
      </c>
      <c r="BF263" s="226">
        <f>IF(N263="snížená",J263,0)</f>
        <v>0</v>
      </c>
      <c r="BG263" s="226">
        <f>IF(N263="zákl. přenesená",J263,0)</f>
        <v>0</v>
      </c>
      <c r="BH263" s="226">
        <f>IF(N263="sníž. přenesená",J263,0)</f>
        <v>0</v>
      </c>
      <c r="BI263" s="226">
        <f>IF(N263="nulová",J263,0)</f>
        <v>0</v>
      </c>
      <c r="BJ263" s="19" t="s">
        <v>79</v>
      </c>
      <c r="BK263" s="226">
        <f>ROUND(I263*H263,2)</f>
        <v>0</v>
      </c>
      <c r="BL263" s="19" t="s">
        <v>689</v>
      </c>
      <c r="BM263" s="225" t="s">
        <v>1338</v>
      </c>
    </row>
    <row r="264" s="2" customFormat="1" ht="6.96" customHeight="1">
      <c r="A264" s="40"/>
      <c r="B264" s="61"/>
      <c r="C264" s="62"/>
      <c r="D264" s="62"/>
      <c r="E264" s="62"/>
      <c r="F264" s="62"/>
      <c r="G264" s="62"/>
      <c r="H264" s="62"/>
      <c r="I264" s="62"/>
      <c r="J264" s="62"/>
      <c r="K264" s="62"/>
      <c r="L264" s="46"/>
      <c r="M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</row>
  </sheetData>
  <sheetProtection sheet="1" autoFilter="0" formatColumns="0" formatRows="0" objects="1" scenarios="1" spinCount="100000" saltValue="7h+ANl2K6vxtL8AVaMNWH5tlx/K5fkO0PSw3lvsnLGDGy3nsSgYZSem7zWbyCFNJpMWqsdFY2KpEPQrAecEyPw==" hashValue="y5vxg757FVwFWyBXHdm40dDLN7egThcn5bheRDdvr2UMlEUtM3DyPMmoJczpxsfV5YuilN56t7aFs1UCF/wmmg==" algorithmName="SHA-512" password="CC35"/>
  <autoFilter ref="C96:K26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5:H85"/>
    <mergeCell ref="E87:H87"/>
    <mergeCell ref="E89:H89"/>
    <mergeCell ref="L2:V2"/>
  </mergeCells>
  <hyperlinks>
    <hyperlink ref="F101" r:id="rId1" display="https://podminky.urs.cz/item/CS_URS_2024_01/131251103"/>
    <hyperlink ref="F106" r:id="rId2" display="https://podminky.urs.cz/item/CS_URS_2024_01/132254104"/>
    <hyperlink ref="F111" r:id="rId3" display="https://podminky.urs.cz/item/CS_URS_2024_01/151811131"/>
    <hyperlink ref="F116" r:id="rId4" display="https://podminky.urs.cz/item/CS_URS_2024_01/151811231"/>
    <hyperlink ref="F118" r:id="rId5" display="https://podminky.urs.cz/item/CS_URS_2024_01/162751117"/>
    <hyperlink ref="F121" r:id="rId6" display="https://podminky.urs.cz/item/CS_URS_2024_01/162751119"/>
    <hyperlink ref="F124" r:id="rId7" display="https://podminky.urs.cz/item/CS_URS_2024_01/167151111"/>
    <hyperlink ref="F127" r:id="rId8" display="https://podminky.urs.cz/item/CS_URS_2024_01/171201231"/>
    <hyperlink ref="F130" r:id="rId9" display="https://podminky.urs.cz/item/CS_URS_2024_01/171251201"/>
    <hyperlink ref="F133" r:id="rId10" display="https://podminky.urs.cz/item/CS_URS_2024_01/174101101"/>
    <hyperlink ref="F137" r:id="rId11" display="https://podminky.urs.cz/item/CS_URS_2024_01/175151101"/>
    <hyperlink ref="F145" r:id="rId12" display="https://podminky.urs.cz/item/CS_URS_2024_01/451572111"/>
    <hyperlink ref="F151" r:id="rId13" display="https://podminky.urs.cz/item/CS_URS_2024_01/890411811"/>
    <hyperlink ref="F154" r:id="rId14" display="https://podminky.urs.cz/item/CS_URS_2024_01/871310330"/>
    <hyperlink ref="F159" r:id="rId15" display="https://podminky.urs.cz/item/CS_URS_2024_01/871350330"/>
    <hyperlink ref="F164" r:id="rId16" display="https://podminky.urs.cz/item/CS_URS_2024_01/871370330"/>
    <hyperlink ref="F170" r:id="rId17" display="https://podminky.urs.cz/item/CS_URS_2024_01/877350310"/>
    <hyperlink ref="F175" r:id="rId18" display="https://podminky.urs.cz/item/CS_URS_2024_01/877310310"/>
    <hyperlink ref="F181" r:id="rId19" display="https://podminky.urs.cz/item/CS_URS_2024_01/877370320"/>
    <hyperlink ref="F185" r:id="rId20" display="https://podminky.urs.cz/item/CS_URS_2024_01/892351111"/>
    <hyperlink ref="F188" r:id="rId21" display="https://podminky.urs.cz/item/CS_URS_2024_01/892381111"/>
    <hyperlink ref="F190" r:id="rId22" display="https://podminky.urs.cz/item/CS_URS_2024_01/899722112"/>
    <hyperlink ref="F193" r:id="rId23" display="https://podminky.urs.cz/item/CS_URS_2024_01/894812206"/>
    <hyperlink ref="F195" r:id="rId24" display="https://podminky.urs.cz/item/CS_URS_2024_01/894812233"/>
    <hyperlink ref="F197" r:id="rId25" display="https://podminky.urs.cz/item/CS_URS_2024_01/894812249"/>
    <hyperlink ref="F199" r:id="rId26" display="https://podminky.urs.cz/item/CS_URS_2024_01/894812262"/>
    <hyperlink ref="F201" r:id="rId27" display="https://podminky.urs.cz/item/CS_URS_2024_01/894812326"/>
    <hyperlink ref="F203" r:id="rId28" display="https://podminky.urs.cz/item/CS_URS_2024_01/894812333"/>
    <hyperlink ref="F205" r:id="rId29" display="https://podminky.urs.cz/item/CS_URS_2024_01/894812339"/>
    <hyperlink ref="F207" r:id="rId30" display="https://podminky.urs.cz/item/CS_URS_2024_01/894812376"/>
    <hyperlink ref="F209" r:id="rId31" display="https://podminky.urs.cz/item/CS_URS_2024_01/895941323"/>
    <hyperlink ref="F212" r:id="rId32" display="https://podminky.urs.cz/item/CS_URS_2024_01/895941341"/>
    <hyperlink ref="F215" r:id="rId33" display="https://podminky.urs.cz/item/CS_URS_2024_01/895941351"/>
    <hyperlink ref="F218" r:id="rId34" display="https://podminky.urs.cz/item/CS_URS_2024_01/895941362"/>
    <hyperlink ref="F221" r:id="rId35" display="https://podminky.urs.cz/item/CS_URS_2024_01/899104112"/>
    <hyperlink ref="F227" r:id="rId36" display="https://podminky.urs.cz/item/CS_URS_2024_01/935113112"/>
    <hyperlink ref="F232" r:id="rId37" display="https://podminky.urs.cz/item/CS_URS_2024_01/935923218"/>
    <hyperlink ref="F236" r:id="rId38" display="https://podminky.urs.cz/item/CS_URS_2024_01/997221571"/>
    <hyperlink ref="F238" r:id="rId39" display="https://podminky.urs.cz/item/CS_URS_2024_01/997221579"/>
    <hyperlink ref="F241" r:id="rId40" display="https://podminky.urs.cz/item/CS_URS_2024_01/997221612"/>
    <hyperlink ref="F244" r:id="rId41" display="https://podminky.urs.cz/item/CS_URS_2024_01/997221861"/>
    <hyperlink ref="F248" r:id="rId42" display="https://podminky.urs.cz/item/CS_URS_2024_01/998011002"/>
    <hyperlink ref="F252" r:id="rId43" display="https://podminky.urs.cz/item/CS_URS_2024_01/721242106"/>
    <hyperlink ref="F254" r:id="rId44" display="https://podminky.urs.cz/item/CS_URS_2024_01/99872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5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Tuchlovice, oprava místních komunikací - lokalita východ</v>
      </c>
      <c r="F7" s="144"/>
      <c r="G7" s="144"/>
      <c r="H7" s="144"/>
      <c r="L7" s="22"/>
    </row>
    <row r="8" s="1" customFormat="1" ht="12" customHeight="1">
      <c r="B8" s="22"/>
      <c r="D8" s="144" t="s">
        <v>104</v>
      </c>
      <c r="L8" s="22"/>
    </row>
    <row r="9" s="2" customFormat="1" ht="16.5" customHeight="1">
      <c r="A9" s="40"/>
      <c r="B9" s="46"/>
      <c r="C9" s="40"/>
      <c r="D9" s="40"/>
      <c r="E9" s="145" t="s">
        <v>1213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1339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14. 3. 2024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35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36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38</v>
      </c>
      <c r="E32" s="40"/>
      <c r="F32" s="40"/>
      <c r="G32" s="40"/>
      <c r="H32" s="40"/>
      <c r="I32" s="40"/>
      <c r="J32" s="155">
        <f>ROUND(J102,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40</v>
      </c>
      <c r="G34" s="40"/>
      <c r="H34" s="40"/>
      <c r="I34" s="156" t="s">
        <v>39</v>
      </c>
      <c r="J34" s="156" t="s">
        <v>41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42</v>
      </c>
      <c r="E35" s="144" t="s">
        <v>43</v>
      </c>
      <c r="F35" s="158">
        <f>ROUND((SUM(BE102:BE215)),  2)</f>
        <v>0</v>
      </c>
      <c r="G35" s="40"/>
      <c r="H35" s="40"/>
      <c r="I35" s="159">
        <v>0.20999999999999999</v>
      </c>
      <c r="J35" s="158">
        <f>ROUND(((SUM(BE102:BE215))*I35),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44</v>
      </c>
      <c r="F36" s="158">
        <f>ROUND((SUM(BF102:BF215)),  2)</f>
        <v>0</v>
      </c>
      <c r="G36" s="40"/>
      <c r="H36" s="40"/>
      <c r="I36" s="159">
        <v>0.12</v>
      </c>
      <c r="J36" s="158">
        <f>ROUND(((SUM(BF102:BF215))*I36),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45</v>
      </c>
      <c r="F37" s="158">
        <f>ROUND((SUM(BG102:BG215)),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46</v>
      </c>
      <c r="F38" s="158">
        <f>ROUND((SUM(BH102:BH215)),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47</v>
      </c>
      <c r="F39" s="158">
        <f>ROUND((SUM(BI102:BI215)),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Tuchlovice, oprava místních komunikací - lokalita východ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104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1213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105.3 - Veřejné osvětlení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obec Tuchlovice</v>
      </c>
      <c r="G56" s="42"/>
      <c r="H56" s="42"/>
      <c r="I56" s="34" t="s">
        <v>23</v>
      </c>
      <c r="J56" s="74" t="str">
        <f>IF(J14="","",J14)</f>
        <v>14. 3. 2024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Tuchlovice</v>
      </c>
      <c r="G58" s="42"/>
      <c r="H58" s="42"/>
      <c r="I58" s="34" t="s">
        <v>31</v>
      </c>
      <c r="J58" s="38" t="str">
        <f>E23</f>
        <v>PFProjekt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Lukáš Novák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109</v>
      </c>
      <c r="D61" s="173"/>
      <c r="E61" s="173"/>
      <c r="F61" s="173"/>
      <c r="G61" s="173"/>
      <c r="H61" s="173"/>
      <c r="I61" s="173"/>
      <c r="J61" s="174" t="s">
        <v>110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70</v>
      </c>
      <c r="D63" s="42"/>
      <c r="E63" s="42"/>
      <c r="F63" s="42"/>
      <c r="G63" s="42"/>
      <c r="H63" s="42"/>
      <c r="I63" s="42"/>
      <c r="J63" s="104">
        <f>J102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111</v>
      </c>
    </row>
    <row r="64" s="9" customFormat="1" ht="24.96" customHeight="1">
      <c r="A64" s="9"/>
      <c r="B64" s="176"/>
      <c r="C64" s="177"/>
      <c r="D64" s="178" t="s">
        <v>955</v>
      </c>
      <c r="E64" s="179"/>
      <c r="F64" s="179"/>
      <c r="G64" s="179"/>
      <c r="H64" s="179"/>
      <c r="I64" s="179"/>
      <c r="J64" s="180">
        <f>J103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956</v>
      </c>
      <c r="E65" s="184"/>
      <c r="F65" s="184"/>
      <c r="G65" s="184"/>
      <c r="H65" s="184"/>
      <c r="I65" s="184"/>
      <c r="J65" s="185">
        <f>J104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76"/>
      <c r="C66" s="177"/>
      <c r="D66" s="178" t="s">
        <v>957</v>
      </c>
      <c r="E66" s="179"/>
      <c r="F66" s="179"/>
      <c r="G66" s="179"/>
      <c r="H66" s="179"/>
      <c r="I66" s="179"/>
      <c r="J66" s="180">
        <f>J107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82"/>
      <c r="C67" s="127"/>
      <c r="D67" s="183" t="s">
        <v>958</v>
      </c>
      <c r="E67" s="184"/>
      <c r="F67" s="184"/>
      <c r="G67" s="184"/>
      <c r="H67" s="184"/>
      <c r="I67" s="184"/>
      <c r="J67" s="185">
        <f>J108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124</v>
      </c>
      <c r="E68" s="184"/>
      <c r="F68" s="184"/>
      <c r="G68" s="184"/>
      <c r="H68" s="184"/>
      <c r="I68" s="184"/>
      <c r="J68" s="185">
        <f>J110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125</v>
      </c>
      <c r="E69" s="184"/>
      <c r="F69" s="184"/>
      <c r="G69" s="184"/>
      <c r="H69" s="184"/>
      <c r="I69" s="184"/>
      <c r="J69" s="185">
        <f>J117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126</v>
      </c>
      <c r="E70" s="184"/>
      <c r="F70" s="184"/>
      <c r="G70" s="184"/>
      <c r="H70" s="184"/>
      <c r="I70" s="184"/>
      <c r="J70" s="185">
        <f>J120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959</v>
      </c>
      <c r="E71" s="184"/>
      <c r="F71" s="184"/>
      <c r="G71" s="184"/>
      <c r="H71" s="184"/>
      <c r="I71" s="184"/>
      <c r="J71" s="185">
        <f>J123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6"/>
      <c r="C72" s="177"/>
      <c r="D72" s="178" t="s">
        <v>960</v>
      </c>
      <c r="E72" s="179"/>
      <c r="F72" s="179"/>
      <c r="G72" s="179"/>
      <c r="H72" s="179"/>
      <c r="I72" s="179"/>
      <c r="J72" s="180">
        <f>J128</f>
        <v>0</v>
      </c>
      <c r="K72" s="177"/>
      <c r="L72" s="18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2"/>
      <c r="C73" s="127"/>
      <c r="D73" s="183" t="s">
        <v>961</v>
      </c>
      <c r="E73" s="184"/>
      <c r="F73" s="184"/>
      <c r="G73" s="184"/>
      <c r="H73" s="184"/>
      <c r="I73" s="184"/>
      <c r="J73" s="185">
        <f>J129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962</v>
      </c>
      <c r="E74" s="184"/>
      <c r="F74" s="184"/>
      <c r="G74" s="184"/>
      <c r="H74" s="184"/>
      <c r="I74" s="184"/>
      <c r="J74" s="185">
        <f>J139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2"/>
      <c r="C75" s="127"/>
      <c r="D75" s="183" t="s">
        <v>963</v>
      </c>
      <c r="E75" s="184"/>
      <c r="F75" s="184"/>
      <c r="G75" s="184"/>
      <c r="H75" s="184"/>
      <c r="I75" s="184"/>
      <c r="J75" s="185">
        <f>J148</f>
        <v>0</v>
      </c>
      <c r="K75" s="127"/>
      <c r="L75" s="18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4.88" customHeight="1">
      <c r="A76" s="10"/>
      <c r="B76" s="182"/>
      <c r="C76" s="127"/>
      <c r="D76" s="183" t="s">
        <v>964</v>
      </c>
      <c r="E76" s="184"/>
      <c r="F76" s="184"/>
      <c r="G76" s="184"/>
      <c r="H76" s="184"/>
      <c r="I76" s="184"/>
      <c r="J76" s="185">
        <f>J159</f>
        <v>0</v>
      </c>
      <c r="K76" s="127"/>
      <c r="L76" s="18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76"/>
      <c r="C77" s="177"/>
      <c r="D77" s="178" t="s">
        <v>965</v>
      </c>
      <c r="E77" s="179"/>
      <c r="F77" s="179"/>
      <c r="G77" s="179"/>
      <c r="H77" s="179"/>
      <c r="I77" s="179"/>
      <c r="J77" s="180">
        <f>J162</f>
        <v>0</v>
      </c>
      <c r="K77" s="177"/>
      <c r="L77" s="181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10" customFormat="1" ht="19.92" customHeight="1">
      <c r="A78" s="10"/>
      <c r="B78" s="182"/>
      <c r="C78" s="127"/>
      <c r="D78" s="183" t="s">
        <v>966</v>
      </c>
      <c r="E78" s="184"/>
      <c r="F78" s="184"/>
      <c r="G78" s="184"/>
      <c r="H78" s="184"/>
      <c r="I78" s="184"/>
      <c r="J78" s="185">
        <f>J163</f>
        <v>0</v>
      </c>
      <c r="K78" s="127"/>
      <c r="L78" s="18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2"/>
      <c r="C79" s="127"/>
      <c r="D79" s="183" t="s">
        <v>967</v>
      </c>
      <c r="E79" s="184"/>
      <c r="F79" s="184"/>
      <c r="G79" s="184"/>
      <c r="H79" s="184"/>
      <c r="I79" s="184"/>
      <c r="J79" s="185">
        <f>J176</f>
        <v>0</v>
      </c>
      <c r="K79" s="127"/>
      <c r="L79" s="18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2"/>
      <c r="C80" s="127"/>
      <c r="D80" s="183" t="s">
        <v>968</v>
      </c>
      <c r="E80" s="184"/>
      <c r="F80" s="184"/>
      <c r="G80" s="184"/>
      <c r="H80" s="184"/>
      <c r="I80" s="184"/>
      <c r="J80" s="185">
        <f>J214</f>
        <v>0</v>
      </c>
      <c r="K80" s="127"/>
      <c r="L80" s="18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6" s="2" customFormat="1" ht="6.96" customHeight="1">
      <c r="A86" s="40"/>
      <c r="B86" s="63"/>
      <c r="C86" s="64"/>
      <c r="D86" s="64"/>
      <c r="E86" s="64"/>
      <c r="F86" s="64"/>
      <c r="G86" s="64"/>
      <c r="H86" s="64"/>
      <c r="I86" s="64"/>
      <c r="J86" s="64"/>
      <c r="K86" s="64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4.96" customHeight="1">
      <c r="A87" s="40"/>
      <c r="B87" s="41"/>
      <c r="C87" s="25" t="s">
        <v>127</v>
      </c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16</v>
      </c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6.5" customHeight="1">
      <c r="A90" s="40"/>
      <c r="B90" s="41"/>
      <c r="C90" s="42"/>
      <c r="D90" s="42"/>
      <c r="E90" s="171" t="str">
        <f>E7</f>
        <v>Tuchlovice, oprava místních komunikací - lokalita východ</v>
      </c>
      <c r="F90" s="34"/>
      <c r="G90" s="34"/>
      <c r="H90" s="34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" customFormat="1" ht="12" customHeight="1">
      <c r="B91" s="23"/>
      <c r="C91" s="34" t="s">
        <v>104</v>
      </c>
      <c r="D91" s="24"/>
      <c r="E91" s="24"/>
      <c r="F91" s="24"/>
      <c r="G91" s="24"/>
      <c r="H91" s="24"/>
      <c r="I91" s="24"/>
      <c r="J91" s="24"/>
      <c r="K91" s="24"/>
      <c r="L91" s="22"/>
    </row>
    <row r="92" s="2" customFormat="1" ht="16.5" customHeight="1">
      <c r="A92" s="40"/>
      <c r="B92" s="41"/>
      <c r="C92" s="42"/>
      <c r="D92" s="42"/>
      <c r="E92" s="171" t="s">
        <v>1213</v>
      </c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2" customHeight="1">
      <c r="A93" s="40"/>
      <c r="B93" s="41"/>
      <c r="C93" s="34" t="s">
        <v>106</v>
      </c>
      <c r="D93" s="42"/>
      <c r="E93" s="42"/>
      <c r="F93" s="42"/>
      <c r="G93" s="42"/>
      <c r="H93" s="42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6.5" customHeight="1">
      <c r="A94" s="40"/>
      <c r="B94" s="41"/>
      <c r="C94" s="42"/>
      <c r="D94" s="42"/>
      <c r="E94" s="71" t="str">
        <f>E11</f>
        <v>SO 105.3 - Veřejné osvětlení</v>
      </c>
      <c r="F94" s="42"/>
      <c r="G94" s="42"/>
      <c r="H94" s="42"/>
      <c r="I94" s="42"/>
      <c r="J94" s="42"/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2" customHeight="1">
      <c r="A96" s="40"/>
      <c r="B96" s="41"/>
      <c r="C96" s="34" t="s">
        <v>21</v>
      </c>
      <c r="D96" s="42"/>
      <c r="E96" s="42"/>
      <c r="F96" s="29" t="str">
        <f>F14</f>
        <v>obec Tuchlovice</v>
      </c>
      <c r="G96" s="42"/>
      <c r="H96" s="42"/>
      <c r="I96" s="34" t="s">
        <v>23</v>
      </c>
      <c r="J96" s="74" t="str">
        <f>IF(J14="","",J14)</f>
        <v>14. 3. 2024</v>
      </c>
      <c r="K96" s="42"/>
      <c r="L96" s="14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6.96" customHeight="1">
      <c r="A97" s="40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14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5.15" customHeight="1">
      <c r="A98" s="40"/>
      <c r="B98" s="41"/>
      <c r="C98" s="34" t="s">
        <v>25</v>
      </c>
      <c r="D98" s="42"/>
      <c r="E98" s="42"/>
      <c r="F98" s="29" t="str">
        <f>E17</f>
        <v>Obec Tuchlovice</v>
      </c>
      <c r="G98" s="42"/>
      <c r="H98" s="42"/>
      <c r="I98" s="34" t="s">
        <v>31</v>
      </c>
      <c r="J98" s="38" t="str">
        <f>E23</f>
        <v>PFProjekt s.r.o.</v>
      </c>
      <c r="K98" s="42"/>
      <c r="L98" s="14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15.15" customHeight="1">
      <c r="A99" s="40"/>
      <c r="B99" s="41"/>
      <c r="C99" s="34" t="s">
        <v>29</v>
      </c>
      <c r="D99" s="42"/>
      <c r="E99" s="42"/>
      <c r="F99" s="29" t="str">
        <f>IF(E20="","",E20)</f>
        <v>Vyplň údaj</v>
      </c>
      <c r="G99" s="42"/>
      <c r="H99" s="42"/>
      <c r="I99" s="34" t="s">
        <v>34</v>
      </c>
      <c r="J99" s="38" t="str">
        <f>E26</f>
        <v>Lukáš Novák</v>
      </c>
      <c r="K99" s="42"/>
      <c r="L99" s="146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2" customFormat="1" ht="10.32" customHeight="1">
      <c r="A100" s="40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146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  <row r="101" s="11" customFormat="1" ht="29.28" customHeight="1">
      <c r="A101" s="187"/>
      <c r="B101" s="188"/>
      <c r="C101" s="189" t="s">
        <v>128</v>
      </c>
      <c r="D101" s="190" t="s">
        <v>57</v>
      </c>
      <c r="E101" s="190" t="s">
        <v>53</v>
      </c>
      <c r="F101" s="190" t="s">
        <v>54</v>
      </c>
      <c r="G101" s="190" t="s">
        <v>129</v>
      </c>
      <c r="H101" s="190" t="s">
        <v>130</v>
      </c>
      <c r="I101" s="190" t="s">
        <v>131</v>
      </c>
      <c r="J101" s="190" t="s">
        <v>110</v>
      </c>
      <c r="K101" s="191" t="s">
        <v>132</v>
      </c>
      <c r="L101" s="192"/>
      <c r="M101" s="94" t="s">
        <v>19</v>
      </c>
      <c r="N101" s="95" t="s">
        <v>42</v>
      </c>
      <c r="O101" s="95" t="s">
        <v>133</v>
      </c>
      <c r="P101" s="95" t="s">
        <v>134</v>
      </c>
      <c r="Q101" s="95" t="s">
        <v>135</v>
      </c>
      <c r="R101" s="95" t="s">
        <v>136</v>
      </c>
      <c r="S101" s="95" t="s">
        <v>137</v>
      </c>
      <c r="T101" s="96" t="s">
        <v>138</v>
      </c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</row>
    <row r="102" s="2" customFormat="1" ht="22.8" customHeight="1">
      <c r="A102" s="40"/>
      <c r="B102" s="41"/>
      <c r="C102" s="101" t="s">
        <v>139</v>
      </c>
      <c r="D102" s="42"/>
      <c r="E102" s="42"/>
      <c r="F102" s="42"/>
      <c r="G102" s="42"/>
      <c r="H102" s="42"/>
      <c r="I102" s="42"/>
      <c r="J102" s="193">
        <f>BK102</f>
        <v>0</v>
      </c>
      <c r="K102" s="42"/>
      <c r="L102" s="46"/>
      <c r="M102" s="97"/>
      <c r="N102" s="194"/>
      <c r="O102" s="98"/>
      <c r="P102" s="195">
        <f>P103+P107+P128+P162</f>
        <v>0</v>
      </c>
      <c r="Q102" s="98"/>
      <c r="R102" s="195">
        <f>R103+R107+R128+R162</f>
        <v>3.5970107499999999</v>
      </c>
      <c r="S102" s="98"/>
      <c r="T102" s="196">
        <f>T103+T107+T128+T162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71</v>
      </c>
      <c r="AU102" s="19" t="s">
        <v>111</v>
      </c>
      <c r="BK102" s="197">
        <f>BK103+BK107+BK128+BK162</f>
        <v>0</v>
      </c>
    </row>
    <row r="103" s="12" customFormat="1" ht="25.92" customHeight="1">
      <c r="A103" s="12"/>
      <c r="B103" s="198"/>
      <c r="C103" s="199"/>
      <c r="D103" s="200" t="s">
        <v>71</v>
      </c>
      <c r="E103" s="201" t="s">
        <v>140</v>
      </c>
      <c r="F103" s="201" t="s">
        <v>969</v>
      </c>
      <c r="G103" s="199"/>
      <c r="H103" s="199"/>
      <c r="I103" s="202"/>
      <c r="J103" s="203">
        <f>BK103</f>
        <v>0</v>
      </c>
      <c r="K103" s="199"/>
      <c r="L103" s="204"/>
      <c r="M103" s="205"/>
      <c r="N103" s="206"/>
      <c r="O103" s="206"/>
      <c r="P103" s="207">
        <f>P104</f>
        <v>0</v>
      </c>
      <c r="Q103" s="206"/>
      <c r="R103" s="207">
        <f>R104</f>
        <v>0</v>
      </c>
      <c r="S103" s="206"/>
      <c r="T103" s="208">
        <f>T104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9" t="s">
        <v>79</v>
      </c>
      <c r="AT103" s="210" t="s">
        <v>71</v>
      </c>
      <c r="AU103" s="210" t="s">
        <v>72</v>
      </c>
      <c r="AY103" s="209" t="s">
        <v>142</v>
      </c>
      <c r="BK103" s="211">
        <f>BK104</f>
        <v>0</v>
      </c>
    </row>
    <row r="104" s="12" customFormat="1" ht="22.8" customHeight="1">
      <c r="A104" s="12"/>
      <c r="B104" s="198"/>
      <c r="C104" s="199"/>
      <c r="D104" s="200" t="s">
        <v>71</v>
      </c>
      <c r="E104" s="212" t="s">
        <v>199</v>
      </c>
      <c r="F104" s="212" t="s">
        <v>970</v>
      </c>
      <c r="G104" s="199"/>
      <c r="H104" s="199"/>
      <c r="I104" s="202"/>
      <c r="J104" s="213">
        <f>BK104</f>
        <v>0</v>
      </c>
      <c r="K104" s="199"/>
      <c r="L104" s="204"/>
      <c r="M104" s="205"/>
      <c r="N104" s="206"/>
      <c r="O104" s="206"/>
      <c r="P104" s="207">
        <f>SUM(P105:P106)</f>
        <v>0</v>
      </c>
      <c r="Q104" s="206"/>
      <c r="R104" s="207">
        <f>SUM(R105:R106)</f>
        <v>0</v>
      </c>
      <c r="S104" s="206"/>
      <c r="T104" s="208">
        <f>SUM(T105:T106)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9" t="s">
        <v>79</v>
      </c>
      <c r="AT104" s="210" t="s">
        <v>71</v>
      </c>
      <c r="AU104" s="210" t="s">
        <v>79</v>
      </c>
      <c r="AY104" s="209" t="s">
        <v>142</v>
      </c>
      <c r="BK104" s="211">
        <f>SUM(BK105:BK106)</f>
        <v>0</v>
      </c>
    </row>
    <row r="105" s="2" customFormat="1" ht="16.5" customHeight="1">
      <c r="A105" s="40"/>
      <c r="B105" s="41"/>
      <c r="C105" s="214" t="s">
        <v>79</v>
      </c>
      <c r="D105" s="214" t="s">
        <v>144</v>
      </c>
      <c r="E105" s="215" t="s">
        <v>971</v>
      </c>
      <c r="F105" s="216" t="s">
        <v>972</v>
      </c>
      <c r="G105" s="217" t="s">
        <v>677</v>
      </c>
      <c r="H105" s="218">
        <v>15</v>
      </c>
      <c r="I105" s="219"/>
      <c r="J105" s="220">
        <f>ROUND(I105*H105,2)</f>
        <v>0</v>
      </c>
      <c r="K105" s="216" t="s">
        <v>148</v>
      </c>
      <c r="L105" s="46"/>
      <c r="M105" s="221" t="s">
        <v>19</v>
      </c>
      <c r="N105" s="222" t="s">
        <v>43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149</v>
      </c>
      <c r="AT105" s="225" t="s">
        <v>144</v>
      </c>
      <c r="AU105" s="225" t="s">
        <v>81</v>
      </c>
      <c r="AY105" s="19" t="s">
        <v>142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79</v>
      </c>
      <c r="BK105" s="226">
        <f>ROUND(I105*H105,2)</f>
        <v>0</v>
      </c>
      <c r="BL105" s="19" t="s">
        <v>149</v>
      </c>
      <c r="BM105" s="225" t="s">
        <v>973</v>
      </c>
    </row>
    <row r="106" s="2" customFormat="1">
      <c r="A106" s="40"/>
      <c r="B106" s="41"/>
      <c r="C106" s="42"/>
      <c r="D106" s="227" t="s">
        <v>151</v>
      </c>
      <c r="E106" s="42"/>
      <c r="F106" s="228" t="s">
        <v>974</v>
      </c>
      <c r="G106" s="42"/>
      <c r="H106" s="42"/>
      <c r="I106" s="229"/>
      <c r="J106" s="42"/>
      <c r="K106" s="42"/>
      <c r="L106" s="46"/>
      <c r="M106" s="230"/>
      <c r="N106" s="231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151</v>
      </c>
      <c r="AU106" s="19" t="s">
        <v>81</v>
      </c>
    </row>
    <row r="107" s="12" customFormat="1" ht="25.92" customHeight="1">
      <c r="A107" s="12"/>
      <c r="B107" s="198"/>
      <c r="C107" s="199"/>
      <c r="D107" s="200" t="s">
        <v>71</v>
      </c>
      <c r="E107" s="201" t="s">
        <v>681</v>
      </c>
      <c r="F107" s="201" t="s">
        <v>975</v>
      </c>
      <c r="G107" s="199"/>
      <c r="H107" s="199"/>
      <c r="I107" s="202"/>
      <c r="J107" s="203">
        <f>BK107</f>
        <v>0</v>
      </c>
      <c r="K107" s="199"/>
      <c r="L107" s="204"/>
      <c r="M107" s="205"/>
      <c r="N107" s="206"/>
      <c r="O107" s="206"/>
      <c r="P107" s="207">
        <f>P108+P110+P117+P120+P123</f>
        <v>0</v>
      </c>
      <c r="Q107" s="206"/>
      <c r="R107" s="207">
        <f>R108+R110+R117+R120+R123</f>
        <v>0</v>
      </c>
      <c r="S107" s="206"/>
      <c r="T107" s="208">
        <f>T108+T110+T117+T120+T123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9" t="s">
        <v>79</v>
      </c>
      <c r="AT107" s="210" t="s">
        <v>71</v>
      </c>
      <c r="AU107" s="210" t="s">
        <v>72</v>
      </c>
      <c r="AY107" s="209" t="s">
        <v>142</v>
      </c>
      <c r="BK107" s="211">
        <f>BK108+BK110+BK117+BK120+BK123</f>
        <v>0</v>
      </c>
    </row>
    <row r="108" s="12" customFormat="1" ht="22.8" customHeight="1">
      <c r="A108" s="12"/>
      <c r="B108" s="198"/>
      <c r="C108" s="199"/>
      <c r="D108" s="200" t="s">
        <v>71</v>
      </c>
      <c r="E108" s="212" t="s">
        <v>72</v>
      </c>
      <c r="F108" s="212" t="s">
        <v>975</v>
      </c>
      <c r="G108" s="199"/>
      <c r="H108" s="199"/>
      <c r="I108" s="202"/>
      <c r="J108" s="213">
        <f>BK108</f>
        <v>0</v>
      </c>
      <c r="K108" s="199"/>
      <c r="L108" s="204"/>
      <c r="M108" s="205"/>
      <c r="N108" s="206"/>
      <c r="O108" s="206"/>
      <c r="P108" s="207">
        <f>P109</f>
        <v>0</v>
      </c>
      <c r="Q108" s="206"/>
      <c r="R108" s="207">
        <f>R109</f>
        <v>0</v>
      </c>
      <c r="S108" s="206"/>
      <c r="T108" s="208">
        <f>T109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9" t="s">
        <v>79</v>
      </c>
      <c r="AT108" s="210" t="s">
        <v>71</v>
      </c>
      <c r="AU108" s="210" t="s">
        <v>79</v>
      </c>
      <c r="AY108" s="209" t="s">
        <v>142</v>
      </c>
      <c r="BK108" s="211">
        <f>BK109</f>
        <v>0</v>
      </c>
    </row>
    <row r="109" s="2" customFormat="1" ht="16.5" customHeight="1">
      <c r="A109" s="40"/>
      <c r="B109" s="41"/>
      <c r="C109" s="214" t="s">
        <v>81</v>
      </c>
      <c r="D109" s="214" t="s">
        <v>144</v>
      </c>
      <c r="E109" s="215" t="s">
        <v>976</v>
      </c>
      <c r="F109" s="216" t="s">
        <v>977</v>
      </c>
      <c r="G109" s="217" t="s">
        <v>978</v>
      </c>
      <c r="H109" s="218">
        <v>25</v>
      </c>
      <c r="I109" s="219"/>
      <c r="J109" s="220">
        <f>ROUND(I109*H109,2)</f>
        <v>0</v>
      </c>
      <c r="K109" s="216" t="s">
        <v>19</v>
      </c>
      <c r="L109" s="46"/>
      <c r="M109" s="221" t="s">
        <v>19</v>
      </c>
      <c r="N109" s="222" t="s">
        <v>43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149</v>
      </c>
      <c r="AT109" s="225" t="s">
        <v>144</v>
      </c>
      <c r="AU109" s="225" t="s">
        <v>81</v>
      </c>
      <c r="AY109" s="19" t="s">
        <v>142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79</v>
      </c>
      <c r="BK109" s="226">
        <f>ROUND(I109*H109,2)</f>
        <v>0</v>
      </c>
      <c r="BL109" s="19" t="s">
        <v>149</v>
      </c>
      <c r="BM109" s="225" t="s">
        <v>979</v>
      </c>
    </row>
    <row r="110" s="12" customFormat="1" ht="22.8" customHeight="1">
      <c r="A110" s="12"/>
      <c r="B110" s="198"/>
      <c r="C110" s="199"/>
      <c r="D110" s="200" t="s">
        <v>71</v>
      </c>
      <c r="E110" s="212" t="s">
        <v>683</v>
      </c>
      <c r="F110" s="212" t="s">
        <v>684</v>
      </c>
      <c r="G110" s="199"/>
      <c r="H110" s="199"/>
      <c r="I110" s="202"/>
      <c r="J110" s="213">
        <f>BK110</f>
        <v>0</v>
      </c>
      <c r="K110" s="199"/>
      <c r="L110" s="204"/>
      <c r="M110" s="205"/>
      <c r="N110" s="206"/>
      <c r="O110" s="206"/>
      <c r="P110" s="207">
        <f>SUM(P111:P116)</f>
        <v>0</v>
      </c>
      <c r="Q110" s="206"/>
      <c r="R110" s="207">
        <f>SUM(R111:R116)</f>
        <v>0</v>
      </c>
      <c r="S110" s="206"/>
      <c r="T110" s="208">
        <f>SUM(T111:T116)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9" t="s">
        <v>171</v>
      </c>
      <c r="AT110" s="210" t="s">
        <v>71</v>
      </c>
      <c r="AU110" s="210" t="s">
        <v>79</v>
      </c>
      <c r="AY110" s="209" t="s">
        <v>142</v>
      </c>
      <c r="BK110" s="211">
        <f>SUM(BK111:BK116)</f>
        <v>0</v>
      </c>
    </row>
    <row r="111" s="2" customFormat="1" ht="16.5" customHeight="1">
      <c r="A111" s="40"/>
      <c r="B111" s="41"/>
      <c r="C111" s="214" t="s">
        <v>155</v>
      </c>
      <c r="D111" s="214" t="s">
        <v>144</v>
      </c>
      <c r="E111" s="215" t="s">
        <v>980</v>
      </c>
      <c r="F111" s="216" t="s">
        <v>981</v>
      </c>
      <c r="G111" s="217" t="s">
        <v>711</v>
      </c>
      <c r="H111" s="218">
        <v>1</v>
      </c>
      <c r="I111" s="219"/>
      <c r="J111" s="220">
        <f>ROUND(I111*H111,2)</f>
        <v>0</v>
      </c>
      <c r="K111" s="216" t="s">
        <v>148</v>
      </c>
      <c r="L111" s="46"/>
      <c r="M111" s="221" t="s">
        <v>19</v>
      </c>
      <c r="N111" s="222" t="s">
        <v>43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689</v>
      </c>
      <c r="AT111" s="225" t="s">
        <v>144</v>
      </c>
      <c r="AU111" s="225" t="s">
        <v>81</v>
      </c>
      <c r="AY111" s="19" t="s">
        <v>142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79</v>
      </c>
      <c r="BK111" s="226">
        <f>ROUND(I111*H111,2)</f>
        <v>0</v>
      </c>
      <c r="BL111" s="19" t="s">
        <v>689</v>
      </c>
      <c r="BM111" s="225" t="s">
        <v>982</v>
      </c>
    </row>
    <row r="112" s="2" customFormat="1">
      <c r="A112" s="40"/>
      <c r="B112" s="41"/>
      <c r="C112" s="42"/>
      <c r="D112" s="227" t="s">
        <v>151</v>
      </c>
      <c r="E112" s="42"/>
      <c r="F112" s="228" t="s">
        <v>983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151</v>
      </c>
      <c r="AU112" s="19" t="s">
        <v>81</v>
      </c>
    </row>
    <row r="113" s="2" customFormat="1" ht="16.5" customHeight="1">
      <c r="A113" s="40"/>
      <c r="B113" s="41"/>
      <c r="C113" s="214" t="s">
        <v>149</v>
      </c>
      <c r="D113" s="214" t="s">
        <v>144</v>
      </c>
      <c r="E113" s="215" t="s">
        <v>692</v>
      </c>
      <c r="F113" s="216" t="s">
        <v>984</v>
      </c>
      <c r="G113" s="217" t="s">
        <v>711</v>
      </c>
      <c r="H113" s="218">
        <v>1</v>
      </c>
      <c r="I113" s="219"/>
      <c r="J113" s="220">
        <f>ROUND(I113*H113,2)</f>
        <v>0</v>
      </c>
      <c r="K113" s="216" t="s">
        <v>148</v>
      </c>
      <c r="L113" s="46"/>
      <c r="M113" s="221" t="s">
        <v>19</v>
      </c>
      <c r="N113" s="222" t="s">
        <v>43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689</v>
      </c>
      <c r="AT113" s="225" t="s">
        <v>144</v>
      </c>
      <c r="AU113" s="225" t="s">
        <v>81</v>
      </c>
      <c r="AY113" s="19" t="s">
        <v>142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79</v>
      </c>
      <c r="BK113" s="226">
        <f>ROUND(I113*H113,2)</f>
        <v>0</v>
      </c>
      <c r="BL113" s="19" t="s">
        <v>689</v>
      </c>
      <c r="BM113" s="225" t="s">
        <v>985</v>
      </c>
    </row>
    <row r="114" s="2" customFormat="1">
      <c r="A114" s="40"/>
      <c r="B114" s="41"/>
      <c r="C114" s="42"/>
      <c r="D114" s="227" t="s">
        <v>151</v>
      </c>
      <c r="E114" s="42"/>
      <c r="F114" s="228" t="s">
        <v>986</v>
      </c>
      <c r="G114" s="42"/>
      <c r="H114" s="42"/>
      <c r="I114" s="229"/>
      <c r="J114" s="42"/>
      <c r="K114" s="42"/>
      <c r="L114" s="46"/>
      <c r="M114" s="230"/>
      <c r="N114" s="231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151</v>
      </c>
      <c r="AU114" s="19" t="s">
        <v>81</v>
      </c>
    </row>
    <row r="115" s="2" customFormat="1" ht="16.5" customHeight="1">
      <c r="A115" s="40"/>
      <c r="B115" s="41"/>
      <c r="C115" s="214" t="s">
        <v>171</v>
      </c>
      <c r="D115" s="214" t="s">
        <v>144</v>
      </c>
      <c r="E115" s="215" t="s">
        <v>698</v>
      </c>
      <c r="F115" s="216" t="s">
        <v>987</v>
      </c>
      <c r="G115" s="217" t="s">
        <v>711</v>
      </c>
      <c r="H115" s="218">
        <v>1</v>
      </c>
      <c r="I115" s="219"/>
      <c r="J115" s="220">
        <f>ROUND(I115*H115,2)</f>
        <v>0</v>
      </c>
      <c r="K115" s="216" t="s">
        <v>148</v>
      </c>
      <c r="L115" s="46"/>
      <c r="M115" s="221" t="s">
        <v>19</v>
      </c>
      <c r="N115" s="222" t="s">
        <v>43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689</v>
      </c>
      <c r="AT115" s="225" t="s">
        <v>144</v>
      </c>
      <c r="AU115" s="225" t="s">
        <v>81</v>
      </c>
      <c r="AY115" s="19" t="s">
        <v>142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79</v>
      </c>
      <c r="BK115" s="226">
        <f>ROUND(I115*H115,2)</f>
        <v>0</v>
      </c>
      <c r="BL115" s="19" t="s">
        <v>689</v>
      </c>
      <c r="BM115" s="225" t="s">
        <v>988</v>
      </c>
    </row>
    <row r="116" s="2" customFormat="1">
      <c r="A116" s="40"/>
      <c r="B116" s="41"/>
      <c r="C116" s="42"/>
      <c r="D116" s="227" t="s">
        <v>151</v>
      </c>
      <c r="E116" s="42"/>
      <c r="F116" s="228" t="s">
        <v>989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151</v>
      </c>
      <c r="AU116" s="19" t="s">
        <v>81</v>
      </c>
    </row>
    <row r="117" s="12" customFormat="1" ht="22.8" customHeight="1">
      <c r="A117" s="12"/>
      <c r="B117" s="198"/>
      <c r="C117" s="199"/>
      <c r="D117" s="200" t="s">
        <v>71</v>
      </c>
      <c r="E117" s="212" t="s">
        <v>706</v>
      </c>
      <c r="F117" s="212" t="s">
        <v>707</v>
      </c>
      <c r="G117" s="199"/>
      <c r="H117" s="199"/>
      <c r="I117" s="202"/>
      <c r="J117" s="213">
        <f>BK117</f>
        <v>0</v>
      </c>
      <c r="K117" s="199"/>
      <c r="L117" s="204"/>
      <c r="M117" s="205"/>
      <c r="N117" s="206"/>
      <c r="O117" s="206"/>
      <c r="P117" s="207">
        <f>SUM(P118:P119)</f>
        <v>0</v>
      </c>
      <c r="Q117" s="206"/>
      <c r="R117" s="207">
        <f>SUM(R118:R119)</f>
        <v>0</v>
      </c>
      <c r="S117" s="206"/>
      <c r="T117" s="208">
        <f>SUM(T118:T119)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9" t="s">
        <v>171</v>
      </c>
      <c r="AT117" s="210" t="s">
        <v>71</v>
      </c>
      <c r="AU117" s="210" t="s">
        <v>79</v>
      </c>
      <c r="AY117" s="209" t="s">
        <v>142</v>
      </c>
      <c r="BK117" s="211">
        <f>SUM(BK118:BK119)</f>
        <v>0</v>
      </c>
    </row>
    <row r="118" s="2" customFormat="1" ht="16.5" customHeight="1">
      <c r="A118" s="40"/>
      <c r="B118" s="41"/>
      <c r="C118" s="214" t="s">
        <v>178</v>
      </c>
      <c r="D118" s="214" t="s">
        <v>144</v>
      </c>
      <c r="E118" s="215" t="s">
        <v>990</v>
      </c>
      <c r="F118" s="216" t="s">
        <v>707</v>
      </c>
      <c r="G118" s="217" t="s">
        <v>711</v>
      </c>
      <c r="H118" s="218">
        <v>1</v>
      </c>
      <c r="I118" s="219"/>
      <c r="J118" s="220">
        <f>ROUND(I118*H118,2)</f>
        <v>0</v>
      </c>
      <c r="K118" s="216" t="s">
        <v>148</v>
      </c>
      <c r="L118" s="46"/>
      <c r="M118" s="221" t="s">
        <v>19</v>
      </c>
      <c r="N118" s="222" t="s">
        <v>43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689</v>
      </c>
      <c r="AT118" s="225" t="s">
        <v>144</v>
      </c>
      <c r="AU118" s="225" t="s">
        <v>81</v>
      </c>
      <c r="AY118" s="19" t="s">
        <v>142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79</v>
      </c>
      <c r="BK118" s="226">
        <f>ROUND(I118*H118,2)</f>
        <v>0</v>
      </c>
      <c r="BL118" s="19" t="s">
        <v>689</v>
      </c>
      <c r="BM118" s="225" t="s">
        <v>991</v>
      </c>
    </row>
    <row r="119" s="2" customFormat="1">
      <c r="A119" s="40"/>
      <c r="B119" s="41"/>
      <c r="C119" s="42"/>
      <c r="D119" s="227" t="s">
        <v>151</v>
      </c>
      <c r="E119" s="42"/>
      <c r="F119" s="228" t="s">
        <v>992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151</v>
      </c>
      <c r="AU119" s="19" t="s">
        <v>81</v>
      </c>
    </row>
    <row r="120" s="12" customFormat="1" ht="22.8" customHeight="1">
      <c r="A120" s="12"/>
      <c r="B120" s="198"/>
      <c r="C120" s="199"/>
      <c r="D120" s="200" t="s">
        <v>71</v>
      </c>
      <c r="E120" s="212" t="s">
        <v>726</v>
      </c>
      <c r="F120" s="212" t="s">
        <v>727</v>
      </c>
      <c r="G120" s="199"/>
      <c r="H120" s="199"/>
      <c r="I120" s="202"/>
      <c r="J120" s="213">
        <f>BK120</f>
        <v>0</v>
      </c>
      <c r="K120" s="199"/>
      <c r="L120" s="204"/>
      <c r="M120" s="205"/>
      <c r="N120" s="206"/>
      <c r="O120" s="206"/>
      <c r="P120" s="207">
        <f>SUM(P121:P122)</f>
        <v>0</v>
      </c>
      <c r="Q120" s="206"/>
      <c r="R120" s="207">
        <f>SUM(R121:R122)</f>
        <v>0</v>
      </c>
      <c r="S120" s="206"/>
      <c r="T120" s="208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9" t="s">
        <v>171</v>
      </c>
      <c r="AT120" s="210" t="s">
        <v>71</v>
      </c>
      <c r="AU120" s="210" t="s">
        <v>79</v>
      </c>
      <c r="AY120" s="209" t="s">
        <v>142</v>
      </c>
      <c r="BK120" s="211">
        <f>SUM(BK121:BK122)</f>
        <v>0</v>
      </c>
    </row>
    <row r="121" s="2" customFormat="1" ht="16.5" customHeight="1">
      <c r="A121" s="40"/>
      <c r="B121" s="41"/>
      <c r="C121" s="214" t="s">
        <v>183</v>
      </c>
      <c r="D121" s="214" t="s">
        <v>144</v>
      </c>
      <c r="E121" s="215" t="s">
        <v>993</v>
      </c>
      <c r="F121" s="216" t="s">
        <v>994</v>
      </c>
      <c r="G121" s="217" t="s">
        <v>711</v>
      </c>
      <c r="H121" s="218">
        <v>1</v>
      </c>
      <c r="I121" s="219"/>
      <c r="J121" s="220">
        <f>ROUND(I121*H121,2)</f>
        <v>0</v>
      </c>
      <c r="K121" s="216" t="s">
        <v>148</v>
      </c>
      <c r="L121" s="46"/>
      <c r="M121" s="221" t="s">
        <v>19</v>
      </c>
      <c r="N121" s="222" t="s">
        <v>43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689</v>
      </c>
      <c r="AT121" s="225" t="s">
        <v>144</v>
      </c>
      <c r="AU121" s="225" t="s">
        <v>81</v>
      </c>
      <c r="AY121" s="19" t="s">
        <v>142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79</v>
      </c>
      <c r="BK121" s="226">
        <f>ROUND(I121*H121,2)</f>
        <v>0</v>
      </c>
      <c r="BL121" s="19" t="s">
        <v>689</v>
      </c>
      <c r="BM121" s="225" t="s">
        <v>995</v>
      </c>
    </row>
    <row r="122" s="2" customFormat="1">
      <c r="A122" s="40"/>
      <c r="B122" s="41"/>
      <c r="C122" s="42"/>
      <c r="D122" s="227" t="s">
        <v>151</v>
      </c>
      <c r="E122" s="42"/>
      <c r="F122" s="228" t="s">
        <v>996</v>
      </c>
      <c r="G122" s="42"/>
      <c r="H122" s="42"/>
      <c r="I122" s="229"/>
      <c r="J122" s="42"/>
      <c r="K122" s="42"/>
      <c r="L122" s="46"/>
      <c r="M122" s="230"/>
      <c r="N122" s="231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151</v>
      </c>
      <c r="AU122" s="19" t="s">
        <v>81</v>
      </c>
    </row>
    <row r="123" s="12" customFormat="1" ht="22.8" customHeight="1">
      <c r="A123" s="12"/>
      <c r="B123" s="198"/>
      <c r="C123" s="199"/>
      <c r="D123" s="200" t="s">
        <v>71</v>
      </c>
      <c r="E123" s="212" t="s">
        <v>997</v>
      </c>
      <c r="F123" s="212" t="s">
        <v>998</v>
      </c>
      <c r="G123" s="199"/>
      <c r="H123" s="199"/>
      <c r="I123" s="202"/>
      <c r="J123" s="213">
        <f>BK123</f>
        <v>0</v>
      </c>
      <c r="K123" s="199"/>
      <c r="L123" s="204"/>
      <c r="M123" s="205"/>
      <c r="N123" s="206"/>
      <c r="O123" s="206"/>
      <c r="P123" s="207">
        <f>SUM(P124:P127)</f>
        <v>0</v>
      </c>
      <c r="Q123" s="206"/>
      <c r="R123" s="207">
        <f>SUM(R124:R127)</f>
        <v>0</v>
      </c>
      <c r="S123" s="206"/>
      <c r="T123" s="208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9" t="s">
        <v>171</v>
      </c>
      <c r="AT123" s="210" t="s">
        <v>71</v>
      </c>
      <c r="AU123" s="210" t="s">
        <v>79</v>
      </c>
      <c r="AY123" s="209" t="s">
        <v>142</v>
      </c>
      <c r="BK123" s="211">
        <f>SUM(BK124:BK127)</f>
        <v>0</v>
      </c>
    </row>
    <row r="124" s="2" customFormat="1" ht="16.5" customHeight="1">
      <c r="A124" s="40"/>
      <c r="B124" s="41"/>
      <c r="C124" s="214" t="s">
        <v>193</v>
      </c>
      <c r="D124" s="214" t="s">
        <v>144</v>
      </c>
      <c r="E124" s="215" t="s">
        <v>999</v>
      </c>
      <c r="F124" s="216" t="s">
        <v>1000</v>
      </c>
      <c r="G124" s="217" t="s">
        <v>711</v>
      </c>
      <c r="H124" s="218">
        <v>1</v>
      </c>
      <c r="I124" s="219"/>
      <c r="J124" s="220">
        <f>ROUND(I124*H124,2)</f>
        <v>0</v>
      </c>
      <c r="K124" s="216" t="s">
        <v>148</v>
      </c>
      <c r="L124" s="46"/>
      <c r="M124" s="221" t="s">
        <v>19</v>
      </c>
      <c r="N124" s="222" t="s">
        <v>43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689</v>
      </c>
      <c r="AT124" s="225" t="s">
        <v>144</v>
      </c>
      <c r="AU124" s="225" t="s">
        <v>81</v>
      </c>
      <c r="AY124" s="19" t="s">
        <v>142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79</v>
      </c>
      <c r="BK124" s="226">
        <f>ROUND(I124*H124,2)</f>
        <v>0</v>
      </c>
      <c r="BL124" s="19" t="s">
        <v>689</v>
      </c>
      <c r="BM124" s="225" t="s">
        <v>1001</v>
      </c>
    </row>
    <row r="125" s="2" customFormat="1">
      <c r="A125" s="40"/>
      <c r="B125" s="41"/>
      <c r="C125" s="42"/>
      <c r="D125" s="227" t="s">
        <v>151</v>
      </c>
      <c r="E125" s="42"/>
      <c r="F125" s="228" t="s">
        <v>1002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151</v>
      </c>
      <c r="AU125" s="19" t="s">
        <v>81</v>
      </c>
    </row>
    <row r="126" s="2" customFormat="1" ht="16.5" customHeight="1">
      <c r="A126" s="40"/>
      <c r="B126" s="41"/>
      <c r="C126" s="214" t="s">
        <v>199</v>
      </c>
      <c r="D126" s="214" t="s">
        <v>144</v>
      </c>
      <c r="E126" s="215" t="s">
        <v>1003</v>
      </c>
      <c r="F126" s="216" t="s">
        <v>1004</v>
      </c>
      <c r="G126" s="217" t="s">
        <v>711</v>
      </c>
      <c r="H126" s="218">
        <v>1</v>
      </c>
      <c r="I126" s="219"/>
      <c r="J126" s="220">
        <f>ROUND(I126*H126,2)</f>
        <v>0</v>
      </c>
      <c r="K126" s="216" t="s">
        <v>148</v>
      </c>
      <c r="L126" s="46"/>
      <c r="M126" s="221" t="s">
        <v>19</v>
      </c>
      <c r="N126" s="222" t="s">
        <v>43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689</v>
      </c>
      <c r="AT126" s="225" t="s">
        <v>144</v>
      </c>
      <c r="AU126" s="225" t="s">
        <v>81</v>
      </c>
      <c r="AY126" s="19" t="s">
        <v>142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79</v>
      </c>
      <c r="BK126" s="226">
        <f>ROUND(I126*H126,2)</f>
        <v>0</v>
      </c>
      <c r="BL126" s="19" t="s">
        <v>689</v>
      </c>
      <c r="BM126" s="225" t="s">
        <v>1005</v>
      </c>
    </row>
    <row r="127" s="2" customFormat="1">
      <c r="A127" s="40"/>
      <c r="B127" s="41"/>
      <c r="C127" s="42"/>
      <c r="D127" s="227" t="s">
        <v>151</v>
      </c>
      <c r="E127" s="42"/>
      <c r="F127" s="228" t="s">
        <v>1006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151</v>
      </c>
      <c r="AU127" s="19" t="s">
        <v>81</v>
      </c>
    </row>
    <row r="128" s="12" customFormat="1" ht="25.92" customHeight="1">
      <c r="A128" s="12"/>
      <c r="B128" s="198"/>
      <c r="C128" s="199"/>
      <c r="D128" s="200" t="s">
        <v>71</v>
      </c>
      <c r="E128" s="201" t="s">
        <v>651</v>
      </c>
      <c r="F128" s="201" t="s">
        <v>1007</v>
      </c>
      <c r="G128" s="199"/>
      <c r="H128" s="199"/>
      <c r="I128" s="202"/>
      <c r="J128" s="203">
        <f>BK128</f>
        <v>0</v>
      </c>
      <c r="K128" s="199"/>
      <c r="L128" s="204"/>
      <c r="M128" s="205"/>
      <c r="N128" s="206"/>
      <c r="O128" s="206"/>
      <c r="P128" s="207">
        <f>P129+P139+P148</f>
        <v>0</v>
      </c>
      <c r="Q128" s="206"/>
      <c r="R128" s="207">
        <f>R129+R139+R148</f>
        <v>0.10079000000000001</v>
      </c>
      <c r="S128" s="206"/>
      <c r="T128" s="208">
        <f>T129+T139+T148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9" t="s">
        <v>81</v>
      </c>
      <c r="AT128" s="210" t="s">
        <v>71</v>
      </c>
      <c r="AU128" s="210" t="s">
        <v>72</v>
      </c>
      <c r="AY128" s="209" t="s">
        <v>142</v>
      </c>
      <c r="BK128" s="211">
        <f>BK129+BK139+BK148</f>
        <v>0</v>
      </c>
    </row>
    <row r="129" s="12" customFormat="1" ht="22.8" customHeight="1">
      <c r="A129" s="12"/>
      <c r="B129" s="198"/>
      <c r="C129" s="199"/>
      <c r="D129" s="200" t="s">
        <v>71</v>
      </c>
      <c r="E129" s="212" t="s">
        <v>1008</v>
      </c>
      <c r="F129" s="212" t="s">
        <v>1009</v>
      </c>
      <c r="G129" s="199"/>
      <c r="H129" s="199"/>
      <c r="I129" s="202"/>
      <c r="J129" s="213">
        <f>BK129</f>
        <v>0</v>
      </c>
      <c r="K129" s="199"/>
      <c r="L129" s="204"/>
      <c r="M129" s="205"/>
      <c r="N129" s="206"/>
      <c r="O129" s="206"/>
      <c r="P129" s="207">
        <f>SUM(P130:P138)</f>
        <v>0</v>
      </c>
      <c r="Q129" s="206"/>
      <c r="R129" s="207">
        <f>SUM(R130:R138)</f>
        <v>0.096000000000000002</v>
      </c>
      <c r="S129" s="206"/>
      <c r="T129" s="208">
        <f>SUM(T130:T138)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9" t="s">
        <v>81</v>
      </c>
      <c r="AT129" s="210" t="s">
        <v>71</v>
      </c>
      <c r="AU129" s="210" t="s">
        <v>79</v>
      </c>
      <c r="AY129" s="209" t="s">
        <v>142</v>
      </c>
      <c r="BK129" s="211">
        <f>SUM(BK130:BK138)</f>
        <v>0</v>
      </c>
    </row>
    <row r="130" s="2" customFormat="1" ht="24.15" customHeight="1">
      <c r="A130" s="40"/>
      <c r="B130" s="41"/>
      <c r="C130" s="214" t="s">
        <v>166</v>
      </c>
      <c r="D130" s="214" t="s">
        <v>144</v>
      </c>
      <c r="E130" s="215" t="s">
        <v>1010</v>
      </c>
      <c r="F130" s="216" t="s">
        <v>1011</v>
      </c>
      <c r="G130" s="217" t="s">
        <v>206</v>
      </c>
      <c r="H130" s="218">
        <v>150</v>
      </c>
      <c r="I130" s="219"/>
      <c r="J130" s="220">
        <f>ROUND(I130*H130,2)</f>
        <v>0</v>
      </c>
      <c r="K130" s="216" t="s">
        <v>148</v>
      </c>
      <c r="L130" s="46"/>
      <c r="M130" s="221" t="s">
        <v>19</v>
      </c>
      <c r="N130" s="222" t="s">
        <v>43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246</v>
      </c>
      <c r="AT130" s="225" t="s">
        <v>144</v>
      </c>
      <c r="AU130" s="225" t="s">
        <v>81</v>
      </c>
      <c r="AY130" s="19" t="s">
        <v>142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79</v>
      </c>
      <c r="BK130" s="226">
        <f>ROUND(I130*H130,2)</f>
        <v>0</v>
      </c>
      <c r="BL130" s="19" t="s">
        <v>246</v>
      </c>
      <c r="BM130" s="225" t="s">
        <v>1012</v>
      </c>
    </row>
    <row r="131" s="2" customFormat="1">
      <c r="A131" s="40"/>
      <c r="B131" s="41"/>
      <c r="C131" s="42"/>
      <c r="D131" s="227" t="s">
        <v>151</v>
      </c>
      <c r="E131" s="42"/>
      <c r="F131" s="228" t="s">
        <v>1013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151</v>
      </c>
      <c r="AU131" s="19" t="s">
        <v>81</v>
      </c>
    </row>
    <row r="132" s="2" customFormat="1" ht="16.5" customHeight="1">
      <c r="A132" s="40"/>
      <c r="B132" s="41"/>
      <c r="C132" s="265" t="s">
        <v>210</v>
      </c>
      <c r="D132" s="265" t="s">
        <v>284</v>
      </c>
      <c r="E132" s="266" t="s">
        <v>1014</v>
      </c>
      <c r="F132" s="267" t="s">
        <v>1015</v>
      </c>
      <c r="G132" s="268" t="s">
        <v>206</v>
      </c>
      <c r="H132" s="269">
        <v>150</v>
      </c>
      <c r="I132" s="270"/>
      <c r="J132" s="271">
        <f>ROUND(I132*H132,2)</f>
        <v>0</v>
      </c>
      <c r="K132" s="267" t="s">
        <v>148</v>
      </c>
      <c r="L132" s="272"/>
      <c r="M132" s="273" t="s">
        <v>19</v>
      </c>
      <c r="N132" s="274" t="s">
        <v>43</v>
      </c>
      <c r="O132" s="86"/>
      <c r="P132" s="223">
        <f>O132*H132</f>
        <v>0</v>
      </c>
      <c r="Q132" s="223">
        <v>0.00064000000000000005</v>
      </c>
      <c r="R132" s="223">
        <f>Q132*H132</f>
        <v>0.096000000000000002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337</v>
      </c>
      <c r="AT132" s="225" t="s">
        <v>284</v>
      </c>
      <c r="AU132" s="225" t="s">
        <v>81</v>
      </c>
      <c r="AY132" s="19" t="s">
        <v>142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79</v>
      </c>
      <c r="BK132" s="226">
        <f>ROUND(I132*H132,2)</f>
        <v>0</v>
      </c>
      <c r="BL132" s="19" t="s">
        <v>246</v>
      </c>
      <c r="BM132" s="225" t="s">
        <v>1016</v>
      </c>
    </row>
    <row r="133" s="2" customFormat="1">
      <c r="A133" s="40"/>
      <c r="B133" s="41"/>
      <c r="C133" s="42"/>
      <c r="D133" s="234" t="s">
        <v>1017</v>
      </c>
      <c r="E133" s="42"/>
      <c r="F133" s="280" t="s">
        <v>1018</v>
      </c>
      <c r="G133" s="42"/>
      <c r="H133" s="42"/>
      <c r="I133" s="229"/>
      <c r="J133" s="42"/>
      <c r="K133" s="42"/>
      <c r="L133" s="46"/>
      <c r="M133" s="230"/>
      <c r="N133" s="231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1017</v>
      </c>
      <c r="AU133" s="19" t="s">
        <v>81</v>
      </c>
    </row>
    <row r="134" s="2" customFormat="1" ht="16.5" customHeight="1">
      <c r="A134" s="40"/>
      <c r="B134" s="41"/>
      <c r="C134" s="214" t="s">
        <v>8</v>
      </c>
      <c r="D134" s="214" t="s">
        <v>144</v>
      </c>
      <c r="E134" s="215" t="s">
        <v>1019</v>
      </c>
      <c r="F134" s="216" t="s">
        <v>1020</v>
      </c>
      <c r="G134" s="217" t="s">
        <v>147</v>
      </c>
      <c r="H134" s="218">
        <v>5</v>
      </c>
      <c r="I134" s="219"/>
      <c r="J134" s="220">
        <f>ROUND(I134*H134,2)</f>
        <v>0</v>
      </c>
      <c r="K134" s="216" t="s">
        <v>19</v>
      </c>
      <c r="L134" s="46"/>
      <c r="M134" s="221" t="s">
        <v>19</v>
      </c>
      <c r="N134" s="222" t="s">
        <v>43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246</v>
      </c>
      <c r="AT134" s="225" t="s">
        <v>144</v>
      </c>
      <c r="AU134" s="225" t="s">
        <v>81</v>
      </c>
      <c r="AY134" s="19" t="s">
        <v>142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79</v>
      </c>
      <c r="BK134" s="226">
        <f>ROUND(I134*H134,2)</f>
        <v>0</v>
      </c>
      <c r="BL134" s="19" t="s">
        <v>246</v>
      </c>
      <c r="BM134" s="225" t="s">
        <v>1021</v>
      </c>
    </row>
    <row r="135" s="2" customFormat="1" ht="16.5" customHeight="1">
      <c r="A135" s="40"/>
      <c r="B135" s="41"/>
      <c r="C135" s="214" t="s">
        <v>224</v>
      </c>
      <c r="D135" s="214" t="s">
        <v>144</v>
      </c>
      <c r="E135" s="215" t="s">
        <v>1022</v>
      </c>
      <c r="F135" s="216" t="s">
        <v>1023</v>
      </c>
      <c r="G135" s="217" t="s">
        <v>147</v>
      </c>
      <c r="H135" s="218">
        <v>5</v>
      </c>
      <c r="I135" s="219"/>
      <c r="J135" s="220">
        <f>ROUND(I135*H135,2)</f>
        <v>0</v>
      </c>
      <c r="K135" s="216" t="s">
        <v>148</v>
      </c>
      <c r="L135" s="46"/>
      <c r="M135" s="221" t="s">
        <v>19</v>
      </c>
      <c r="N135" s="222" t="s">
        <v>43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246</v>
      </c>
      <c r="AT135" s="225" t="s">
        <v>144</v>
      </c>
      <c r="AU135" s="225" t="s">
        <v>81</v>
      </c>
      <c r="AY135" s="19" t="s">
        <v>142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79</v>
      </c>
      <c r="BK135" s="226">
        <f>ROUND(I135*H135,2)</f>
        <v>0</v>
      </c>
      <c r="BL135" s="19" t="s">
        <v>246</v>
      </c>
      <c r="BM135" s="225" t="s">
        <v>1024</v>
      </c>
    </row>
    <row r="136" s="2" customFormat="1">
      <c r="A136" s="40"/>
      <c r="B136" s="41"/>
      <c r="C136" s="42"/>
      <c r="D136" s="227" t="s">
        <v>151</v>
      </c>
      <c r="E136" s="42"/>
      <c r="F136" s="228" t="s">
        <v>1025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151</v>
      </c>
      <c r="AU136" s="19" t="s">
        <v>81</v>
      </c>
    </row>
    <row r="137" s="2" customFormat="1" ht="16.5" customHeight="1">
      <c r="A137" s="40"/>
      <c r="B137" s="41"/>
      <c r="C137" s="214" t="s">
        <v>231</v>
      </c>
      <c r="D137" s="214" t="s">
        <v>144</v>
      </c>
      <c r="E137" s="215" t="s">
        <v>1026</v>
      </c>
      <c r="F137" s="216" t="s">
        <v>1027</v>
      </c>
      <c r="G137" s="217" t="s">
        <v>1028</v>
      </c>
      <c r="H137" s="281"/>
      <c r="I137" s="219"/>
      <c r="J137" s="220">
        <f>ROUND(I137*H137,2)</f>
        <v>0</v>
      </c>
      <c r="K137" s="216" t="s">
        <v>148</v>
      </c>
      <c r="L137" s="46"/>
      <c r="M137" s="221" t="s">
        <v>19</v>
      </c>
      <c r="N137" s="222" t="s">
        <v>43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246</v>
      </c>
      <c r="AT137" s="225" t="s">
        <v>144</v>
      </c>
      <c r="AU137" s="225" t="s">
        <v>81</v>
      </c>
      <c r="AY137" s="19" t="s">
        <v>142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79</v>
      </c>
      <c r="BK137" s="226">
        <f>ROUND(I137*H137,2)</f>
        <v>0</v>
      </c>
      <c r="BL137" s="19" t="s">
        <v>246</v>
      </c>
      <c r="BM137" s="225" t="s">
        <v>1029</v>
      </c>
    </row>
    <row r="138" s="2" customFormat="1">
      <c r="A138" s="40"/>
      <c r="B138" s="41"/>
      <c r="C138" s="42"/>
      <c r="D138" s="227" t="s">
        <v>151</v>
      </c>
      <c r="E138" s="42"/>
      <c r="F138" s="228" t="s">
        <v>1030</v>
      </c>
      <c r="G138" s="42"/>
      <c r="H138" s="42"/>
      <c r="I138" s="229"/>
      <c r="J138" s="42"/>
      <c r="K138" s="42"/>
      <c r="L138" s="46"/>
      <c r="M138" s="230"/>
      <c r="N138" s="231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151</v>
      </c>
      <c r="AU138" s="19" t="s">
        <v>81</v>
      </c>
    </row>
    <row r="139" s="12" customFormat="1" ht="22.8" customHeight="1">
      <c r="A139" s="12"/>
      <c r="B139" s="198"/>
      <c r="C139" s="199"/>
      <c r="D139" s="200" t="s">
        <v>71</v>
      </c>
      <c r="E139" s="212" t="s">
        <v>1031</v>
      </c>
      <c r="F139" s="212" t="s">
        <v>1032</v>
      </c>
      <c r="G139" s="199"/>
      <c r="H139" s="199"/>
      <c r="I139" s="202"/>
      <c r="J139" s="213">
        <f>BK139</f>
        <v>0</v>
      </c>
      <c r="K139" s="199"/>
      <c r="L139" s="204"/>
      <c r="M139" s="205"/>
      <c r="N139" s="206"/>
      <c r="O139" s="206"/>
      <c r="P139" s="207">
        <f>SUM(P140:P147)</f>
        <v>0</v>
      </c>
      <c r="Q139" s="206"/>
      <c r="R139" s="207">
        <f>SUM(R140:R147)</f>
        <v>0.0036399999999999996</v>
      </c>
      <c r="S139" s="206"/>
      <c r="T139" s="208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9" t="s">
        <v>81</v>
      </c>
      <c r="AT139" s="210" t="s">
        <v>71</v>
      </c>
      <c r="AU139" s="210" t="s">
        <v>79</v>
      </c>
      <c r="AY139" s="209" t="s">
        <v>142</v>
      </c>
      <c r="BK139" s="211">
        <f>SUM(BK140:BK147)</f>
        <v>0</v>
      </c>
    </row>
    <row r="140" s="2" customFormat="1" ht="16.5" customHeight="1">
      <c r="A140" s="40"/>
      <c r="B140" s="41"/>
      <c r="C140" s="214" t="s">
        <v>238</v>
      </c>
      <c r="D140" s="214" t="s">
        <v>144</v>
      </c>
      <c r="E140" s="215" t="s">
        <v>1033</v>
      </c>
      <c r="F140" s="216" t="s">
        <v>1034</v>
      </c>
      <c r="G140" s="217" t="s">
        <v>206</v>
      </c>
      <c r="H140" s="218">
        <v>150</v>
      </c>
      <c r="I140" s="219"/>
      <c r="J140" s="220">
        <f>ROUND(I140*H140,2)</f>
        <v>0</v>
      </c>
      <c r="K140" s="216" t="s">
        <v>19</v>
      </c>
      <c r="L140" s="46"/>
      <c r="M140" s="221" t="s">
        <v>19</v>
      </c>
      <c r="N140" s="222" t="s">
        <v>43</v>
      </c>
      <c r="O140" s="86"/>
      <c r="P140" s="223">
        <f>O140*H140</f>
        <v>0</v>
      </c>
      <c r="Q140" s="223">
        <v>0</v>
      </c>
      <c r="R140" s="223">
        <f>Q140*H140</f>
        <v>0</v>
      </c>
      <c r="S140" s="223">
        <v>0</v>
      </c>
      <c r="T140" s="224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25" t="s">
        <v>246</v>
      </c>
      <c r="AT140" s="225" t="s">
        <v>144</v>
      </c>
      <c r="AU140" s="225" t="s">
        <v>81</v>
      </c>
      <c r="AY140" s="19" t="s">
        <v>142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9" t="s">
        <v>79</v>
      </c>
      <c r="BK140" s="226">
        <f>ROUND(I140*H140,2)</f>
        <v>0</v>
      </c>
      <c r="BL140" s="19" t="s">
        <v>246</v>
      </c>
      <c r="BM140" s="225" t="s">
        <v>1035</v>
      </c>
    </row>
    <row r="141" s="2" customFormat="1" ht="16.5" customHeight="1">
      <c r="A141" s="40"/>
      <c r="B141" s="41"/>
      <c r="C141" s="265" t="s">
        <v>246</v>
      </c>
      <c r="D141" s="265" t="s">
        <v>284</v>
      </c>
      <c r="E141" s="266" t="s">
        <v>1036</v>
      </c>
      <c r="F141" s="267" t="s">
        <v>1037</v>
      </c>
      <c r="G141" s="268" t="s">
        <v>287</v>
      </c>
      <c r="H141" s="269">
        <v>150</v>
      </c>
      <c r="I141" s="270"/>
      <c r="J141" s="271">
        <f>ROUND(I141*H141,2)</f>
        <v>0</v>
      </c>
      <c r="K141" s="267" t="s">
        <v>19</v>
      </c>
      <c r="L141" s="272"/>
      <c r="M141" s="273" t="s">
        <v>19</v>
      </c>
      <c r="N141" s="274" t="s">
        <v>43</v>
      </c>
      <c r="O141" s="86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337</v>
      </c>
      <c r="AT141" s="225" t="s">
        <v>284</v>
      </c>
      <c r="AU141" s="225" t="s">
        <v>81</v>
      </c>
      <c r="AY141" s="19" t="s">
        <v>142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79</v>
      </c>
      <c r="BK141" s="226">
        <f>ROUND(I141*H141,2)</f>
        <v>0</v>
      </c>
      <c r="BL141" s="19" t="s">
        <v>246</v>
      </c>
      <c r="BM141" s="225" t="s">
        <v>1038</v>
      </c>
    </row>
    <row r="142" s="2" customFormat="1" ht="16.5" customHeight="1">
      <c r="A142" s="40"/>
      <c r="B142" s="41"/>
      <c r="C142" s="265" t="s">
        <v>189</v>
      </c>
      <c r="D142" s="265" t="s">
        <v>284</v>
      </c>
      <c r="E142" s="266" t="s">
        <v>1039</v>
      </c>
      <c r="F142" s="267" t="s">
        <v>1040</v>
      </c>
      <c r="G142" s="268" t="s">
        <v>147</v>
      </c>
      <c r="H142" s="269">
        <v>5</v>
      </c>
      <c r="I142" s="270"/>
      <c r="J142" s="271">
        <f>ROUND(I142*H142,2)</f>
        <v>0</v>
      </c>
      <c r="K142" s="267" t="s">
        <v>19</v>
      </c>
      <c r="L142" s="272"/>
      <c r="M142" s="273" t="s">
        <v>19</v>
      </c>
      <c r="N142" s="274" t="s">
        <v>43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337</v>
      </c>
      <c r="AT142" s="225" t="s">
        <v>284</v>
      </c>
      <c r="AU142" s="225" t="s">
        <v>81</v>
      </c>
      <c r="AY142" s="19" t="s">
        <v>142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79</v>
      </c>
      <c r="BK142" s="226">
        <f>ROUND(I142*H142,2)</f>
        <v>0</v>
      </c>
      <c r="BL142" s="19" t="s">
        <v>246</v>
      </c>
      <c r="BM142" s="225" t="s">
        <v>1041</v>
      </c>
    </row>
    <row r="143" s="2" customFormat="1" ht="16.5" customHeight="1">
      <c r="A143" s="40"/>
      <c r="B143" s="41"/>
      <c r="C143" s="265" t="s">
        <v>256</v>
      </c>
      <c r="D143" s="265" t="s">
        <v>284</v>
      </c>
      <c r="E143" s="266" t="s">
        <v>1042</v>
      </c>
      <c r="F143" s="267" t="s">
        <v>1043</v>
      </c>
      <c r="G143" s="268" t="s">
        <v>147</v>
      </c>
      <c r="H143" s="269">
        <v>10</v>
      </c>
      <c r="I143" s="270"/>
      <c r="J143" s="271">
        <f>ROUND(I143*H143,2)</f>
        <v>0</v>
      </c>
      <c r="K143" s="267" t="s">
        <v>19</v>
      </c>
      <c r="L143" s="272"/>
      <c r="M143" s="273" t="s">
        <v>19</v>
      </c>
      <c r="N143" s="274" t="s">
        <v>43</v>
      </c>
      <c r="O143" s="86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5" t="s">
        <v>337</v>
      </c>
      <c r="AT143" s="225" t="s">
        <v>284</v>
      </c>
      <c r="AU143" s="225" t="s">
        <v>81</v>
      </c>
      <c r="AY143" s="19" t="s">
        <v>142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9" t="s">
        <v>79</v>
      </c>
      <c r="BK143" s="226">
        <f>ROUND(I143*H143,2)</f>
        <v>0</v>
      </c>
      <c r="BL143" s="19" t="s">
        <v>246</v>
      </c>
      <c r="BM143" s="225" t="s">
        <v>1044</v>
      </c>
    </row>
    <row r="144" s="2" customFormat="1" ht="16.5" customHeight="1">
      <c r="A144" s="40"/>
      <c r="B144" s="41"/>
      <c r="C144" s="265" t="s">
        <v>265</v>
      </c>
      <c r="D144" s="265" t="s">
        <v>284</v>
      </c>
      <c r="E144" s="266" t="s">
        <v>1045</v>
      </c>
      <c r="F144" s="267" t="s">
        <v>1046</v>
      </c>
      <c r="G144" s="268" t="s">
        <v>147</v>
      </c>
      <c r="H144" s="269">
        <v>14</v>
      </c>
      <c r="I144" s="270"/>
      <c r="J144" s="271">
        <f>ROUND(I144*H144,2)</f>
        <v>0</v>
      </c>
      <c r="K144" s="267" t="s">
        <v>148</v>
      </c>
      <c r="L144" s="272"/>
      <c r="M144" s="273" t="s">
        <v>19</v>
      </c>
      <c r="N144" s="274" t="s">
        <v>43</v>
      </c>
      <c r="O144" s="86"/>
      <c r="P144" s="223">
        <f>O144*H144</f>
        <v>0</v>
      </c>
      <c r="Q144" s="223">
        <v>0.00025999999999999998</v>
      </c>
      <c r="R144" s="223">
        <f>Q144*H144</f>
        <v>0.0036399999999999996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337</v>
      </c>
      <c r="AT144" s="225" t="s">
        <v>284</v>
      </c>
      <c r="AU144" s="225" t="s">
        <v>81</v>
      </c>
      <c r="AY144" s="19" t="s">
        <v>142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79</v>
      </c>
      <c r="BK144" s="226">
        <f>ROUND(I144*H144,2)</f>
        <v>0</v>
      </c>
      <c r="BL144" s="19" t="s">
        <v>246</v>
      </c>
      <c r="BM144" s="225" t="s">
        <v>1047</v>
      </c>
    </row>
    <row r="145" s="2" customFormat="1" ht="16.5" customHeight="1">
      <c r="A145" s="40"/>
      <c r="B145" s="41"/>
      <c r="C145" s="214" t="s">
        <v>272</v>
      </c>
      <c r="D145" s="214" t="s">
        <v>144</v>
      </c>
      <c r="E145" s="215" t="s">
        <v>1048</v>
      </c>
      <c r="F145" s="216" t="s">
        <v>1049</v>
      </c>
      <c r="G145" s="217" t="s">
        <v>206</v>
      </c>
      <c r="H145" s="218">
        <v>20</v>
      </c>
      <c r="I145" s="219"/>
      <c r="J145" s="220">
        <f>ROUND(I145*H145,2)</f>
        <v>0</v>
      </c>
      <c r="K145" s="216" t="s">
        <v>19</v>
      </c>
      <c r="L145" s="46"/>
      <c r="M145" s="221" t="s">
        <v>19</v>
      </c>
      <c r="N145" s="222" t="s">
        <v>43</v>
      </c>
      <c r="O145" s="86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246</v>
      </c>
      <c r="AT145" s="225" t="s">
        <v>144</v>
      </c>
      <c r="AU145" s="225" t="s">
        <v>81</v>
      </c>
      <c r="AY145" s="19" t="s">
        <v>142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79</v>
      </c>
      <c r="BK145" s="226">
        <f>ROUND(I145*H145,2)</f>
        <v>0</v>
      </c>
      <c r="BL145" s="19" t="s">
        <v>246</v>
      </c>
      <c r="BM145" s="225" t="s">
        <v>1050</v>
      </c>
    </row>
    <row r="146" s="2" customFormat="1" ht="16.5" customHeight="1">
      <c r="A146" s="40"/>
      <c r="B146" s="41"/>
      <c r="C146" s="265" t="s">
        <v>7</v>
      </c>
      <c r="D146" s="265" t="s">
        <v>284</v>
      </c>
      <c r="E146" s="266" t="s">
        <v>1051</v>
      </c>
      <c r="F146" s="267" t="s">
        <v>1052</v>
      </c>
      <c r="G146" s="268" t="s">
        <v>287</v>
      </c>
      <c r="H146" s="269">
        <v>20</v>
      </c>
      <c r="I146" s="270"/>
      <c r="J146" s="271">
        <f>ROUND(I146*H146,2)</f>
        <v>0</v>
      </c>
      <c r="K146" s="267" t="s">
        <v>19</v>
      </c>
      <c r="L146" s="272"/>
      <c r="M146" s="273" t="s">
        <v>19</v>
      </c>
      <c r="N146" s="274" t="s">
        <v>43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337</v>
      </c>
      <c r="AT146" s="225" t="s">
        <v>284</v>
      </c>
      <c r="AU146" s="225" t="s">
        <v>81</v>
      </c>
      <c r="AY146" s="19" t="s">
        <v>142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79</v>
      </c>
      <c r="BK146" s="226">
        <f>ROUND(I146*H146,2)</f>
        <v>0</v>
      </c>
      <c r="BL146" s="19" t="s">
        <v>246</v>
      </c>
      <c r="BM146" s="225" t="s">
        <v>1053</v>
      </c>
    </row>
    <row r="147" s="2" customFormat="1" ht="16.5" customHeight="1">
      <c r="A147" s="40"/>
      <c r="B147" s="41"/>
      <c r="C147" s="214" t="s">
        <v>283</v>
      </c>
      <c r="D147" s="214" t="s">
        <v>144</v>
      </c>
      <c r="E147" s="215" t="s">
        <v>1054</v>
      </c>
      <c r="F147" s="216" t="s">
        <v>1055</v>
      </c>
      <c r="G147" s="217" t="s">
        <v>1028</v>
      </c>
      <c r="H147" s="281"/>
      <c r="I147" s="219"/>
      <c r="J147" s="220">
        <f>ROUND(I147*H147,2)</f>
        <v>0</v>
      </c>
      <c r="K147" s="216" t="s">
        <v>19</v>
      </c>
      <c r="L147" s="46"/>
      <c r="M147" s="221" t="s">
        <v>19</v>
      </c>
      <c r="N147" s="222" t="s">
        <v>43</v>
      </c>
      <c r="O147" s="86"/>
      <c r="P147" s="223">
        <f>O147*H147</f>
        <v>0</v>
      </c>
      <c r="Q147" s="223">
        <v>0</v>
      </c>
      <c r="R147" s="223">
        <f>Q147*H147</f>
        <v>0</v>
      </c>
      <c r="S147" s="223">
        <v>0</v>
      </c>
      <c r="T147" s="224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25" t="s">
        <v>246</v>
      </c>
      <c r="AT147" s="225" t="s">
        <v>144</v>
      </c>
      <c r="AU147" s="225" t="s">
        <v>81</v>
      </c>
      <c r="AY147" s="19" t="s">
        <v>142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9" t="s">
        <v>79</v>
      </c>
      <c r="BK147" s="226">
        <f>ROUND(I147*H147,2)</f>
        <v>0</v>
      </c>
      <c r="BL147" s="19" t="s">
        <v>246</v>
      </c>
      <c r="BM147" s="225" t="s">
        <v>1056</v>
      </c>
    </row>
    <row r="148" s="12" customFormat="1" ht="22.8" customHeight="1">
      <c r="A148" s="12"/>
      <c r="B148" s="198"/>
      <c r="C148" s="199"/>
      <c r="D148" s="200" t="s">
        <v>71</v>
      </c>
      <c r="E148" s="212" t="s">
        <v>1057</v>
      </c>
      <c r="F148" s="212" t="s">
        <v>1058</v>
      </c>
      <c r="G148" s="199"/>
      <c r="H148" s="199"/>
      <c r="I148" s="202"/>
      <c r="J148" s="213">
        <f>BK148</f>
        <v>0</v>
      </c>
      <c r="K148" s="199"/>
      <c r="L148" s="204"/>
      <c r="M148" s="205"/>
      <c r="N148" s="206"/>
      <c r="O148" s="206"/>
      <c r="P148" s="207">
        <f>P149+SUM(P150:P159)</f>
        <v>0</v>
      </c>
      <c r="Q148" s="206"/>
      <c r="R148" s="207">
        <f>R149+SUM(R150:R159)</f>
        <v>0.00115</v>
      </c>
      <c r="S148" s="206"/>
      <c r="T148" s="208">
        <f>T149+SUM(T150:T159)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9" t="s">
        <v>81</v>
      </c>
      <c r="AT148" s="210" t="s">
        <v>71</v>
      </c>
      <c r="AU148" s="210" t="s">
        <v>79</v>
      </c>
      <c r="AY148" s="209" t="s">
        <v>142</v>
      </c>
      <c r="BK148" s="211">
        <f>BK149+SUM(BK150:BK159)</f>
        <v>0</v>
      </c>
    </row>
    <row r="149" s="2" customFormat="1" ht="16.5" customHeight="1">
      <c r="A149" s="40"/>
      <c r="B149" s="41"/>
      <c r="C149" s="214" t="s">
        <v>290</v>
      </c>
      <c r="D149" s="214" t="s">
        <v>144</v>
      </c>
      <c r="E149" s="215" t="s">
        <v>1059</v>
      </c>
      <c r="F149" s="216" t="s">
        <v>1060</v>
      </c>
      <c r="G149" s="217" t="s">
        <v>147</v>
      </c>
      <c r="H149" s="218">
        <v>5</v>
      </c>
      <c r="I149" s="219"/>
      <c r="J149" s="220">
        <f>ROUND(I149*H149,2)</f>
        <v>0</v>
      </c>
      <c r="K149" s="216" t="s">
        <v>19</v>
      </c>
      <c r="L149" s="46"/>
      <c r="M149" s="221" t="s">
        <v>19</v>
      </c>
      <c r="N149" s="222" t="s">
        <v>43</v>
      </c>
      <c r="O149" s="86"/>
      <c r="P149" s="223">
        <f>O149*H149</f>
        <v>0</v>
      </c>
      <c r="Q149" s="223">
        <v>0</v>
      </c>
      <c r="R149" s="223">
        <f>Q149*H149</f>
        <v>0</v>
      </c>
      <c r="S149" s="223">
        <v>0</v>
      </c>
      <c r="T149" s="224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25" t="s">
        <v>246</v>
      </c>
      <c r="AT149" s="225" t="s">
        <v>144</v>
      </c>
      <c r="AU149" s="225" t="s">
        <v>81</v>
      </c>
      <c r="AY149" s="19" t="s">
        <v>142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9" t="s">
        <v>79</v>
      </c>
      <c r="BK149" s="226">
        <f>ROUND(I149*H149,2)</f>
        <v>0</v>
      </c>
      <c r="BL149" s="19" t="s">
        <v>246</v>
      </c>
      <c r="BM149" s="225" t="s">
        <v>1061</v>
      </c>
    </row>
    <row r="150" s="2" customFormat="1" ht="16.5" customHeight="1">
      <c r="A150" s="40"/>
      <c r="B150" s="41"/>
      <c r="C150" s="265" t="s">
        <v>297</v>
      </c>
      <c r="D150" s="265" t="s">
        <v>284</v>
      </c>
      <c r="E150" s="266" t="s">
        <v>1062</v>
      </c>
      <c r="F150" s="267" t="s">
        <v>1063</v>
      </c>
      <c r="G150" s="268" t="s">
        <v>147</v>
      </c>
      <c r="H150" s="269">
        <v>5</v>
      </c>
      <c r="I150" s="270"/>
      <c r="J150" s="271">
        <f>ROUND(I150*H150,2)</f>
        <v>0</v>
      </c>
      <c r="K150" s="267" t="s">
        <v>19</v>
      </c>
      <c r="L150" s="272"/>
      <c r="M150" s="273" t="s">
        <v>19</v>
      </c>
      <c r="N150" s="274" t="s">
        <v>43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337</v>
      </c>
      <c r="AT150" s="225" t="s">
        <v>284</v>
      </c>
      <c r="AU150" s="225" t="s">
        <v>81</v>
      </c>
      <c r="AY150" s="19" t="s">
        <v>142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79</v>
      </c>
      <c r="BK150" s="226">
        <f>ROUND(I150*H150,2)</f>
        <v>0</v>
      </c>
      <c r="BL150" s="19" t="s">
        <v>246</v>
      </c>
      <c r="BM150" s="225" t="s">
        <v>1064</v>
      </c>
    </row>
    <row r="151" s="2" customFormat="1" ht="16.5" customHeight="1">
      <c r="A151" s="40"/>
      <c r="B151" s="41"/>
      <c r="C151" s="214" t="s">
        <v>304</v>
      </c>
      <c r="D151" s="214" t="s">
        <v>144</v>
      </c>
      <c r="E151" s="215" t="s">
        <v>1065</v>
      </c>
      <c r="F151" s="216" t="s">
        <v>1066</v>
      </c>
      <c r="G151" s="217" t="s">
        <v>147</v>
      </c>
      <c r="H151" s="218">
        <v>5</v>
      </c>
      <c r="I151" s="219"/>
      <c r="J151" s="220">
        <f>ROUND(I151*H151,2)</f>
        <v>0</v>
      </c>
      <c r="K151" s="216" t="s">
        <v>19</v>
      </c>
      <c r="L151" s="46"/>
      <c r="M151" s="221" t="s">
        <v>19</v>
      </c>
      <c r="N151" s="222" t="s">
        <v>43</v>
      </c>
      <c r="O151" s="86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5" t="s">
        <v>246</v>
      </c>
      <c r="AT151" s="225" t="s">
        <v>144</v>
      </c>
      <c r="AU151" s="225" t="s">
        <v>81</v>
      </c>
      <c r="AY151" s="19" t="s">
        <v>142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9" t="s">
        <v>79</v>
      </c>
      <c r="BK151" s="226">
        <f>ROUND(I151*H151,2)</f>
        <v>0</v>
      </c>
      <c r="BL151" s="19" t="s">
        <v>246</v>
      </c>
      <c r="BM151" s="225" t="s">
        <v>1067</v>
      </c>
    </row>
    <row r="152" s="2" customFormat="1" ht="16.5" customHeight="1">
      <c r="A152" s="40"/>
      <c r="B152" s="41"/>
      <c r="C152" s="214" t="s">
        <v>311</v>
      </c>
      <c r="D152" s="214" t="s">
        <v>144</v>
      </c>
      <c r="E152" s="215" t="s">
        <v>1068</v>
      </c>
      <c r="F152" s="216" t="s">
        <v>1069</v>
      </c>
      <c r="G152" s="217" t="s">
        <v>147</v>
      </c>
      <c r="H152" s="218">
        <v>5</v>
      </c>
      <c r="I152" s="219"/>
      <c r="J152" s="220">
        <f>ROUND(I152*H152,2)</f>
        <v>0</v>
      </c>
      <c r="K152" s="216" t="s">
        <v>19</v>
      </c>
      <c r="L152" s="46"/>
      <c r="M152" s="221" t="s">
        <v>19</v>
      </c>
      <c r="N152" s="222" t="s">
        <v>43</v>
      </c>
      <c r="O152" s="86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246</v>
      </c>
      <c r="AT152" s="225" t="s">
        <v>144</v>
      </c>
      <c r="AU152" s="225" t="s">
        <v>81</v>
      </c>
      <c r="AY152" s="19" t="s">
        <v>142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79</v>
      </c>
      <c r="BK152" s="226">
        <f>ROUND(I152*H152,2)</f>
        <v>0</v>
      </c>
      <c r="BL152" s="19" t="s">
        <v>246</v>
      </c>
      <c r="BM152" s="225" t="s">
        <v>1070</v>
      </c>
    </row>
    <row r="153" s="2" customFormat="1" ht="16.5" customHeight="1">
      <c r="A153" s="40"/>
      <c r="B153" s="41"/>
      <c r="C153" s="265" t="s">
        <v>316</v>
      </c>
      <c r="D153" s="265" t="s">
        <v>284</v>
      </c>
      <c r="E153" s="266" t="s">
        <v>1071</v>
      </c>
      <c r="F153" s="267" t="s">
        <v>1072</v>
      </c>
      <c r="G153" s="268" t="s">
        <v>147</v>
      </c>
      <c r="H153" s="269">
        <v>5</v>
      </c>
      <c r="I153" s="270"/>
      <c r="J153" s="271">
        <f>ROUND(I153*H153,2)</f>
        <v>0</v>
      </c>
      <c r="K153" s="267" t="s">
        <v>19</v>
      </c>
      <c r="L153" s="272"/>
      <c r="M153" s="273" t="s">
        <v>19</v>
      </c>
      <c r="N153" s="274" t="s">
        <v>43</v>
      </c>
      <c r="O153" s="86"/>
      <c r="P153" s="223">
        <f>O153*H153</f>
        <v>0</v>
      </c>
      <c r="Q153" s="223">
        <v>0</v>
      </c>
      <c r="R153" s="223">
        <f>Q153*H153</f>
        <v>0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337</v>
      </c>
      <c r="AT153" s="225" t="s">
        <v>284</v>
      </c>
      <c r="AU153" s="225" t="s">
        <v>81</v>
      </c>
      <c r="AY153" s="19" t="s">
        <v>142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79</v>
      </c>
      <c r="BK153" s="226">
        <f>ROUND(I153*H153,2)</f>
        <v>0</v>
      </c>
      <c r="BL153" s="19" t="s">
        <v>246</v>
      </c>
      <c r="BM153" s="225" t="s">
        <v>1073</v>
      </c>
    </row>
    <row r="154" s="2" customFormat="1" ht="16.5" customHeight="1">
      <c r="A154" s="40"/>
      <c r="B154" s="41"/>
      <c r="C154" s="265" t="s">
        <v>320</v>
      </c>
      <c r="D154" s="265" t="s">
        <v>284</v>
      </c>
      <c r="E154" s="266" t="s">
        <v>1074</v>
      </c>
      <c r="F154" s="267" t="s">
        <v>1075</v>
      </c>
      <c r="G154" s="268" t="s">
        <v>147</v>
      </c>
      <c r="H154" s="269">
        <v>5</v>
      </c>
      <c r="I154" s="270"/>
      <c r="J154" s="271">
        <f>ROUND(I154*H154,2)</f>
        <v>0</v>
      </c>
      <c r="K154" s="267" t="s">
        <v>19</v>
      </c>
      <c r="L154" s="272"/>
      <c r="M154" s="273" t="s">
        <v>19</v>
      </c>
      <c r="N154" s="274" t="s">
        <v>43</v>
      </c>
      <c r="O154" s="86"/>
      <c r="P154" s="223">
        <f>O154*H154</f>
        <v>0</v>
      </c>
      <c r="Q154" s="223">
        <v>3.0000000000000001E-05</v>
      </c>
      <c r="R154" s="223">
        <f>Q154*H154</f>
        <v>0.00015000000000000001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337</v>
      </c>
      <c r="AT154" s="225" t="s">
        <v>284</v>
      </c>
      <c r="AU154" s="225" t="s">
        <v>81</v>
      </c>
      <c r="AY154" s="19" t="s">
        <v>142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79</v>
      </c>
      <c r="BK154" s="226">
        <f>ROUND(I154*H154,2)</f>
        <v>0</v>
      </c>
      <c r="BL154" s="19" t="s">
        <v>246</v>
      </c>
      <c r="BM154" s="225" t="s">
        <v>1076</v>
      </c>
    </row>
    <row r="155" s="2" customFormat="1" ht="16.5" customHeight="1">
      <c r="A155" s="40"/>
      <c r="B155" s="41"/>
      <c r="C155" s="214" t="s">
        <v>324</v>
      </c>
      <c r="D155" s="214" t="s">
        <v>144</v>
      </c>
      <c r="E155" s="215" t="s">
        <v>1077</v>
      </c>
      <c r="F155" s="216" t="s">
        <v>1078</v>
      </c>
      <c r="G155" s="217" t="s">
        <v>147</v>
      </c>
      <c r="H155" s="218">
        <v>5</v>
      </c>
      <c r="I155" s="219"/>
      <c r="J155" s="220">
        <f>ROUND(I155*H155,2)</f>
        <v>0</v>
      </c>
      <c r="K155" s="216" t="s">
        <v>19</v>
      </c>
      <c r="L155" s="46"/>
      <c r="M155" s="221" t="s">
        <v>19</v>
      </c>
      <c r="N155" s="222" t="s">
        <v>43</v>
      </c>
      <c r="O155" s="86"/>
      <c r="P155" s="223">
        <f>O155*H155</f>
        <v>0</v>
      </c>
      <c r="Q155" s="223">
        <v>0</v>
      </c>
      <c r="R155" s="223">
        <f>Q155*H155</f>
        <v>0</v>
      </c>
      <c r="S155" s="223">
        <v>0</v>
      </c>
      <c r="T155" s="224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5" t="s">
        <v>246</v>
      </c>
      <c r="AT155" s="225" t="s">
        <v>144</v>
      </c>
      <c r="AU155" s="225" t="s">
        <v>81</v>
      </c>
      <c r="AY155" s="19" t="s">
        <v>142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9" t="s">
        <v>79</v>
      </c>
      <c r="BK155" s="226">
        <f>ROUND(I155*H155,2)</f>
        <v>0</v>
      </c>
      <c r="BL155" s="19" t="s">
        <v>246</v>
      </c>
      <c r="BM155" s="225" t="s">
        <v>1079</v>
      </c>
    </row>
    <row r="156" s="2" customFormat="1" ht="16.5" customHeight="1">
      <c r="A156" s="40"/>
      <c r="B156" s="41"/>
      <c r="C156" s="265" t="s">
        <v>191</v>
      </c>
      <c r="D156" s="265" t="s">
        <v>284</v>
      </c>
      <c r="E156" s="266" t="s">
        <v>1080</v>
      </c>
      <c r="F156" s="267" t="s">
        <v>1081</v>
      </c>
      <c r="G156" s="268" t="s">
        <v>147</v>
      </c>
      <c r="H156" s="269">
        <v>5</v>
      </c>
      <c r="I156" s="270"/>
      <c r="J156" s="271">
        <f>ROUND(I156*H156,2)</f>
        <v>0</v>
      </c>
      <c r="K156" s="267" t="s">
        <v>19</v>
      </c>
      <c r="L156" s="272"/>
      <c r="M156" s="273" t="s">
        <v>19</v>
      </c>
      <c r="N156" s="274" t="s">
        <v>43</v>
      </c>
      <c r="O156" s="86"/>
      <c r="P156" s="223">
        <f>O156*H156</f>
        <v>0</v>
      </c>
      <c r="Q156" s="223">
        <v>0</v>
      </c>
      <c r="R156" s="223">
        <f>Q156*H156</f>
        <v>0</v>
      </c>
      <c r="S156" s="223">
        <v>0</v>
      </c>
      <c r="T156" s="224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25" t="s">
        <v>337</v>
      </c>
      <c r="AT156" s="225" t="s">
        <v>284</v>
      </c>
      <c r="AU156" s="225" t="s">
        <v>81</v>
      </c>
      <c r="AY156" s="19" t="s">
        <v>142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9" t="s">
        <v>79</v>
      </c>
      <c r="BK156" s="226">
        <f>ROUND(I156*H156,2)</f>
        <v>0</v>
      </c>
      <c r="BL156" s="19" t="s">
        <v>246</v>
      </c>
      <c r="BM156" s="225" t="s">
        <v>1082</v>
      </c>
    </row>
    <row r="157" s="2" customFormat="1" ht="16.5" customHeight="1">
      <c r="A157" s="40"/>
      <c r="B157" s="41"/>
      <c r="C157" s="265" t="s">
        <v>332</v>
      </c>
      <c r="D157" s="265" t="s">
        <v>284</v>
      </c>
      <c r="E157" s="266" t="s">
        <v>1083</v>
      </c>
      <c r="F157" s="267" t="s">
        <v>1084</v>
      </c>
      <c r="G157" s="268" t="s">
        <v>147</v>
      </c>
      <c r="H157" s="269">
        <v>5</v>
      </c>
      <c r="I157" s="270"/>
      <c r="J157" s="271">
        <f>ROUND(I157*H157,2)</f>
        <v>0</v>
      </c>
      <c r="K157" s="267" t="s">
        <v>19</v>
      </c>
      <c r="L157" s="272"/>
      <c r="M157" s="273" t="s">
        <v>19</v>
      </c>
      <c r="N157" s="274" t="s">
        <v>43</v>
      </c>
      <c r="O157" s="86"/>
      <c r="P157" s="223">
        <f>O157*H157</f>
        <v>0</v>
      </c>
      <c r="Q157" s="223">
        <v>0</v>
      </c>
      <c r="R157" s="223">
        <f>Q157*H157</f>
        <v>0</v>
      </c>
      <c r="S157" s="223">
        <v>0</v>
      </c>
      <c r="T157" s="224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337</v>
      </c>
      <c r="AT157" s="225" t="s">
        <v>284</v>
      </c>
      <c r="AU157" s="225" t="s">
        <v>81</v>
      </c>
      <c r="AY157" s="19" t="s">
        <v>142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79</v>
      </c>
      <c r="BK157" s="226">
        <f>ROUND(I157*H157,2)</f>
        <v>0</v>
      </c>
      <c r="BL157" s="19" t="s">
        <v>246</v>
      </c>
      <c r="BM157" s="225" t="s">
        <v>1085</v>
      </c>
    </row>
    <row r="158" s="2" customFormat="1" ht="16.5" customHeight="1">
      <c r="A158" s="40"/>
      <c r="B158" s="41"/>
      <c r="C158" s="214" t="s">
        <v>337</v>
      </c>
      <c r="D158" s="214" t="s">
        <v>144</v>
      </c>
      <c r="E158" s="215" t="s">
        <v>1086</v>
      </c>
      <c r="F158" s="216" t="s">
        <v>1055</v>
      </c>
      <c r="G158" s="217" t="s">
        <v>1028</v>
      </c>
      <c r="H158" s="281"/>
      <c r="I158" s="219"/>
      <c r="J158" s="220">
        <f>ROUND(I158*H158,2)</f>
        <v>0</v>
      </c>
      <c r="K158" s="216" t="s">
        <v>19</v>
      </c>
      <c r="L158" s="46"/>
      <c r="M158" s="221" t="s">
        <v>19</v>
      </c>
      <c r="N158" s="222" t="s">
        <v>43</v>
      </c>
      <c r="O158" s="86"/>
      <c r="P158" s="223">
        <f>O158*H158</f>
        <v>0</v>
      </c>
      <c r="Q158" s="223">
        <v>0</v>
      </c>
      <c r="R158" s="223">
        <f>Q158*H158</f>
        <v>0</v>
      </c>
      <c r="S158" s="223">
        <v>0</v>
      </c>
      <c r="T158" s="22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5" t="s">
        <v>246</v>
      </c>
      <c r="AT158" s="225" t="s">
        <v>144</v>
      </c>
      <c r="AU158" s="225" t="s">
        <v>81</v>
      </c>
      <c r="AY158" s="19" t="s">
        <v>142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9" t="s">
        <v>79</v>
      </c>
      <c r="BK158" s="226">
        <f>ROUND(I158*H158,2)</f>
        <v>0</v>
      </c>
      <c r="BL158" s="19" t="s">
        <v>246</v>
      </c>
      <c r="BM158" s="225" t="s">
        <v>1087</v>
      </c>
    </row>
    <row r="159" s="12" customFormat="1" ht="20.88" customHeight="1">
      <c r="A159" s="12"/>
      <c r="B159" s="198"/>
      <c r="C159" s="199"/>
      <c r="D159" s="200" t="s">
        <v>71</v>
      </c>
      <c r="E159" s="212" t="s">
        <v>1088</v>
      </c>
      <c r="F159" s="212" t="s">
        <v>1089</v>
      </c>
      <c r="G159" s="199"/>
      <c r="H159" s="199"/>
      <c r="I159" s="202"/>
      <c r="J159" s="213">
        <f>BK159</f>
        <v>0</v>
      </c>
      <c r="K159" s="199"/>
      <c r="L159" s="204"/>
      <c r="M159" s="205"/>
      <c r="N159" s="206"/>
      <c r="O159" s="206"/>
      <c r="P159" s="207">
        <f>SUM(P160:P161)</f>
        <v>0</v>
      </c>
      <c r="Q159" s="206"/>
      <c r="R159" s="207">
        <f>SUM(R160:R161)</f>
        <v>0.001</v>
      </c>
      <c r="S159" s="206"/>
      <c r="T159" s="208">
        <f>SUM(T160:T161)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9" t="s">
        <v>81</v>
      </c>
      <c r="AT159" s="210" t="s">
        <v>71</v>
      </c>
      <c r="AU159" s="210" t="s">
        <v>81</v>
      </c>
      <c r="AY159" s="209" t="s">
        <v>142</v>
      </c>
      <c r="BK159" s="211">
        <f>SUM(BK160:BK161)</f>
        <v>0</v>
      </c>
    </row>
    <row r="160" s="2" customFormat="1" ht="16.5" customHeight="1">
      <c r="A160" s="40"/>
      <c r="B160" s="41"/>
      <c r="C160" s="214" t="s">
        <v>342</v>
      </c>
      <c r="D160" s="214" t="s">
        <v>144</v>
      </c>
      <c r="E160" s="215" t="s">
        <v>1090</v>
      </c>
      <c r="F160" s="216" t="s">
        <v>1091</v>
      </c>
      <c r="G160" s="217" t="s">
        <v>147</v>
      </c>
      <c r="H160" s="218">
        <v>10</v>
      </c>
      <c r="I160" s="219"/>
      <c r="J160" s="220">
        <f>ROUND(I160*H160,2)</f>
        <v>0</v>
      </c>
      <c r="K160" s="216" t="s">
        <v>19</v>
      </c>
      <c r="L160" s="46"/>
      <c r="M160" s="221" t="s">
        <v>19</v>
      </c>
      <c r="N160" s="222" t="s">
        <v>43</v>
      </c>
      <c r="O160" s="86"/>
      <c r="P160" s="223">
        <f>O160*H160</f>
        <v>0</v>
      </c>
      <c r="Q160" s="223">
        <v>0</v>
      </c>
      <c r="R160" s="223">
        <f>Q160*H160</f>
        <v>0</v>
      </c>
      <c r="S160" s="223">
        <v>0</v>
      </c>
      <c r="T160" s="224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25" t="s">
        <v>246</v>
      </c>
      <c r="AT160" s="225" t="s">
        <v>144</v>
      </c>
      <c r="AU160" s="225" t="s">
        <v>155</v>
      </c>
      <c r="AY160" s="19" t="s">
        <v>142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9" t="s">
        <v>79</v>
      </c>
      <c r="BK160" s="226">
        <f>ROUND(I160*H160,2)</f>
        <v>0</v>
      </c>
      <c r="BL160" s="19" t="s">
        <v>246</v>
      </c>
      <c r="BM160" s="225" t="s">
        <v>1092</v>
      </c>
    </row>
    <row r="161" s="2" customFormat="1" ht="16.5" customHeight="1">
      <c r="A161" s="40"/>
      <c r="B161" s="41"/>
      <c r="C161" s="265" t="s">
        <v>346</v>
      </c>
      <c r="D161" s="265" t="s">
        <v>284</v>
      </c>
      <c r="E161" s="266" t="s">
        <v>1093</v>
      </c>
      <c r="F161" s="267" t="s">
        <v>1094</v>
      </c>
      <c r="G161" s="268" t="s">
        <v>287</v>
      </c>
      <c r="H161" s="269">
        <v>1</v>
      </c>
      <c r="I161" s="270"/>
      <c r="J161" s="271">
        <f>ROUND(I161*H161,2)</f>
        <v>0</v>
      </c>
      <c r="K161" s="267" t="s">
        <v>148</v>
      </c>
      <c r="L161" s="272"/>
      <c r="M161" s="273" t="s">
        <v>19</v>
      </c>
      <c r="N161" s="274" t="s">
        <v>43</v>
      </c>
      <c r="O161" s="86"/>
      <c r="P161" s="223">
        <f>O161*H161</f>
        <v>0</v>
      </c>
      <c r="Q161" s="223">
        <v>0.001</v>
      </c>
      <c r="R161" s="223">
        <f>Q161*H161</f>
        <v>0.001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337</v>
      </c>
      <c r="AT161" s="225" t="s">
        <v>284</v>
      </c>
      <c r="AU161" s="225" t="s">
        <v>155</v>
      </c>
      <c r="AY161" s="19" t="s">
        <v>142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79</v>
      </c>
      <c r="BK161" s="226">
        <f>ROUND(I161*H161,2)</f>
        <v>0</v>
      </c>
      <c r="BL161" s="19" t="s">
        <v>246</v>
      </c>
      <c r="BM161" s="225" t="s">
        <v>1095</v>
      </c>
    </row>
    <row r="162" s="12" customFormat="1" ht="25.92" customHeight="1">
      <c r="A162" s="12"/>
      <c r="B162" s="198"/>
      <c r="C162" s="199"/>
      <c r="D162" s="200" t="s">
        <v>71</v>
      </c>
      <c r="E162" s="201" t="s">
        <v>284</v>
      </c>
      <c r="F162" s="201" t="s">
        <v>1096</v>
      </c>
      <c r="G162" s="199"/>
      <c r="H162" s="199"/>
      <c r="I162" s="202"/>
      <c r="J162" s="203">
        <f>BK162</f>
        <v>0</v>
      </c>
      <c r="K162" s="199"/>
      <c r="L162" s="204"/>
      <c r="M162" s="205"/>
      <c r="N162" s="206"/>
      <c r="O162" s="206"/>
      <c r="P162" s="207">
        <f>P163+P176+P214</f>
        <v>0</v>
      </c>
      <c r="Q162" s="206"/>
      <c r="R162" s="207">
        <f>R163+R176+R214</f>
        <v>3.49622075</v>
      </c>
      <c r="S162" s="206"/>
      <c r="T162" s="208">
        <f>T163+T176+T214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9" t="s">
        <v>155</v>
      </c>
      <c r="AT162" s="210" t="s">
        <v>71</v>
      </c>
      <c r="AU162" s="210" t="s">
        <v>72</v>
      </c>
      <c r="AY162" s="209" t="s">
        <v>142</v>
      </c>
      <c r="BK162" s="211">
        <f>BK163+BK176+BK214</f>
        <v>0</v>
      </c>
    </row>
    <row r="163" s="12" customFormat="1" ht="22.8" customHeight="1">
      <c r="A163" s="12"/>
      <c r="B163" s="198"/>
      <c r="C163" s="199"/>
      <c r="D163" s="200" t="s">
        <v>71</v>
      </c>
      <c r="E163" s="212" t="s">
        <v>1097</v>
      </c>
      <c r="F163" s="212" t="s">
        <v>1098</v>
      </c>
      <c r="G163" s="199"/>
      <c r="H163" s="199"/>
      <c r="I163" s="202"/>
      <c r="J163" s="213">
        <f>BK163</f>
        <v>0</v>
      </c>
      <c r="K163" s="199"/>
      <c r="L163" s="204"/>
      <c r="M163" s="205"/>
      <c r="N163" s="206"/>
      <c r="O163" s="206"/>
      <c r="P163" s="207">
        <f>SUM(P164:P175)</f>
        <v>0</v>
      </c>
      <c r="Q163" s="206"/>
      <c r="R163" s="207">
        <f>SUM(R164:R175)</f>
        <v>0</v>
      </c>
      <c r="S163" s="206"/>
      <c r="T163" s="208">
        <f>SUM(T164:T175)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9" t="s">
        <v>155</v>
      </c>
      <c r="AT163" s="210" t="s">
        <v>71</v>
      </c>
      <c r="AU163" s="210" t="s">
        <v>79</v>
      </c>
      <c r="AY163" s="209" t="s">
        <v>142</v>
      </c>
      <c r="BK163" s="211">
        <f>SUM(BK164:BK175)</f>
        <v>0</v>
      </c>
    </row>
    <row r="164" s="2" customFormat="1" ht="16.5" customHeight="1">
      <c r="A164" s="40"/>
      <c r="B164" s="41"/>
      <c r="C164" s="214" t="s">
        <v>350</v>
      </c>
      <c r="D164" s="214" t="s">
        <v>144</v>
      </c>
      <c r="E164" s="215" t="s">
        <v>1099</v>
      </c>
      <c r="F164" s="216" t="s">
        <v>1100</v>
      </c>
      <c r="G164" s="217" t="s">
        <v>1101</v>
      </c>
      <c r="H164" s="218">
        <v>150</v>
      </c>
      <c r="I164" s="219"/>
      <c r="J164" s="220">
        <f>ROUND(I164*H164,2)</f>
        <v>0</v>
      </c>
      <c r="K164" s="216" t="s">
        <v>19</v>
      </c>
      <c r="L164" s="46"/>
      <c r="M164" s="221" t="s">
        <v>19</v>
      </c>
      <c r="N164" s="222" t="s">
        <v>43</v>
      </c>
      <c r="O164" s="86"/>
      <c r="P164" s="223">
        <f>O164*H164</f>
        <v>0</v>
      </c>
      <c r="Q164" s="223">
        <v>0</v>
      </c>
      <c r="R164" s="223">
        <f>Q164*H164</f>
        <v>0</v>
      </c>
      <c r="S164" s="223">
        <v>0</v>
      </c>
      <c r="T164" s="224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25" t="s">
        <v>507</v>
      </c>
      <c r="AT164" s="225" t="s">
        <v>144</v>
      </c>
      <c r="AU164" s="225" t="s">
        <v>81</v>
      </c>
      <c r="AY164" s="19" t="s">
        <v>142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9" t="s">
        <v>79</v>
      </c>
      <c r="BK164" s="226">
        <f>ROUND(I164*H164,2)</f>
        <v>0</v>
      </c>
      <c r="BL164" s="19" t="s">
        <v>507</v>
      </c>
      <c r="BM164" s="225" t="s">
        <v>1102</v>
      </c>
    </row>
    <row r="165" s="2" customFormat="1" ht="16.5" customHeight="1">
      <c r="A165" s="40"/>
      <c r="B165" s="41"/>
      <c r="C165" s="214" t="s">
        <v>355</v>
      </c>
      <c r="D165" s="214" t="s">
        <v>144</v>
      </c>
      <c r="E165" s="215" t="s">
        <v>1103</v>
      </c>
      <c r="F165" s="216" t="s">
        <v>1104</v>
      </c>
      <c r="G165" s="217" t="s">
        <v>206</v>
      </c>
      <c r="H165" s="218">
        <v>50</v>
      </c>
      <c r="I165" s="219"/>
      <c r="J165" s="220">
        <f>ROUND(I165*H165,2)</f>
        <v>0</v>
      </c>
      <c r="K165" s="216" t="s">
        <v>19</v>
      </c>
      <c r="L165" s="46"/>
      <c r="M165" s="221" t="s">
        <v>19</v>
      </c>
      <c r="N165" s="222" t="s">
        <v>43</v>
      </c>
      <c r="O165" s="86"/>
      <c r="P165" s="223">
        <f>O165*H165</f>
        <v>0</v>
      </c>
      <c r="Q165" s="223">
        <v>0</v>
      </c>
      <c r="R165" s="223">
        <f>Q165*H165</f>
        <v>0</v>
      </c>
      <c r="S165" s="223">
        <v>0</v>
      </c>
      <c r="T165" s="22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25" t="s">
        <v>507</v>
      </c>
      <c r="AT165" s="225" t="s">
        <v>144</v>
      </c>
      <c r="AU165" s="225" t="s">
        <v>81</v>
      </c>
      <c r="AY165" s="19" t="s">
        <v>142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9" t="s">
        <v>79</v>
      </c>
      <c r="BK165" s="226">
        <f>ROUND(I165*H165,2)</f>
        <v>0</v>
      </c>
      <c r="BL165" s="19" t="s">
        <v>507</v>
      </c>
      <c r="BM165" s="225" t="s">
        <v>1105</v>
      </c>
    </row>
    <row r="166" s="2" customFormat="1" ht="16.5" customHeight="1">
      <c r="A166" s="40"/>
      <c r="B166" s="41"/>
      <c r="C166" s="265" t="s">
        <v>359</v>
      </c>
      <c r="D166" s="265" t="s">
        <v>284</v>
      </c>
      <c r="E166" s="266" t="s">
        <v>1106</v>
      </c>
      <c r="F166" s="267" t="s">
        <v>1107</v>
      </c>
      <c r="G166" s="268" t="s">
        <v>206</v>
      </c>
      <c r="H166" s="269">
        <v>150</v>
      </c>
      <c r="I166" s="270"/>
      <c r="J166" s="271">
        <f>ROUND(I166*H166,2)</f>
        <v>0</v>
      </c>
      <c r="K166" s="267" t="s">
        <v>19</v>
      </c>
      <c r="L166" s="272"/>
      <c r="M166" s="273" t="s">
        <v>19</v>
      </c>
      <c r="N166" s="274" t="s">
        <v>43</v>
      </c>
      <c r="O166" s="86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25" t="s">
        <v>1108</v>
      </c>
      <c r="AT166" s="225" t="s">
        <v>284</v>
      </c>
      <c r="AU166" s="225" t="s">
        <v>81</v>
      </c>
      <c r="AY166" s="19" t="s">
        <v>142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9" t="s">
        <v>79</v>
      </c>
      <c r="BK166" s="226">
        <f>ROUND(I166*H166,2)</f>
        <v>0</v>
      </c>
      <c r="BL166" s="19" t="s">
        <v>507</v>
      </c>
      <c r="BM166" s="225" t="s">
        <v>1109</v>
      </c>
    </row>
    <row r="167" s="2" customFormat="1" ht="16.5" customHeight="1">
      <c r="A167" s="40"/>
      <c r="B167" s="41"/>
      <c r="C167" s="265" t="s">
        <v>363</v>
      </c>
      <c r="D167" s="265" t="s">
        <v>284</v>
      </c>
      <c r="E167" s="266" t="s">
        <v>1110</v>
      </c>
      <c r="F167" s="267" t="s">
        <v>1111</v>
      </c>
      <c r="G167" s="268" t="s">
        <v>147</v>
      </c>
      <c r="H167" s="269">
        <v>5</v>
      </c>
      <c r="I167" s="270"/>
      <c r="J167" s="271">
        <f>ROUND(I167*H167,2)</f>
        <v>0</v>
      </c>
      <c r="K167" s="267" t="s">
        <v>19</v>
      </c>
      <c r="L167" s="272"/>
      <c r="M167" s="273" t="s">
        <v>19</v>
      </c>
      <c r="N167" s="274" t="s">
        <v>43</v>
      </c>
      <c r="O167" s="86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25" t="s">
        <v>1108</v>
      </c>
      <c r="AT167" s="225" t="s">
        <v>284</v>
      </c>
      <c r="AU167" s="225" t="s">
        <v>81</v>
      </c>
      <c r="AY167" s="19" t="s">
        <v>142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9" t="s">
        <v>79</v>
      </c>
      <c r="BK167" s="226">
        <f>ROUND(I167*H167,2)</f>
        <v>0</v>
      </c>
      <c r="BL167" s="19" t="s">
        <v>507</v>
      </c>
      <c r="BM167" s="225" t="s">
        <v>1112</v>
      </c>
    </row>
    <row r="168" s="2" customFormat="1" ht="16.5" customHeight="1">
      <c r="A168" s="40"/>
      <c r="B168" s="41"/>
      <c r="C168" s="214" t="s">
        <v>367</v>
      </c>
      <c r="D168" s="214" t="s">
        <v>144</v>
      </c>
      <c r="E168" s="215" t="s">
        <v>1113</v>
      </c>
      <c r="F168" s="216" t="s">
        <v>1114</v>
      </c>
      <c r="G168" s="217" t="s">
        <v>147</v>
      </c>
      <c r="H168" s="218">
        <v>4</v>
      </c>
      <c r="I168" s="219"/>
      <c r="J168" s="220">
        <f>ROUND(I168*H168,2)</f>
        <v>0</v>
      </c>
      <c r="K168" s="216" t="s">
        <v>148</v>
      </c>
      <c r="L168" s="46"/>
      <c r="M168" s="221" t="s">
        <v>19</v>
      </c>
      <c r="N168" s="222" t="s">
        <v>43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507</v>
      </c>
      <c r="AT168" s="225" t="s">
        <v>144</v>
      </c>
      <c r="AU168" s="225" t="s">
        <v>81</v>
      </c>
      <c r="AY168" s="19" t="s">
        <v>142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79</v>
      </c>
      <c r="BK168" s="226">
        <f>ROUND(I168*H168,2)</f>
        <v>0</v>
      </c>
      <c r="BL168" s="19" t="s">
        <v>507</v>
      </c>
      <c r="BM168" s="225" t="s">
        <v>1115</v>
      </c>
    </row>
    <row r="169" s="2" customFormat="1">
      <c r="A169" s="40"/>
      <c r="B169" s="41"/>
      <c r="C169" s="42"/>
      <c r="D169" s="227" t="s">
        <v>151</v>
      </c>
      <c r="E169" s="42"/>
      <c r="F169" s="228" t="s">
        <v>1116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151</v>
      </c>
      <c r="AU169" s="19" t="s">
        <v>81</v>
      </c>
    </row>
    <row r="170" s="2" customFormat="1" ht="16.5" customHeight="1">
      <c r="A170" s="40"/>
      <c r="B170" s="41"/>
      <c r="C170" s="214" t="s">
        <v>371</v>
      </c>
      <c r="D170" s="214" t="s">
        <v>144</v>
      </c>
      <c r="E170" s="215" t="s">
        <v>1117</v>
      </c>
      <c r="F170" s="216" t="s">
        <v>1118</v>
      </c>
      <c r="G170" s="217" t="s">
        <v>147</v>
      </c>
      <c r="H170" s="218">
        <v>4</v>
      </c>
      <c r="I170" s="219"/>
      <c r="J170" s="220">
        <f>ROUND(I170*H170,2)</f>
        <v>0</v>
      </c>
      <c r="K170" s="216" t="s">
        <v>148</v>
      </c>
      <c r="L170" s="46"/>
      <c r="M170" s="221" t="s">
        <v>19</v>
      </c>
      <c r="N170" s="222" t="s">
        <v>43</v>
      </c>
      <c r="O170" s="86"/>
      <c r="P170" s="223">
        <f>O170*H170</f>
        <v>0</v>
      </c>
      <c r="Q170" s="223">
        <v>0</v>
      </c>
      <c r="R170" s="223">
        <f>Q170*H170</f>
        <v>0</v>
      </c>
      <c r="S170" s="223">
        <v>0</v>
      </c>
      <c r="T170" s="224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25" t="s">
        <v>507</v>
      </c>
      <c r="AT170" s="225" t="s">
        <v>144</v>
      </c>
      <c r="AU170" s="225" t="s">
        <v>81</v>
      </c>
      <c r="AY170" s="19" t="s">
        <v>142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9" t="s">
        <v>79</v>
      </c>
      <c r="BK170" s="226">
        <f>ROUND(I170*H170,2)</f>
        <v>0</v>
      </c>
      <c r="BL170" s="19" t="s">
        <v>507</v>
      </c>
      <c r="BM170" s="225" t="s">
        <v>1119</v>
      </c>
    </row>
    <row r="171" s="2" customFormat="1">
      <c r="A171" s="40"/>
      <c r="B171" s="41"/>
      <c r="C171" s="42"/>
      <c r="D171" s="227" t="s">
        <v>151</v>
      </c>
      <c r="E171" s="42"/>
      <c r="F171" s="228" t="s">
        <v>1120</v>
      </c>
      <c r="G171" s="42"/>
      <c r="H171" s="42"/>
      <c r="I171" s="229"/>
      <c r="J171" s="42"/>
      <c r="K171" s="42"/>
      <c r="L171" s="46"/>
      <c r="M171" s="230"/>
      <c r="N171" s="231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151</v>
      </c>
      <c r="AU171" s="19" t="s">
        <v>81</v>
      </c>
    </row>
    <row r="172" s="2" customFormat="1" ht="24.15" customHeight="1">
      <c r="A172" s="40"/>
      <c r="B172" s="41"/>
      <c r="C172" s="214" t="s">
        <v>375</v>
      </c>
      <c r="D172" s="214" t="s">
        <v>144</v>
      </c>
      <c r="E172" s="215" t="s">
        <v>1121</v>
      </c>
      <c r="F172" s="216" t="s">
        <v>1122</v>
      </c>
      <c r="G172" s="217" t="s">
        <v>206</v>
      </c>
      <c r="H172" s="218">
        <v>150</v>
      </c>
      <c r="I172" s="219"/>
      <c r="J172" s="220">
        <f>ROUND(I172*H172,2)</f>
        <v>0</v>
      </c>
      <c r="K172" s="216" t="s">
        <v>148</v>
      </c>
      <c r="L172" s="46"/>
      <c r="M172" s="221" t="s">
        <v>19</v>
      </c>
      <c r="N172" s="222" t="s">
        <v>43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507</v>
      </c>
      <c r="AT172" s="225" t="s">
        <v>144</v>
      </c>
      <c r="AU172" s="225" t="s">
        <v>81</v>
      </c>
      <c r="AY172" s="19" t="s">
        <v>142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79</v>
      </c>
      <c r="BK172" s="226">
        <f>ROUND(I172*H172,2)</f>
        <v>0</v>
      </c>
      <c r="BL172" s="19" t="s">
        <v>507</v>
      </c>
      <c r="BM172" s="225" t="s">
        <v>1123</v>
      </c>
    </row>
    <row r="173" s="2" customFormat="1">
      <c r="A173" s="40"/>
      <c r="B173" s="41"/>
      <c r="C173" s="42"/>
      <c r="D173" s="227" t="s">
        <v>151</v>
      </c>
      <c r="E173" s="42"/>
      <c r="F173" s="228" t="s">
        <v>1124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151</v>
      </c>
      <c r="AU173" s="19" t="s">
        <v>81</v>
      </c>
    </row>
    <row r="174" s="2" customFormat="1" ht="16.5" customHeight="1">
      <c r="A174" s="40"/>
      <c r="B174" s="41"/>
      <c r="C174" s="214" t="s">
        <v>379</v>
      </c>
      <c r="D174" s="214" t="s">
        <v>144</v>
      </c>
      <c r="E174" s="215" t="s">
        <v>1125</v>
      </c>
      <c r="F174" s="216" t="s">
        <v>1126</v>
      </c>
      <c r="G174" s="217" t="s">
        <v>711</v>
      </c>
      <c r="H174" s="218">
        <v>1</v>
      </c>
      <c r="I174" s="219"/>
      <c r="J174" s="220">
        <f>ROUND(I174*H174,2)</f>
        <v>0</v>
      </c>
      <c r="K174" s="216" t="s">
        <v>19</v>
      </c>
      <c r="L174" s="46"/>
      <c r="M174" s="221" t="s">
        <v>19</v>
      </c>
      <c r="N174" s="222" t="s">
        <v>43</v>
      </c>
      <c r="O174" s="86"/>
      <c r="P174" s="223">
        <f>O174*H174</f>
        <v>0</v>
      </c>
      <c r="Q174" s="223">
        <v>0</v>
      </c>
      <c r="R174" s="223">
        <f>Q174*H174</f>
        <v>0</v>
      </c>
      <c r="S174" s="223">
        <v>0</v>
      </c>
      <c r="T174" s="224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25" t="s">
        <v>507</v>
      </c>
      <c r="AT174" s="225" t="s">
        <v>144</v>
      </c>
      <c r="AU174" s="225" t="s">
        <v>81</v>
      </c>
      <c r="AY174" s="19" t="s">
        <v>142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9" t="s">
        <v>79</v>
      </c>
      <c r="BK174" s="226">
        <f>ROUND(I174*H174,2)</f>
        <v>0</v>
      </c>
      <c r="BL174" s="19" t="s">
        <v>507</v>
      </c>
      <c r="BM174" s="225" t="s">
        <v>1127</v>
      </c>
    </row>
    <row r="175" s="2" customFormat="1" ht="16.5" customHeight="1">
      <c r="A175" s="40"/>
      <c r="B175" s="41"/>
      <c r="C175" s="214" t="s">
        <v>383</v>
      </c>
      <c r="D175" s="214" t="s">
        <v>144</v>
      </c>
      <c r="E175" s="215" t="s">
        <v>1128</v>
      </c>
      <c r="F175" s="216" t="s">
        <v>1129</v>
      </c>
      <c r="G175" s="217" t="s">
        <v>147</v>
      </c>
      <c r="H175" s="218">
        <v>5</v>
      </c>
      <c r="I175" s="219"/>
      <c r="J175" s="220">
        <f>ROUND(I175*H175,2)</f>
        <v>0</v>
      </c>
      <c r="K175" s="216" t="s">
        <v>19</v>
      </c>
      <c r="L175" s="46"/>
      <c r="M175" s="221" t="s">
        <v>19</v>
      </c>
      <c r="N175" s="222" t="s">
        <v>43</v>
      </c>
      <c r="O175" s="86"/>
      <c r="P175" s="223">
        <f>O175*H175</f>
        <v>0</v>
      </c>
      <c r="Q175" s="223">
        <v>0</v>
      </c>
      <c r="R175" s="223">
        <f>Q175*H175</f>
        <v>0</v>
      </c>
      <c r="S175" s="223">
        <v>0</v>
      </c>
      <c r="T175" s="224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25" t="s">
        <v>507</v>
      </c>
      <c r="AT175" s="225" t="s">
        <v>144</v>
      </c>
      <c r="AU175" s="225" t="s">
        <v>81</v>
      </c>
      <c r="AY175" s="19" t="s">
        <v>142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9" t="s">
        <v>79</v>
      </c>
      <c r="BK175" s="226">
        <f>ROUND(I175*H175,2)</f>
        <v>0</v>
      </c>
      <c r="BL175" s="19" t="s">
        <v>507</v>
      </c>
      <c r="BM175" s="225" t="s">
        <v>1130</v>
      </c>
    </row>
    <row r="176" s="12" customFormat="1" ht="22.8" customHeight="1">
      <c r="A176" s="12"/>
      <c r="B176" s="198"/>
      <c r="C176" s="199"/>
      <c r="D176" s="200" t="s">
        <v>71</v>
      </c>
      <c r="E176" s="212" t="s">
        <v>1131</v>
      </c>
      <c r="F176" s="212" t="s">
        <v>1132</v>
      </c>
      <c r="G176" s="199"/>
      <c r="H176" s="199"/>
      <c r="I176" s="202"/>
      <c r="J176" s="213">
        <f>BK176</f>
        <v>0</v>
      </c>
      <c r="K176" s="199"/>
      <c r="L176" s="204"/>
      <c r="M176" s="205"/>
      <c r="N176" s="206"/>
      <c r="O176" s="206"/>
      <c r="P176" s="207">
        <f>SUM(P177:P213)</f>
        <v>0</v>
      </c>
      <c r="Q176" s="206"/>
      <c r="R176" s="207">
        <f>SUM(R177:R213)</f>
        <v>3.49622075</v>
      </c>
      <c r="S176" s="206"/>
      <c r="T176" s="208">
        <f>SUM(T177:T213)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9" t="s">
        <v>155</v>
      </c>
      <c r="AT176" s="210" t="s">
        <v>71</v>
      </c>
      <c r="AU176" s="210" t="s">
        <v>79</v>
      </c>
      <c r="AY176" s="209" t="s">
        <v>142</v>
      </c>
      <c r="BK176" s="211">
        <f>SUM(BK177:BK213)</f>
        <v>0</v>
      </c>
    </row>
    <row r="177" s="2" customFormat="1" ht="21.75" customHeight="1">
      <c r="A177" s="40"/>
      <c r="B177" s="41"/>
      <c r="C177" s="214" t="s">
        <v>387</v>
      </c>
      <c r="D177" s="214" t="s">
        <v>144</v>
      </c>
      <c r="E177" s="215" t="s">
        <v>1133</v>
      </c>
      <c r="F177" s="216" t="s">
        <v>1134</v>
      </c>
      <c r="G177" s="217" t="s">
        <v>147</v>
      </c>
      <c r="H177" s="218">
        <v>5</v>
      </c>
      <c r="I177" s="219"/>
      <c r="J177" s="220">
        <f>ROUND(I177*H177,2)</f>
        <v>0</v>
      </c>
      <c r="K177" s="216" t="s">
        <v>19</v>
      </c>
      <c r="L177" s="46"/>
      <c r="M177" s="221" t="s">
        <v>19</v>
      </c>
      <c r="N177" s="222" t="s">
        <v>43</v>
      </c>
      <c r="O177" s="86"/>
      <c r="P177" s="223">
        <f>O177*H177</f>
        <v>0</v>
      </c>
      <c r="Q177" s="223">
        <v>0</v>
      </c>
      <c r="R177" s="223">
        <f>Q177*H177</f>
        <v>0</v>
      </c>
      <c r="S177" s="223">
        <v>0</v>
      </c>
      <c r="T177" s="224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25" t="s">
        <v>507</v>
      </c>
      <c r="AT177" s="225" t="s">
        <v>144</v>
      </c>
      <c r="AU177" s="225" t="s">
        <v>81</v>
      </c>
      <c r="AY177" s="19" t="s">
        <v>142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9" t="s">
        <v>79</v>
      </c>
      <c r="BK177" s="226">
        <f>ROUND(I177*H177,2)</f>
        <v>0</v>
      </c>
      <c r="BL177" s="19" t="s">
        <v>507</v>
      </c>
      <c r="BM177" s="225" t="s">
        <v>1135</v>
      </c>
    </row>
    <row r="178" s="2" customFormat="1" ht="16.5" customHeight="1">
      <c r="A178" s="40"/>
      <c r="B178" s="41"/>
      <c r="C178" s="214" t="s">
        <v>393</v>
      </c>
      <c r="D178" s="214" t="s">
        <v>144</v>
      </c>
      <c r="E178" s="215" t="s">
        <v>1136</v>
      </c>
      <c r="F178" s="216" t="s">
        <v>1137</v>
      </c>
      <c r="G178" s="217" t="s">
        <v>314</v>
      </c>
      <c r="H178" s="218">
        <v>5</v>
      </c>
      <c r="I178" s="219"/>
      <c r="J178" s="220">
        <f>ROUND(I178*H178,2)</f>
        <v>0</v>
      </c>
      <c r="K178" s="216" t="s">
        <v>19</v>
      </c>
      <c r="L178" s="46"/>
      <c r="M178" s="221" t="s">
        <v>19</v>
      </c>
      <c r="N178" s="222" t="s">
        <v>43</v>
      </c>
      <c r="O178" s="86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507</v>
      </c>
      <c r="AT178" s="225" t="s">
        <v>144</v>
      </c>
      <c r="AU178" s="225" t="s">
        <v>81</v>
      </c>
      <c r="AY178" s="19" t="s">
        <v>142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79</v>
      </c>
      <c r="BK178" s="226">
        <f>ROUND(I178*H178,2)</f>
        <v>0</v>
      </c>
      <c r="BL178" s="19" t="s">
        <v>507</v>
      </c>
      <c r="BM178" s="225" t="s">
        <v>1138</v>
      </c>
    </row>
    <row r="179" s="2" customFormat="1" ht="16.5" customHeight="1">
      <c r="A179" s="40"/>
      <c r="B179" s="41"/>
      <c r="C179" s="265" t="s">
        <v>398</v>
      </c>
      <c r="D179" s="265" t="s">
        <v>284</v>
      </c>
      <c r="E179" s="266" t="s">
        <v>1139</v>
      </c>
      <c r="F179" s="267" t="s">
        <v>1140</v>
      </c>
      <c r="G179" s="268" t="s">
        <v>147</v>
      </c>
      <c r="H179" s="269">
        <v>5</v>
      </c>
      <c r="I179" s="270"/>
      <c r="J179" s="271">
        <f>ROUND(I179*H179,2)</f>
        <v>0</v>
      </c>
      <c r="K179" s="267" t="s">
        <v>19</v>
      </c>
      <c r="L179" s="272"/>
      <c r="M179" s="273" t="s">
        <v>19</v>
      </c>
      <c r="N179" s="274" t="s">
        <v>43</v>
      </c>
      <c r="O179" s="86"/>
      <c r="P179" s="223">
        <f>O179*H179</f>
        <v>0</v>
      </c>
      <c r="Q179" s="223">
        <v>0</v>
      </c>
      <c r="R179" s="223">
        <f>Q179*H179</f>
        <v>0</v>
      </c>
      <c r="S179" s="223">
        <v>0</v>
      </c>
      <c r="T179" s="224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25" t="s">
        <v>1108</v>
      </c>
      <c r="AT179" s="225" t="s">
        <v>284</v>
      </c>
      <c r="AU179" s="225" t="s">
        <v>81</v>
      </c>
      <c r="AY179" s="19" t="s">
        <v>142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9" t="s">
        <v>79</v>
      </c>
      <c r="BK179" s="226">
        <f>ROUND(I179*H179,2)</f>
        <v>0</v>
      </c>
      <c r="BL179" s="19" t="s">
        <v>507</v>
      </c>
      <c r="BM179" s="225" t="s">
        <v>1141</v>
      </c>
    </row>
    <row r="180" s="2" customFormat="1" ht="16.5" customHeight="1">
      <c r="A180" s="40"/>
      <c r="B180" s="41"/>
      <c r="C180" s="265" t="s">
        <v>403</v>
      </c>
      <c r="D180" s="265" t="s">
        <v>284</v>
      </c>
      <c r="E180" s="266" t="s">
        <v>1142</v>
      </c>
      <c r="F180" s="267" t="s">
        <v>1143</v>
      </c>
      <c r="G180" s="268" t="s">
        <v>217</v>
      </c>
      <c r="H180" s="269">
        <v>1.3</v>
      </c>
      <c r="I180" s="270"/>
      <c r="J180" s="271">
        <f>ROUND(I180*H180,2)</f>
        <v>0</v>
      </c>
      <c r="K180" s="267" t="s">
        <v>19</v>
      </c>
      <c r="L180" s="272"/>
      <c r="M180" s="273" t="s">
        <v>19</v>
      </c>
      <c r="N180" s="274" t="s">
        <v>43</v>
      </c>
      <c r="O180" s="86"/>
      <c r="P180" s="223">
        <f>O180*H180</f>
        <v>0</v>
      </c>
      <c r="Q180" s="223">
        <v>2.234</v>
      </c>
      <c r="R180" s="223">
        <f>Q180*H180</f>
        <v>2.9041999999999999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193</v>
      </c>
      <c r="AT180" s="225" t="s">
        <v>284</v>
      </c>
      <c r="AU180" s="225" t="s">
        <v>81</v>
      </c>
      <c r="AY180" s="19" t="s">
        <v>142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79</v>
      </c>
      <c r="BK180" s="226">
        <f>ROUND(I180*H180,2)</f>
        <v>0</v>
      </c>
      <c r="BL180" s="19" t="s">
        <v>149</v>
      </c>
      <c r="BM180" s="225" t="s">
        <v>1144</v>
      </c>
    </row>
    <row r="181" s="2" customFormat="1" ht="16.5" customHeight="1">
      <c r="A181" s="40"/>
      <c r="B181" s="41"/>
      <c r="C181" s="265" t="s">
        <v>410</v>
      </c>
      <c r="D181" s="265" t="s">
        <v>284</v>
      </c>
      <c r="E181" s="266" t="s">
        <v>1145</v>
      </c>
      <c r="F181" s="267" t="s">
        <v>1146</v>
      </c>
      <c r="G181" s="268" t="s">
        <v>162</v>
      </c>
      <c r="H181" s="269">
        <v>4</v>
      </c>
      <c r="I181" s="270"/>
      <c r="J181" s="271">
        <f>ROUND(I181*H181,2)</f>
        <v>0</v>
      </c>
      <c r="K181" s="267" t="s">
        <v>148</v>
      </c>
      <c r="L181" s="272"/>
      <c r="M181" s="273" t="s">
        <v>19</v>
      </c>
      <c r="N181" s="274" t="s">
        <v>43</v>
      </c>
      <c r="O181" s="86"/>
      <c r="P181" s="223">
        <f>O181*H181</f>
        <v>0</v>
      </c>
      <c r="Q181" s="223">
        <v>0.13500000000000001</v>
      </c>
      <c r="R181" s="223">
        <f>Q181*H181</f>
        <v>0.54000000000000004</v>
      </c>
      <c r="S181" s="223">
        <v>0</v>
      </c>
      <c r="T181" s="224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25" t="s">
        <v>193</v>
      </c>
      <c r="AT181" s="225" t="s">
        <v>284</v>
      </c>
      <c r="AU181" s="225" t="s">
        <v>81</v>
      </c>
      <c r="AY181" s="19" t="s">
        <v>142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9" t="s">
        <v>79</v>
      </c>
      <c r="BK181" s="226">
        <f>ROUND(I181*H181,2)</f>
        <v>0</v>
      </c>
      <c r="BL181" s="19" t="s">
        <v>149</v>
      </c>
      <c r="BM181" s="225" t="s">
        <v>1147</v>
      </c>
    </row>
    <row r="182" s="2" customFormat="1" ht="16.5" customHeight="1">
      <c r="A182" s="40"/>
      <c r="B182" s="41"/>
      <c r="C182" s="214" t="s">
        <v>416</v>
      </c>
      <c r="D182" s="214" t="s">
        <v>144</v>
      </c>
      <c r="E182" s="215" t="s">
        <v>1148</v>
      </c>
      <c r="F182" s="216" t="s">
        <v>1149</v>
      </c>
      <c r="G182" s="217" t="s">
        <v>206</v>
      </c>
      <c r="H182" s="218">
        <v>150</v>
      </c>
      <c r="I182" s="219"/>
      <c r="J182" s="220">
        <f>ROUND(I182*H182,2)</f>
        <v>0</v>
      </c>
      <c r="K182" s="216" t="s">
        <v>148</v>
      </c>
      <c r="L182" s="46"/>
      <c r="M182" s="221" t="s">
        <v>19</v>
      </c>
      <c r="N182" s="222" t="s">
        <v>43</v>
      </c>
      <c r="O182" s="86"/>
      <c r="P182" s="223">
        <f>O182*H182</f>
        <v>0</v>
      </c>
      <c r="Q182" s="223">
        <v>0</v>
      </c>
      <c r="R182" s="223">
        <f>Q182*H182</f>
        <v>0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507</v>
      </c>
      <c r="AT182" s="225" t="s">
        <v>144</v>
      </c>
      <c r="AU182" s="225" t="s">
        <v>81</v>
      </c>
      <c r="AY182" s="19" t="s">
        <v>142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79</v>
      </c>
      <c r="BK182" s="226">
        <f>ROUND(I182*H182,2)</f>
        <v>0</v>
      </c>
      <c r="BL182" s="19" t="s">
        <v>507</v>
      </c>
      <c r="BM182" s="225" t="s">
        <v>1150</v>
      </c>
    </row>
    <row r="183" s="2" customFormat="1">
      <c r="A183" s="40"/>
      <c r="B183" s="41"/>
      <c r="C183" s="42"/>
      <c r="D183" s="227" t="s">
        <v>151</v>
      </c>
      <c r="E183" s="42"/>
      <c r="F183" s="228" t="s">
        <v>1151</v>
      </c>
      <c r="G183" s="42"/>
      <c r="H183" s="42"/>
      <c r="I183" s="229"/>
      <c r="J183" s="42"/>
      <c r="K183" s="42"/>
      <c r="L183" s="46"/>
      <c r="M183" s="230"/>
      <c r="N183" s="231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151</v>
      </c>
      <c r="AU183" s="19" t="s">
        <v>81</v>
      </c>
    </row>
    <row r="184" s="2" customFormat="1" ht="16.5" customHeight="1">
      <c r="A184" s="40"/>
      <c r="B184" s="41"/>
      <c r="C184" s="214" t="s">
        <v>422</v>
      </c>
      <c r="D184" s="214" t="s">
        <v>144</v>
      </c>
      <c r="E184" s="215" t="s">
        <v>1152</v>
      </c>
      <c r="F184" s="216" t="s">
        <v>1153</v>
      </c>
      <c r="G184" s="217" t="s">
        <v>206</v>
      </c>
      <c r="H184" s="218">
        <v>50</v>
      </c>
      <c r="I184" s="219"/>
      <c r="J184" s="220">
        <f>ROUND(I184*H184,2)</f>
        <v>0</v>
      </c>
      <c r="K184" s="216" t="s">
        <v>148</v>
      </c>
      <c r="L184" s="46"/>
      <c r="M184" s="221" t="s">
        <v>19</v>
      </c>
      <c r="N184" s="222" t="s">
        <v>43</v>
      </c>
      <c r="O184" s="86"/>
      <c r="P184" s="223">
        <f>O184*H184</f>
        <v>0</v>
      </c>
      <c r="Q184" s="223">
        <v>0</v>
      </c>
      <c r="R184" s="223">
        <f>Q184*H184</f>
        <v>0</v>
      </c>
      <c r="S184" s="223">
        <v>0</v>
      </c>
      <c r="T184" s="22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5" t="s">
        <v>507</v>
      </c>
      <c r="AT184" s="225" t="s">
        <v>144</v>
      </c>
      <c r="AU184" s="225" t="s">
        <v>81</v>
      </c>
      <c r="AY184" s="19" t="s">
        <v>142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9" t="s">
        <v>79</v>
      </c>
      <c r="BK184" s="226">
        <f>ROUND(I184*H184,2)</f>
        <v>0</v>
      </c>
      <c r="BL184" s="19" t="s">
        <v>507</v>
      </c>
      <c r="BM184" s="225" t="s">
        <v>1154</v>
      </c>
    </row>
    <row r="185" s="2" customFormat="1">
      <c r="A185" s="40"/>
      <c r="B185" s="41"/>
      <c r="C185" s="42"/>
      <c r="D185" s="227" t="s">
        <v>151</v>
      </c>
      <c r="E185" s="42"/>
      <c r="F185" s="228" t="s">
        <v>1155</v>
      </c>
      <c r="G185" s="42"/>
      <c r="H185" s="42"/>
      <c r="I185" s="229"/>
      <c r="J185" s="42"/>
      <c r="K185" s="42"/>
      <c r="L185" s="46"/>
      <c r="M185" s="230"/>
      <c r="N185" s="231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151</v>
      </c>
      <c r="AU185" s="19" t="s">
        <v>81</v>
      </c>
    </row>
    <row r="186" s="2" customFormat="1" ht="21.75" customHeight="1">
      <c r="A186" s="40"/>
      <c r="B186" s="41"/>
      <c r="C186" s="214" t="s">
        <v>436</v>
      </c>
      <c r="D186" s="214" t="s">
        <v>144</v>
      </c>
      <c r="E186" s="215" t="s">
        <v>1156</v>
      </c>
      <c r="F186" s="216" t="s">
        <v>1157</v>
      </c>
      <c r="G186" s="217" t="s">
        <v>217</v>
      </c>
      <c r="H186" s="218">
        <v>50</v>
      </c>
      <c r="I186" s="219"/>
      <c r="J186" s="220">
        <f>ROUND(I186*H186,2)</f>
        <v>0</v>
      </c>
      <c r="K186" s="216" t="s">
        <v>148</v>
      </c>
      <c r="L186" s="46"/>
      <c r="M186" s="221" t="s">
        <v>19</v>
      </c>
      <c r="N186" s="222" t="s">
        <v>43</v>
      </c>
      <c r="O186" s="86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507</v>
      </c>
      <c r="AT186" s="225" t="s">
        <v>144</v>
      </c>
      <c r="AU186" s="225" t="s">
        <v>81</v>
      </c>
      <c r="AY186" s="19" t="s">
        <v>142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79</v>
      </c>
      <c r="BK186" s="226">
        <f>ROUND(I186*H186,2)</f>
        <v>0</v>
      </c>
      <c r="BL186" s="19" t="s">
        <v>507</v>
      </c>
      <c r="BM186" s="225" t="s">
        <v>1158</v>
      </c>
    </row>
    <row r="187" s="2" customFormat="1">
      <c r="A187" s="40"/>
      <c r="B187" s="41"/>
      <c r="C187" s="42"/>
      <c r="D187" s="227" t="s">
        <v>151</v>
      </c>
      <c r="E187" s="42"/>
      <c r="F187" s="228" t="s">
        <v>1159</v>
      </c>
      <c r="G187" s="42"/>
      <c r="H187" s="42"/>
      <c r="I187" s="229"/>
      <c r="J187" s="42"/>
      <c r="K187" s="42"/>
      <c r="L187" s="46"/>
      <c r="M187" s="230"/>
      <c r="N187" s="231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151</v>
      </c>
      <c r="AU187" s="19" t="s">
        <v>81</v>
      </c>
    </row>
    <row r="188" s="14" customFormat="1">
      <c r="A188" s="14"/>
      <c r="B188" s="243"/>
      <c r="C188" s="244"/>
      <c r="D188" s="234" t="s">
        <v>153</v>
      </c>
      <c r="E188" s="245" t="s">
        <v>19</v>
      </c>
      <c r="F188" s="246" t="s">
        <v>1160</v>
      </c>
      <c r="G188" s="244"/>
      <c r="H188" s="247">
        <v>67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153</v>
      </c>
      <c r="AU188" s="253" t="s">
        <v>81</v>
      </c>
      <c r="AV188" s="14" t="s">
        <v>81</v>
      </c>
      <c r="AW188" s="14" t="s">
        <v>33</v>
      </c>
      <c r="AX188" s="14" t="s">
        <v>72</v>
      </c>
      <c r="AY188" s="253" t="s">
        <v>142</v>
      </c>
    </row>
    <row r="189" s="14" customFormat="1">
      <c r="A189" s="14"/>
      <c r="B189" s="243"/>
      <c r="C189" s="244"/>
      <c r="D189" s="234" t="s">
        <v>153</v>
      </c>
      <c r="E189" s="245" t="s">
        <v>19</v>
      </c>
      <c r="F189" s="246" t="s">
        <v>1161</v>
      </c>
      <c r="G189" s="244"/>
      <c r="H189" s="247">
        <v>-17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3" t="s">
        <v>153</v>
      </c>
      <c r="AU189" s="253" t="s">
        <v>81</v>
      </c>
      <c r="AV189" s="14" t="s">
        <v>81</v>
      </c>
      <c r="AW189" s="14" t="s">
        <v>33</v>
      </c>
      <c r="AX189" s="14" t="s">
        <v>72</v>
      </c>
      <c r="AY189" s="253" t="s">
        <v>142</v>
      </c>
    </row>
    <row r="190" s="15" customFormat="1">
      <c r="A190" s="15"/>
      <c r="B190" s="254"/>
      <c r="C190" s="255"/>
      <c r="D190" s="234" t="s">
        <v>153</v>
      </c>
      <c r="E190" s="256" t="s">
        <v>19</v>
      </c>
      <c r="F190" s="257" t="s">
        <v>192</v>
      </c>
      <c r="G190" s="255"/>
      <c r="H190" s="258">
        <v>50</v>
      </c>
      <c r="I190" s="259"/>
      <c r="J190" s="255"/>
      <c r="K190" s="255"/>
      <c r="L190" s="260"/>
      <c r="M190" s="261"/>
      <c r="N190" s="262"/>
      <c r="O190" s="262"/>
      <c r="P190" s="262"/>
      <c r="Q190" s="262"/>
      <c r="R190" s="262"/>
      <c r="S190" s="262"/>
      <c r="T190" s="263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4" t="s">
        <v>153</v>
      </c>
      <c r="AU190" s="264" t="s">
        <v>81</v>
      </c>
      <c r="AV190" s="15" t="s">
        <v>149</v>
      </c>
      <c r="AW190" s="15" t="s">
        <v>33</v>
      </c>
      <c r="AX190" s="15" t="s">
        <v>79</v>
      </c>
      <c r="AY190" s="264" t="s">
        <v>142</v>
      </c>
    </row>
    <row r="191" s="2" customFormat="1" ht="24.15" customHeight="1">
      <c r="A191" s="40"/>
      <c r="B191" s="41"/>
      <c r="C191" s="214" t="s">
        <v>443</v>
      </c>
      <c r="D191" s="214" t="s">
        <v>144</v>
      </c>
      <c r="E191" s="215" t="s">
        <v>1162</v>
      </c>
      <c r="F191" s="216" t="s">
        <v>1163</v>
      </c>
      <c r="G191" s="217" t="s">
        <v>217</v>
      </c>
      <c r="H191" s="218">
        <v>1450</v>
      </c>
      <c r="I191" s="219"/>
      <c r="J191" s="220">
        <f>ROUND(I191*H191,2)</f>
        <v>0</v>
      </c>
      <c r="K191" s="216" t="s">
        <v>148</v>
      </c>
      <c r="L191" s="46"/>
      <c r="M191" s="221" t="s">
        <v>19</v>
      </c>
      <c r="N191" s="222" t="s">
        <v>43</v>
      </c>
      <c r="O191" s="86"/>
      <c r="P191" s="223">
        <f>O191*H191</f>
        <v>0</v>
      </c>
      <c r="Q191" s="223">
        <v>0</v>
      </c>
      <c r="R191" s="223">
        <f>Q191*H191</f>
        <v>0</v>
      </c>
      <c r="S191" s="223">
        <v>0</v>
      </c>
      <c r="T191" s="224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25" t="s">
        <v>507</v>
      </c>
      <c r="AT191" s="225" t="s">
        <v>144</v>
      </c>
      <c r="AU191" s="225" t="s">
        <v>81</v>
      </c>
      <c r="AY191" s="19" t="s">
        <v>142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9" t="s">
        <v>79</v>
      </c>
      <c r="BK191" s="226">
        <f>ROUND(I191*H191,2)</f>
        <v>0</v>
      </c>
      <c r="BL191" s="19" t="s">
        <v>507</v>
      </c>
      <c r="BM191" s="225" t="s">
        <v>1164</v>
      </c>
    </row>
    <row r="192" s="2" customFormat="1">
      <c r="A192" s="40"/>
      <c r="B192" s="41"/>
      <c r="C192" s="42"/>
      <c r="D192" s="227" t="s">
        <v>151</v>
      </c>
      <c r="E192" s="42"/>
      <c r="F192" s="228" t="s">
        <v>1165</v>
      </c>
      <c r="G192" s="42"/>
      <c r="H192" s="42"/>
      <c r="I192" s="229"/>
      <c r="J192" s="42"/>
      <c r="K192" s="42"/>
      <c r="L192" s="46"/>
      <c r="M192" s="230"/>
      <c r="N192" s="231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151</v>
      </c>
      <c r="AU192" s="19" t="s">
        <v>81</v>
      </c>
    </row>
    <row r="193" s="14" customFormat="1">
      <c r="A193" s="14"/>
      <c r="B193" s="243"/>
      <c r="C193" s="244"/>
      <c r="D193" s="234" t="s">
        <v>153</v>
      </c>
      <c r="E193" s="245" t="s">
        <v>19</v>
      </c>
      <c r="F193" s="246" t="s">
        <v>1166</v>
      </c>
      <c r="G193" s="244"/>
      <c r="H193" s="247">
        <v>1450</v>
      </c>
      <c r="I193" s="248"/>
      <c r="J193" s="244"/>
      <c r="K193" s="244"/>
      <c r="L193" s="249"/>
      <c r="M193" s="250"/>
      <c r="N193" s="251"/>
      <c r="O193" s="251"/>
      <c r="P193" s="251"/>
      <c r="Q193" s="251"/>
      <c r="R193" s="251"/>
      <c r="S193" s="251"/>
      <c r="T193" s="252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3" t="s">
        <v>153</v>
      </c>
      <c r="AU193" s="253" t="s">
        <v>81</v>
      </c>
      <c r="AV193" s="14" t="s">
        <v>81</v>
      </c>
      <c r="AW193" s="14" t="s">
        <v>33</v>
      </c>
      <c r="AX193" s="14" t="s">
        <v>79</v>
      </c>
      <c r="AY193" s="253" t="s">
        <v>142</v>
      </c>
    </row>
    <row r="194" s="2" customFormat="1" ht="16.5" customHeight="1">
      <c r="A194" s="40"/>
      <c r="B194" s="41"/>
      <c r="C194" s="214" t="s">
        <v>449</v>
      </c>
      <c r="D194" s="214" t="s">
        <v>144</v>
      </c>
      <c r="E194" s="215" t="s">
        <v>1167</v>
      </c>
      <c r="F194" s="216" t="s">
        <v>1168</v>
      </c>
      <c r="G194" s="217" t="s">
        <v>268</v>
      </c>
      <c r="H194" s="218">
        <v>90</v>
      </c>
      <c r="I194" s="219"/>
      <c r="J194" s="220">
        <f>ROUND(I194*H194,2)</f>
        <v>0</v>
      </c>
      <c r="K194" s="216" t="s">
        <v>148</v>
      </c>
      <c r="L194" s="46"/>
      <c r="M194" s="221" t="s">
        <v>19</v>
      </c>
      <c r="N194" s="222" t="s">
        <v>43</v>
      </c>
      <c r="O194" s="86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507</v>
      </c>
      <c r="AT194" s="225" t="s">
        <v>144</v>
      </c>
      <c r="AU194" s="225" t="s">
        <v>81</v>
      </c>
      <c r="AY194" s="19" t="s">
        <v>142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79</v>
      </c>
      <c r="BK194" s="226">
        <f>ROUND(I194*H194,2)</f>
        <v>0</v>
      </c>
      <c r="BL194" s="19" t="s">
        <v>507</v>
      </c>
      <c r="BM194" s="225" t="s">
        <v>1169</v>
      </c>
    </row>
    <row r="195" s="2" customFormat="1">
      <c r="A195" s="40"/>
      <c r="B195" s="41"/>
      <c r="C195" s="42"/>
      <c r="D195" s="227" t="s">
        <v>151</v>
      </c>
      <c r="E195" s="42"/>
      <c r="F195" s="228" t="s">
        <v>1170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151</v>
      </c>
      <c r="AU195" s="19" t="s">
        <v>81</v>
      </c>
    </row>
    <row r="196" s="14" customFormat="1">
      <c r="A196" s="14"/>
      <c r="B196" s="243"/>
      <c r="C196" s="244"/>
      <c r="D196" s="234" t="s">
        <v>153</v>
      </c>
      <c r="E196" s="245" t="s">
        <v>19</v>
      </c>
      <c r="F196" s="246" t="s">
        <v>1171</v>
      </c>
      <c r="G196" s="244"/>
      <c r="H196" s="247">
        <v>90</v>
      </c>
      <c r="I196" s="248"/>
      <c r="J196" s="244"/>
      <c r="K196" s="244"/>
      <c r="L196" s="249"/>
      <c r="M196" s="250"/>
      <c r="N196" s="251"/>
      <c r="O196" s="251"/>
      <c r="P196" s="251"/>
      <c r="Q196" s="251"/>
      <c r="R196" s="251"/>
      <c r="S196" s="251"/>
      <c r="T196" s="25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3" t="s">
        <v>153</v>
      </c>
      <c r="AU196" s="253" t="s">
        <v>81</v>
      </c>
      <c r="AV196" s="14" t="s">
        <v>81</v>
      </c>
      <c r="AW196" s="14" t="s">
        <v>33</v>
      </c>
      <c r="AX196" s="14" t="s">
        <v>79</v>
      </c>
      <c r="AY196" s="253" t="s">
        <v>142</v>
      </c>
    </row>
    <row r="197" s="2" customFormat="1" ht="16.5" customHeight="1">
      <c r="A197" s="40"/>
      <c r="B197" s="41"/>
      <c r="C197" s="214" t="s">
        <v>455</v>
      </c>
      <c r="D197" s="214" t="s">
        <v>144</v>
      </c>
      <c r="E197" s="215" t="s">
        <v>1172</v>
      </c>
      <c r="F197" s="216" t="s">
        <v>1173</v>
      </c>
      <c r="G197" s="217" t="s">
        <v>217</v>
      </c>
      <c r="H197" s="218">
        <v>50</v>
      </c>
      <c r="I197" s="219"/>
      <c r="J197" s="220">
        <f>ROUND(I197*H197,2)</f>
        <v>0</v>
      </c>
      <c r="K197" s="216" t="s">
        <v>148</v>
      </c>
      <c r="L197" s="46"/>
      <c r="M197" s="221" t="s">
        <v>19</v>
      </c>
      <c r="N197" s="222" t="s">
        <v>43</v>
      </c>
      <c r="O197" s="86"/>
      <c r="P197" s="223">
        <f>O197*H197</f>
        <v>0</v>
      </c>
      <c r="Q197" s="223">
        <v>0</v>
      </c>
      <c r="R197" s="223">
        <f>Q197*H197</f>
        <v>0</v>
      </c>
      <c r="S197" s="223">
        <v>0</v>
      </c>
      <c r="T197" s="224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25" t="s">
        <v>507</v>
      </c>
      <c r="AT197" s="225" t="s">
        <v>144</v>
      </c>
      <c r="AU197" s="225" t="s">
        <v>81</v>
      </c>
      <c r="AY197" s="19" t="s">
        <v>142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9" t="s">
        <v>79</v>
      </c>
      <c r="BK197" s="226">
        <f>ROUND(I197*H197,2)</f>
        <v>0</v>
      </c>
      <c r="BL197" s="19" t="s">
        <v>507</v>
      </c>
      <c r="BM197" s="225" t="s">
        <v>1174</v>
      </c>
    </row>
    <row r="198" s="2" customFormat="1">
      <c r="A198" s="40"/>
      <c r="B198" s="41"/>
      <c r="C198" s="42"/>
      <c r="D198" s="227" t="s">
        <v>151</v>
      </c>
      <c r="E198" s="42"/>
      <c r="F198" s="228" t="s">
        <v>1175</v>
      </c>
      <c r="G198" s="42"/>
      <c r="H198" s="42"/>
      <c r="I198" s="229"/>
      <c r="J198" s="42"/>
      <c r="K198" s="42"/>
      <c r="L198" s="46"/>
      <c r="M198" s="230"/>
      <c r="N198" s="231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151</v>
      </c>
      <c r="AU198" s="19" t="s">
        <v>81</v>
      </c>
    </row>
    <row r="199" s="2" customFormat="1" ht="16.5" customHeight="1">
      <c r="A199" s="40"/>
      <c r="B199" s="41"/>
      <c r="C199" s="214" t="s">
        <v>460</v>
      </c>
      <c r="D199" s="214" t="s">
        <v>144</v>
      </c>
      <c r="E199" s="215" t="s">
        <v>1176</v>
      </c>
      <c r="F199" s="216" t="s">
        <v>1177</v>
      </c>
      <c r="G199" s="217" t="s">
        <v>206</v>
      </c>
      <c r="H199" s="218">
        <v>150</v>
      </c>
      <c r="I199" s="219"/>
      <c r="J199" s="220">
        <f>ROUND(I199*H199,2)</f>
        <v>0</v>
      </c>
      <c r="K199" s="216" t="s">
        <v>148</v>
      </c>
      <c r="L199" s="46"/>
      <c r="M199" s="221" t="s">
        <v>19</v>
      </c>
      <c r="N199" s="222" t="s">
        <v>43</v>
      </c>
      <c r="O199" s="86"/>
      <c r="P199" s="223">
        <f>O199*H199</f>
        <v>0</v>
      </c>
      <c r="Q199" s="223">
        <v>0</v>
      </c>
      <c r="R199" s="223">
        <f>Q199*H199</f>
        <v>0</v>
      </c>
      <c r="S199" s="223">
        <v>0</v>
      </c>
      <c r="T199" s="22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5" t="s">
        <v>507</v>
      </c>
      <c r="AT199" s="225" t="s">
        <v>144</v>
      </c>
      <c r="AU199" s="225" t="s">
        <v>81</v>
      </c>
      <c r="AY199" s="19" t="s">
        <v>142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9" t="s">
        <v>79</v>
      </c>
      <c r="BK199" s="226">
        <f>ROUND(I199*H199,2)</f>
        <v>0</v>
      </c>
      <c r="BL199" s="19" t="s">
        <v>507</v>
      </c>
      <c r="BM199" s="225" t="s">
        <v>1178</v>
      </c>
    </row>
    <row r="200" s="2" customFormat="1">
      <c r="A200" s="40"/>
      <c r="B200" s="41"/>
      <c r="C200" s="42"/>
      <c r="D200" s="227" t="s">
        <v>151</v>
      </c>
      <c r="E200" s="42"/>
      <c r="F200" s="228" t="s">
        <v>1179</v>
      </c>
      <c r="G200" s="42"/>
      <c r="H200" s="42"/>
      <c r="I200" s="229"/>
      <c r="J200" s="42"/>
      <c r="K200" s="42"/>
      <c r="L200" s="46"/>
      <c r="M200" s="230"/>
      <c r="N200" s="231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151</v>
      </c>
      <c r="AU200" s="19" t="s">
        <v>81</v>
      </c>
    </row>
    <row r="201" s="2" customFormat="1" ht="16.5" customHeight="1">
      <c r="A201" s="40"/>
      <c r="B201" s="41"/>
      <c r="C201" s="214" t="s">
        <v>465</v>
      </c>
      <c r="D201" s="214" t="s">
        <v>144</v>
      </c>
      <c r="E201" s="215" t="s">
        <v>1180</v>
      </c>
      <c r="F201" s="216" t="s">
        <v>1181</v>
      </c>
      <c r="G201" s="217" t="s">
        <v>206</v>
      </c>
      <c r="H201" s="218">
        <v>50</v>
      </c>
      <c r="I201" s="219"/>
      <c r="J201" s="220">
        <f>ROUND(I201*H201,2)</f>
        <v>0</v>
      </c>
      <c r="K201" s="216" t="s">
        <v>148</v>
      </c>
      <c r="L201" s="46"/>
      <c r="M201" s="221" t="s">
        <v>19</v>
      </c>
      <c r="N201" s="222" t="s">
        <v>43</v>
      </c>
      <c r="O201" s="86"/>
      <c r="P201" s="223">
        <f>O201*H201</f>
        <v>0</v>
      </c>
      <c r="Q201" s="223">
        <v>0</v>
      </c>
      <c r="R201" s="223">
        <f>Q201*H201</f>
        <v>0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507</v>
      </c>
      <c r="AT201" s="225" t="s">
        <v>144</v>
      </c>
      <c r="AU201" s="225" t="s">
        <v>81</v>
      </c>
      <c r="AY201" s="19" t="s">
        <v>142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79</v>
      </c>
      <c r="BK201" s="226">
        <f>ROUND(I201*H201,2)</f>
        <v>0</v>
      </c>
      <c r="BL201" s="19" t="s">
        <v>507</v>
      </c>
      <c r="BM201" s="225" t="s">
        <v>1182</v>
      </c>
    </row>
    <row r="202" s="2" customFormat="1">
      <c r="A202" s="40"/>
      <c r="B202" s="41"/>
      <c r="C202" s="42"/>
      <c r="D202" s="227" t="s">
        <v>151</v>
      </c>
      <c r="E202" s="42"/>
      <c r="F202" s="228" t="s">
        <v>1183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151</v>
      </c>
      <c r="AU202" s="19" t="s">
        <v>81</v>
      </c>
    </row>
    <row r="203" s="2" customFormat="1" ht="16.5" customHeight="1">
      <c r="A203" s="40"/>
      <c r="B203" s="41"/>
      <c r="C203" s="214" t="s">
        <v>470</v>
      </c>
      <c r="D203" s="214" t="s">
        <v>144</v>
      </c>
      <c r="E203" s="215" t="s">
        <v>1184</v>
      </c>
      <c r="F203" s="216" t="s">
        <v>1185</v>
      </c>
      <c r="G203" s="217" t="s">
        <v>206</v>
      </c>
      <c r="H203" s="218">
        <v>150</v>
      </c>
      <c r="I203" s="219"/>
      <c r="J203" s="220">
        <f>ROUND(I203*H203,2)</f>
        <v>0</v>
      </c>
      <c r="K203" s="216" t="s">
        <v>148</v>
      </c>
      <c r="L203" s="46"/>
      <c r="M203" s="221" t="s">
        <v>19</v>
      </c>
      <c r="N203" s="222" t="s">
        <v>43</v>
      </c>
      <c r="O203" s="86"/>
      <c r="P203" s="223">
        <f>O203*H203</f>
        <v>0</v>
      </c>
      <c r="Q203" s="223">
        <v>0</v>
      </c>
      <c r="R203" s="223">
        <f>Q203*H203</f>
        <v>0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507</v>
      </c>
      <c r="AT203" s="225" t="s">
        <v>144</v>
      </c>
      <c r="AU203" s="225" t="s">
        <v>81</v>
      </c>
      <c r="AY203" s="19" t="s">
        <v>142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79</v>
      </c>
      <c r="BK203" s="226">
        <f>ROUND(I203*H203,2)</f>
        <v>0</v>
      </c>
      <c r="BL203" s="19" t="s">
        <v>507</v>
      </c>
      <c r="BM203" s="225" t="s">
        <v>1186</v>
      </c>
    </row>
    <row r="204" s="2" customFormat="1">
      <c r="A204" s="40"/>
      <c r="B204" s="41"/>
      <c r="C204" s="42"/>
      <c r="D204" s="227" t="s">
        <v>151</v>
      </c>
      <c r="E204" s="42"/>
      <c r="F204" s="228" t="s">
        <v>1187</v>
      </c>
      <c r="G204" s="42"/>
      <c r="H204" s="42"/>
      <c r="I204" s="229"/>
      <c r="J204" s="42"/>
      <c r="K204" s="42"/>
      <c r="L204" s="46"/>
      <c r="M204" s="230"/>
      <c r="N204" s="231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151</v>
      </c>
      <c r="AU204" s="19" t="s">
        <v>81</v>
      </c>
    </row>
    <row r="205" s="2" customFormat="1" ht="16.5" customHeight="1">
      <c r="A205" s="40"/>
      <c r="B205" s="41"/>
      <c r="C205" s="214" t="s">
        <v>475</v>
      </c>
      <c r="D205" s="214" t="s">
        <v>144</v>
      </c>
      <c r="E205" s="215" t="s">
        <v>1188</v>
      </c>
      <c r="F205" s="216" t="s">
        <v>1189</v>
      </c>
      <c r="G205" s="217" t="s">
        <v>206</v>
      </c>
      <c r="H205" s="218">
        <v>50</v>
      </c>
      <c r="I205" s="219"/>
      <c r="J205" s="220">
        <f>ROUND(I205*H205,2)</f>
        <v>0</v>
      </c>
      <c r="K205" s="216" t="s">
        <v>148</v>
      </c>
      <c r="L205" s="46"/>
      <c r="M205" s="221" t="s">
        <v>19</v>
      </c>
      <c r="N205" s="222" t="s">
        <v>43</v>
      </c>
      <c r="O205" s="86"/>
      <c r="P205" s="223">
        <f>O205*H205</f>
        <v>0</v>
      </c>
      <c r="Q205" s="223">
        <v>0</v>
      </c>
      <c r="R205" s="223">
        <f>Q205*H205</f>
        <v>0</v>
      </c>
      <c r="S205" s="223">
        <v>0</v>
      </c>
      <c r="T205" s="22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25" t="s">
        <v>507</v>
      </c>
      <c r="AT205" s="225" t="s">
        <v>144</v>
      </c>
      <c r="AU205" s="225" t="s">
        <v>81</v>
      </c>
      <c r="AY205" s="19" t="s">
        <v>142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9" t="s">
        <v>79</v>
      </c>
      <c r="BK205" s="226">
        <f>ROUND(I205*H205,2)</f>
        <v>0</v>
      </c>
      <c r="BL205" s="19" t="s">
        <v>507</v>
      </c>
      <c r="BM205" s="225" t="s">
        <v>1190</v>
      </c>
    </row>
    <row r="206" s="2" customFormat="1">
      <c r="A206" s="40"/>
      <c r="B206" s="41"/>
      <c r="C206" s="42"/>
      <c r="D206" s="227" t="s">
        <v>151</v>
      </c>
      <c r="E206" s="42"/>
      <c r="F206" s="228" t="s">
        <v>1191</v>
      </c>
      <c r="G206" s="42"/>
      <c r="H206" s="42"/>
      <c r="I206" s="229"/>
      <c r="J206" s="42"/>
      <c r="K206" s="42"/>
      <c r="L206" s="46"/>
      <c r="M206" s="230"/>
      <c r="N206" s="231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151</v>
      </c>
      <c r="AU206" s="19" t="s">
        <v>81</v>
      </c>
    </row>
    <row r="207" s="2" customFormat="1" ht="16.5" customHeight="1">
      <c r="A207" s="40"/>
      <c r="B207" s="41"/>
      <c r="C207" s="214" t="s">
        <v>481</v>
      </c>
      <c r="D207" s="214" t="s">
        <v>144</v>
      </c>
      <c r="E207" s="215" t="s">
        <v>1192</v>
      </c>
      <c r="F207" s="216" t="s">
        <v>1193</v>
      </c>
      <c r="G207" s="217" t="s">
        <v>206</v>
      </c>
      <c r="H207" s="218">
        <v>200</v>
      </c>
      <c r="I207" s="219"/>
      <c r="J207" s="220">
        <f>ROUND(I207*H207,2)</f>
        <v>0</v>
      </c>
      <c r="K207" s="216" t="s">
        <v>148</v>
      </c>
      <c r="L207" s="46"/>
      <c r="M207" s="221" t="s">
        <v>19</v>
      </c>
      <c r="N207" s="222" t="s">
        <v>43</v>
      </c>
      <c r="O207" s="86"/>
      <c r="P207" s="223">
        <f>O207*H207</f>
        <v>0</v>
      </c>
      <c r="Q207" s="223">
        <v>6.0000000000000002E-05</v>
      </c>
      <c r="R207" s="223">
        <f>Q207*H207</f>
        <v>0.012</v>
      </c>
      <c r="S207" s="223">
        <v>0</v>
      </c>
      <c r="T207" s="224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25" t="s">
        <v>507</v>
      </c>
      <c r="AT207" s="225" t="s">
        <v>144</v>
      </c>
      <c r="AU207" s="225" t="s">
        <v>81</v>
      </c>
      <c r="AY207" s="19" t="s">
        <v>142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9" t="s">
        <v>79</v>
      </c>
      <c r="BK207" s="226">
        <f>ROUND(I207*H207,2)</f>
        <v>0</v>
      </c>
      <c r="BL207" s="19" t="s">
        <v>507</v>
      </c>
      <c r="BM207" s="225" t="s">
        <v>1194</v>
      </c>
    </row>
    <row r="208" s="2" customFormat="1">
      <c r="A208" s="40"/>
      <c r="B208" s="41"/>
      <c r="C208" s="42"/>
      <c r="D208" s="227" t="s">
        <v>151</v>
      </c>
      <c r="E208" s="42"/>
      <c r="F208" s="228" t="s">
        <v>1195</v>
      </c>
      <c r="G208" s="42"/>
      <c r="H208" s="42"/>
      <c r="I208" s="229"/>
      <c r="J208" s="42"/>
      <c r="K208" s="42"/>
      <c r="L208" s="46"/>
      <c r="M208" s="230"/>
      <c r="N208" s="231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151</v>
      </c>
      <c r="AU208" s="19" t="s">
        <v>81</v>
      </c>
    </row>
    <row r="209" s="2" customFormat="1" ht="16.5" customHeight="1">
      <c r="A209" s="40"/>
      <c r="B209" s="41"/>
      <c r="C209" s="214" t="s">
        <v>486</v>
      </c>
      <c r="D209" s="214" t="s">
        <v>144</v>
      </c>
      <c r="E209" s="215" t="s">
        <v>1196</v>
      </c>
      <c r="F209" s="216" t="s">
        <v>1197</v>
      </c>
      <c r="G209" s="217" t="s">
        <v>206</v>
      </c>
      <c r="H209" s="218">
        <v>69.299999999999997</v>
      </c>
      <c r="I209" s="219"/>
      <c r="J209" s="220">
        <f>ROUND(I209*H209,2)</f>
        <v>0</v>
      </c>
      <c r="K209" s="216" t="s">
        <v>148</v>
      </c>
      <c r="L209" s="46"/>
      <c r="M209" s="221" t="s">
        <v>19</v>
      </c>
      <c r="N209" s="222" t="s">
        <v>43</v>
      </c>
      <c r="O209" s="86"/>
      <c r="P209" s="223">
        <f>O209*H209</f>
        <v>0</v>
      </c>
      <c r="Q209" s="223">
        <v>0</v>
      </c>
      <c r="R209" s="223">
        <f>Q209*H209</f>
        <v>0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507</v>
      </c>
      <c r="AT209" s="225" t="s">
        <v>144</v>
      </c>
      <c r="AU209" s="225" t="s">
        <v>81</v>
      </c>
      <c r="AY209" s="19" t="s">
        <v>142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79</v>
      </c>
      <c r="BK209" s="226">
        <f>ROUND(I209*H209,2)</f>
        <v>0</v>
      </c>
      <c r="BL209" s="19" t="s">
        <v>507</v>
      </c>
      <c r="BM209" s="225" t="s">
        <v>1198</v>
      </c>
    </row>
    <row r="210" s="2" customFormat="1">
      <c r="A210" s="40"/>
      <c r="B210" s="41"/>
      <c r="C210" s="42"/>
      <c r="D210" s="227" t="s">
        <v>151</v>
      </c>
      <c r="E210" s="42"/>
      <c r="F210" s="228" t="s">
        <v>1199</v>
      </c>
      <c r="G210" s="42"/>
      <c r="H210" s="42"/>
      <c r="I210" s="229"/>
      <c r="J210" s="42"/>
      <c r="K210" s="42"/>
      <c r="L210" s="46"/>
      <c r="M210" s="230"/>
      <c r="N210" s="231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151</v>
      </c>
      <c r="AU210" s="19" t="s">
        <v>81</v>
      </c>
    </row>
    <row r="211" s="2" customFormat="1" ht="16.5" customHeight="1">
      <c r="A211" s="40"/>
      <c r="B211" s="41"/>
      <c r="C211" s="265" t="s">
        <v>491</v>
      </c>
      <c r="D211" s="265" t="s">
        <v>284</v>
      </c>
      <c r="E211" s="266" t="s">
        <v>1200</v>
      </c>
      <c r="F211" s="267" t="s">
        <v>1201</v>
      </c>
      <c r="G211" s="268" t="s">
        <v>206</v>
      </c>
      <c r="H211" s="269">
        <v>72.765000000000001</v>
      </c>
      <c r="I211" s="270"/>
      <c r="J211" s="271">
        <f>ROUND(I211*H211,2)</f>
        <v>0</v>
      </c>
      <c r="K211" s="267" t="s">
        <v>148</v>
      </c>
      <c r="L211" s="272"/>
      <c r="M211" s="273" t="s">
        <v>19</v>
      </c>
      <c r="N211" s="274" t="s">
        <v>43</v>
      </c>
      <c r="O211" s="86"/>
      <c r="P211" s="223">
        <f>O211*H211</f>
        <v>0</v>
      </c>
      <c r="Q211" s="223">
        <v>0.00055000000000000003</v>
      </c>
      <c r="R211" s="223">
        <f>Q211*H211</f>
        <v>0.040020750000000001</v>
      </c>
      <c r="S211" s="223">
        <v>0</v>
      </c>
      <c r="T211" s="224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25" t="s">
        <v>1202</v>
      </c>
      <c r="AT211" s="225" t="s">
        <v>284</v>
      </c>
      <c r="AU211" s="225" t="s">
        <v>81</v>
      </c>
      <c r="AY211" s="19" t="s">
        <v>142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9" t="s">
        <v>79</v>
      </c>
      <c r="BK211" s="226">
        <f>ROUND(I211*H211,2)</f>
        <v>0</v>
      </c>
      <c r="BL211" s="19" t="s">
        <v>1202</v>
      </c>
      <c r="BM211" s="225" t="s">
        <v>1203</v>
      </c>
    </row>
    <row r="212" s="14" customFormat="1">
      <c r="A212" s="14"/>
      <c r="B212" s="243"/>
      <c r="C212" s="244"/>
      <c r="D212" s="234" t="s">
        <v>153</v>
      </c>
      <c r="E212" s="245" t="s">
        <v>19</v>
      </c>
      <c r="F212" s="246" t="s">
        <v>1204</v>
      </c>
      <c r="G212" s="244"/>
      <c r="H212" s="247">
        <v>72.765000000000001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3" t="s">
        <v>153</v>
      </c>
      <c r="AU212" s="253" t="s">
        <v>81</v>
      </c>
      <c r="AV212" s="14" t="s">
        <v>81</v>
      </c>
      <c r="AW212" s="14" t="s">
        <v>33</v>
      </c>
      <c r="AX212" s="14" t="s">
        <v>79</v>
      </c>
      <c r="AY212" s="253" t="s">
        <v>142</v>
      </c>
    </row>
    <row r="213" s="2" customFormat="1" ht="16.5" customHeight="1">
      <c r="A213" s="40"/>
      <c r="B213" s="41"/>
      <c r="C213" s="265" t="s">
        <v>497</v>
      </c>
      <c r="D213" s="265" t="s">
        <v>284</v>
      </c>
      <c r="E213" s="266" t="s">
        <v>1205</v>
      </c>
      <c r="F213" s="267" t="s">
        <v>1206</v>
      </c>
      <c r="G213" s="268" t="s">
        <v>147</v>
      </c>
      <c r="H213" s="269">
        <v>3</v>
      </c>
      <c r="I213" s="270"/>
      <c r="J213" s="271">
        <f>ROUND(I213*H213,2)</f>
        <v>0</v>
      </c>
      <c r="K213" s="267" t="s">
        <v>19</v>
      </c>
      <c r="L213" s="272"/>
      <c r="M213" s="273" t="s">
        <v>19</v>
      </c>
      <c r="N213" s="274" t="s">
        <v>43</v>
      </c>
      <c r="O213" s="86"/>
      <c r="P213" s="223">
        <f>O213*H213</f>
        <v>0</v>
      </c>
      <c r="Q213" s="223">
        <v>0</v>
      </c>
      <c r="R213" s="223">
        <f>Q213*H213</f>
        <v>0</v>
      </c>
      <c r="S213" s="223">
        <v>0</v>
      </c>
      <c r="T213" s="22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25" t="s">
        <v>1202</v>
      </c>
      <c r="AT213" s="225" t="s">
        <v>284</v>
      </c>
      <c r="AU213" s="225" t="s">
        <v>81</v>
      </c>
      <c r="AY213" s="19" t="s">
        <v>142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9" t="s">
        <v>79</v>
      </c>
      <c r="BK213" s="226">
        <f>ROUND(I213*H213,2)</f>
        <v>0</v>
      </c>
      <c r="BL213" s="19" t="s">
        <v>1202</v>
      </c>
      <c r="BM213" s="225" t="s">
        <v>1207</v>
      </c>
    </row>
    <row r="214" s="12" customFormat="1" ht="22.8" customHeight="1">
      <c r="A214" s="12"/>
      <c r="B214" s="198"/>
      <c r="C214" s="199"/>
      <c r="D214" s="200" t="s">
        <v>71</v>
      </c>
      <c r="E214" s="212" t="s">
        <v>1208</v>
      </c>
      <c r="F214" s="212" t="s">
        <v>1209</v>
      </c>
      <c r="G214" s="199"/>
      <c r="H214" s="199"/>
      <c r="I214" s="202"/>
      <c r="J214" s="213">
        <f>BK214</f>
        <v>0</v>
      </c>
      <c r="K214" s="199"/>
      <c r="L214" s="204"/>
      <c r="M214" s="205"/>
      <c r="N214" s="206"/>
      <c r="O214" s="206"/>
      <c r="P214" s="207">
        <f>P215</f>
        <v>0</v>
      </c>
      <c r="Q214" s="206"/>
      <c r="R214" s="207">
        <f>R215</f>
        <v>0</v>
      </c>
      <c r="S214" s="206"/>
      <c r="T214" s="208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9" t="s">
        <v>155</v>
      </c>
      <c r="AT214" s="210" t="s">
        <v>71</v>
      </c>
      <c r="AU214" s="210" t="s">
        <v>79</v>
      </c>
      <c r="AY214" s="209" t="s">
        <v>142</v>
      </c>
      <c r="BK214" s="211">
        <f>BK215</f>
        <v>0</v>
      </c>
    </row>
    <row r="215" s="2" customFormat="1" ht="16.5" customHeight="1">
      <c r="A215" s="40"/>
      <c r="B215" s="41"/>
      <c r="C215" s="214" t="s">
        <v>502</v>
      </c>
      <c r="D215" s="214" t="s">
        <v>144</v>
      </c>
      <c r="E215" s="215" t="s">
        <v>1210</v>
      </c>
      <c r="F215" s="216" t="s">
        <v>1211</v>
      </c>
      <c r="G215" s="217" t="s">
        <v>147</v>
      </c>
      <c r="H215" s="218">
        <v>1</v>
      </c>
      <c r="I215" s="219"/>
      <c r="J215" s="220">
        <f>ROUND(I215*H215,2)</f>
        <v>0</v>
      </c>
      <c r="K215" s="216" t="s">
        <v>19</v>
      </c>
      <c r="L215" s="46"/>
      <c r="M215" s="275" t="s">
        <v>19</v>
      </c>
      <c r="N215" s="276" t="s">
        <v>43</v>
      </c>
      <c r="O215" s="277"/>
      <c r="P215" s="278">
        <f>O215*H215</f>
        <v>0</v>
      </c>
      <c r="Q215" s="278">
        <v>0</v>
      </c>
      <c r="R215" s="278">
        <f>Q215*H215</f>
        <v>0</v>
      </c>
      <c r="S215" s="278">
        <v>0</v>
      </c>
      <c r="T215" s="279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25" t="s">
        <v>507</v>
      </c>
      <c r="AT215" s="225" t="s">
        <v>144</v>
      </c>
      <c r="AU215" s="225" t="s">
        <v>81</v>
      </c>
      <c r="AY215" s="19" t="s">
        <v>142</v>
      </c>
      <c r="BE215" s="226">
        <f>IF(N215="základní",J215,0)</f>
        <v>0</v>
      </c>
      <c r="BF215" s="226">
        <f>IF(N215="snížená",J215,0)</f>
        <v>0</v>
      </c>
      <c r="BG215" s="226">
        <f>IF(N215="zákl. přenesená",J215,0)</f>
        <v>0</v>
      </c>
      <c r="BH215" s="226">
        <f>IF(N215="sníž. přenesená",J215,0)</f>
        <v>0</v>
      </c>
      <c r="BI215" s="226">
        <f>IF(N215="nulová",J215,0)</f>
        <v>0</v>
      </c>
      <c r="BJ215" s="19" t="s">
        <v>79</v>
      </c>
      <c r="BK215" s="226">
        <f>ROUND(I215*H215,2)</f>
        <v>0</v>
      </c>
      <c r="BL215" s="19" t="s">
        <v>507</v>
      </c>
      <c r="BM215" s="225" t="s">
        <v>1212</v>
      </c>
    </row>
    <row r="216" s="2" customFormat="1" ht="6.96" customHeight="1">
      <c r="A216" s="40"/>
      <c r="B216" s="61"/>
      <c r="C216" s="62"/>
      <c r="D216" s="62"/>
      <c r="E216" s="62"/>
      <c r="F216" s="62"/>
      <c r="G216" s="62"/>
      <c r="H216" s="62"/>
      <c r="I216" s="62"/>
      <c r="J216" s="62"/>
      <c r="K216" s="62"/>
      <c r="L216" s="46"/>
      <c r="M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</row>
  </sheetData>
  <sheetProtection sheet="1" autoFilter="0" formatColumns="0" formatRows="0" objects="1" scenarios="1" spinCount="100000" saltValue="Rk1pe+FNAlQvIvJRf+Y2nfYVVilN5OOBns/37qTcmatxL+KrB14vXCBNauRhl64JLFm+zl60bUlVU5nabauyfg==" hashValue="2DinTBdvuyAOmK6KFZdJgG+yHW97HuifY4hQgMfZM85IsBu1GTB6oIrYbW+TlfJ2ox4ZZ0SDlvphf20Rb9lmYw==" algorithmName="SHA-512" password="CC35"/>
  <autoFilter ref="C101:K21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90:H90"/>
    <mergeCell ref="E92:H92"/>
    <mergeCell ref="E94:H94"/>
    <mergeCell ref="L2:V2"/>
  </mergeCells>
  <hyperlinks>
    <hyperlink ref="F106" r:id="rId1" display="https://podminky.urs.cz/item/CS_URS_2024_01/945421110"/>
    <hyperlink ref="F112" r:id="rId2" display="https://podminky.urs.cz/item/CS_URS_2024_01/012103000"/>
    <hyperlink ref="F114" r:id="rId3" display="https://podminky.urs.cz/item/CS_URS_2024_01/012303000"/>
    <hyperlink ref="F116" r:id="rId4" display="https://podminky.urs.cz/item/CS_URS_2024_01/013254000"/>
    <hyperlink ref="F119" r:id="rId5" display="https://podminky.urs.cz/item/CS_URS_2024_01/030001000"/>
    <hyperlink ref="F122" r:id="rId6" display="https://podminky.urs.cz/item/CS_URS_2024_01/045002000"/>
    <hyperlink ref="F125" r:id="rId7" display="https://podminky.urs.cz/item/CS_URS_2024_01/063303000"/>
    <hyperlink ref="F127" r:id="rId8" display="https://podminky.urs.cz/item/CS_URS_2024_01/065002000"/>
    <hyperlink ref="F131" r:id="rId9" display="https://podminky.urs.cz/item/CS_URS_2024_01/210812033"/>
    <hyperlink ref="F136" r:id="rId10" display="https://podminky.urs.cz/item/CS_URS_2024_01/741130005"/>
    <hyperlink ref="F138" r:id="rId11" display="https://podminky.urs.cz/item/CS_URS_2024_01/998741311"/>
    <hyperlink ref="F169" r:id="rId12" display="https://podminky.urs.cz/item/CS_URS_2024_01/218202013"/>
    <hyperlink ref="F171" r:id="rId13" display="https://podminky.urs.cz/item/CS_URS_2024_01/218204100"/>
    <hyperlink ref="F173" r:id="rId14" display="https://podminky.urs.cz/item/CS_URS_2024_01/218900601"/>
    <hyperlink ref="F183" r:id="rId15" display="https://podminky.urs.cz/item/CS_URS_2024_01/460161172"/>
    <hyperlink ref="F185" r:id="rId16" display="https://podminky.urs.cz/item/CS_URS_2024_01/460161293"/>
    <hyperlink ref="F187" r:id="rId17" display="https://podminky.urs.cz/item/CS_URS_2024_01/460341113"/>
    <hyperlink ref="F192" r:id="rId18" display="https://podminky.urs.cz/item/CS_URS_2024_01/460341121"/>
    <hyperlink ref="F195" r:id="rId19" display="https://podminky.urs.cz/item/CS_URS_2024_01/460361121"/>
    <hyperlink ref="F198" r:id="rId20" display="https://podminky.urs.cz/item/CS_URS_2024_01/460371111"/>
    <hyperlink ref="F200" r:id="rId21" display="https://podminky.urs.cz/item/CS_URS_2024_01/460431152"/>
    <hyperlink ref="F202" r:id="rId22" display="https://podminky.urs.cz/item/CS_URS_2024_01/460431283"/>
    <hyperlink ref="F204" r:id="rId23" display="https://podminky.urs.cz/item/CS_URS_2024_01/460661111"/>
    <hyperlink ref="F206" r:id="rId24" display="https://podminky.urs.cz/item/CS_URS_2024_01/460661112"/>
    <hyperlink ref="F208" r:id="rId25" display="https://podminky.urs.cz/item/CS_URS_2024_01/460671111"/>
    <hyperlink ref="F210" r:id="rId26" display="https://podminky.urs.cz/item/CS_URS_2024_01/46079121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7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2" customWidth="1"/>
    <col min="2" max="2" width="1.667969" style="282" customWidth="1"/>
    <col min="3" max="4" width="5" style="282" customWidth="1"/>
    <col min="5" max="5" width="11.66016" style="282" customWidth="1"/>
    <col min="6" max="6" width="9.160156" style="282" customWidth="1"/>
    <col min="7" max="7" width="5" style="282" customWidth="1"/>
    <col min="8" max="8" width="77.83203" style="282" customWidth="1"/>
    <col min="9" max="10" width="20" style="282" customWidth="1"/>
    <col min="11" max="11" width="1.667969" style="282" customWidth="1"/>
  </cols>
  <sheetData>
    <row r="1" s="1" customFormat="1" ht="37.5" customHeight="1"/>
    <row r="2" s="1" customFormat="1" ht="7.5" customHeight="1">
      <c r="B2" s="283"/>
      <c r="C2" s="284"/>
      <c r="D2" s="284"/>
      <c r="E2" s="284"/>
      <c r="F2" s="284"/>
      <c r="G2" s="284"/>
      <c r="H2" s="284"/>
      <c r="I2" s="284"/>
      <c r="J2" s="284"/>
      <c r="K2" s="285"/>
    </row>
    <row r="3" s="16" customFormat="1" ht="45" customHeight="1">
      <c r="B3" s="286"/>
      <c r="C3" s="287" t="s">
        <v>1340</v>
      </c>
      <c r="D3" s="287"/>
      <c r="E3" s="287"/>
      <c r="F3" s="287"/>
      <c r="G3" s="287"/>
      <c r="H3" s="287"/>
      <c r="I3" s="287"/>
      <c r="J3" s="287"/>
      <c r="K3" s="288"/>
    </row>
    <row r="4" s="1" customFormat="1" ht="25.5" customHeight="1">
      <c r="B4" s="289"/>
      <c r="C4" s="290" t="s">
        <v>1341</v>
      </c>
      <c r="D4" s="290"/>
      <c r="E4" s="290"/>
      <c r="F4" s="290"/>
      <c r="G4" s="290"/>
      <c r="H4" s="290"/>
      <c r="I4" s="290"/>
      <c r="J4" s="290"/>
      <c r="K4" s="291"/>
    </row>
    <row r="5" s="1" customFormat="1" ht="5.25" customHeight="1">
      <c r="B5" s="289"/>
      <c r="C5" s="292"/>
      <c r="D5" s="292"/>
      <c r="E5" s="292"/>
      <c r="F5" s="292"/>
      <c r="G5" s="292"/>
      <c r="H5" s="292"/>
      <c r="I5" s="292"/>
      <c r="J5" s="292"/>
      <c r="K5" s="291"/>
    </row>
    <row r="6" s="1" customFormat="1" ht="15" customHeight="1">
      <c r="B6" s="289"/>
      <c r="C6" s="293" t="s">
        <v>1342</v>
      </c>
      <c r="D6" s="293"/>
      <c r="E6" s="293"/>
      <c r="F6" s="293"/>
      <c r="G6" s="293"/>
      <c r="H6" s="293"/>
      <c r="I6" s="293"/>
      <c r="J6" s="293"/>
      <c r="K6" s="291"/>
    </row>
    <row r="7" s="1" customFormat="1" ht="15" customHeight="1">
      <c r="B7" s="294"/>
      <c r="C7" s="293" t="s">
        <v>1343</v>
      </c>
      <c r="D7" s="293"/>
      <c r="E7" s="293"/>
      <c r="F7" s="293"/>
      <c r="G7" s="293"/>
      <c r="H7" s="293"/>
      <c r="I7" s="293"/>
      <c r="J7" s="293"/>
      <c r="K7" s="291"/>
    </row>
    <row r="8" s="1" customFormat="1" ht="12.75" customHeight="1">
      <c r="B8" s="294"/>
      <c r="C8" s="293"/>
      <c r="D8" s="293"/>
      <c r="E8" s="293"/>
      <c r="F8" s="293"/>
      <c r="G8" s="293"/>
      <c r="H8" s="293"/>
      <c r="I8" s="293"/>
      <c r="J8" s="293"/>
      <c r="K8" s="291"/>
    </row>
    <row r="9" s="1" customFormat="1" ht="15" customHeight="1">
      <c r="B9" s="294"/>
      <c r="C9" s="293" t="s">
        <v>1344</v>
      </c>
      <c r="D9" s="293"/>
      <c r="E9" s="293"/>
      <c r="F9" s="293"/>
      <c r="G9" s="293"/>
      <c r="H9" s="293"/>
      <c r="I9" s="293"/>
      <c r="J9" s="293"/>
      <c r="K9" s="291"/>
    </row>
    <row r="10" s="1" customFormat="1" ht="15" customHeight="1">
      <c r="B10" s="294"/>
      <c r="C10" s="293"/>
      <c r="D10" s="293" t="s">
        <v>1345</v>
      </c>
      <c r="E10" s="293"/>
      <c r="F10" s="293"/>
      <c r="G10" s="293"/>
      <c r="H10" s="293"/>
      <c r="I10" s="293"/>
      <c r="J10" s="293"/>
      <c r="K10" s="291"/>
    </row>
    <row r="11" s="1" customFormat="1" ht="15" customHeight="1">
      <c r="B11" s="294"/>
      <c r="C11" s="295"/>
      <c r="D11" s="293" t="s">
        <v>1346</v>
      </c>
      <c r="E11" s="293"/>
      <c r="F11" s="293"/>
      <c r="G11" s="293"/>
      <c r="H11" s="293"/>
      <c r="I11" s="293"/>
      <c r="J11" s="293"/>
      <c r="K11" s="291"/>
    </row>
    <row r="12" s="1" customFormat="1" ht="15" customHeight="1">
      <c r="B12" s="294"/>
      <c r="C12" s="295"/>
      <c r="D12" s="293"/>
      <c r="E12" s="293"/>
      <c r="F12" s="293"/>
      <c r="G12" s="293"/>
      <c r="H12" s="293"/>
      <c r="I12" s="293"/>
      <c r="J12" s="293"/>
      <c r="K12" s="291"/>
    </row>
    <row r="13" s="1" customFormat="1" ht="15" customHeight="1">
      <c r="B13" s="294"/>
      <c r="C13" s="295"/>
      <c r="D13" s="296" t="s">
        <v>1347</v>
      </c>
      <c r="E13" s="293"/>
      <c r="F13" s="293"/>
      <c r="G13" s="293"/>
      <c r="H13" s="293"/>
      <c r="I13" s="293"/>
      <c r="J13" s="293"/>
      <c r="K13" s="291"/>
    </row>
    <row r="14" s="1" customFormat="1" ht="12.75" customHeight="1">
      <c r="B14" s="294"/>
      <c r="C14" s="295"/>
      <c r="D14" s="295"/>
      <c r="E14" s="295"/>
      <c r="F14" s="295"/>
      <c r="G14" s="295"/>
      <c r="H14" s="295"/>
      <c r="I14" s="295"/>
      <c r="J14" s="295"/>
      <c r="K14" s="291"/>
    </row>
    <row r="15" s="1" customFormat="1" ht="15" customHeight="1">
      <c r="B15" s="294"/>
      <c r="C15" s="295"/>
      <c r="D15" s="293" t="s">
        <v>1348</v>
      </c>
      <c r="E15" s="293"/>
      <c r="F15" s="293"/>
      <c r="G15" s="293"/>
      <c r="H15" s="293"/>
      <c r="I15" s="293"/>
      <c r="J15" s="293"/>
      <c r="K15" s="291"/>
    </row>
    <row r="16" s="1" customFormat="1" ht="15" customHeight="1">
      <c r="B16" s="294"/>
      <c r="C16" s="295"/>
      <c r="D16" s="293" t="s">
        <v>1349</v>
      </c>
      <c r="E16" s="293"/>
      <c r="F16" s="293"/>
      <c r="G16" s="293"/>
      <c r="H16" s="293"/>
      <c r="I16" s="293"/>
      <c r="J16" s="293"/>
      <c r="K16" s="291"/>
    </row>
    <row r="17" s="1" customFormat="1" ht="15" customHeight="1">
      <c r="B17" s="294"/>
      <c r="C17" s="295"/>
      <c r="D17" s="293" t="s">
        <v>1350</v>
      </c>
      <c r="E17" s="293"/>
      <c r="F17" s="293"/>
      <c r="G17" s="293"/>
      <c r="H17" s="293"/>
      <c r="I17" s="293"/>
      <c r="J17" s="293"/>
      <c r="K17" s="291"/>
    </row>
    <row r="18" s="1" customFormat="1" ht="15" customHeight="1">
      <c r="B18" s="294"/>
      <c r="C18" s="295"/>
      <c r="D18" s="295"/>
      <c r="E18" s="297" t="s">
        <v>78</v>
      </c>
      <c r="F18" s="293" t="s">
        <v>1351</v>
      </c>
      <c r="G18" s="293"/>
      <c r="H18" s="293"/>
      <c r="I18" s="293"/>
      <c r="J18" s="293"/>
      <c r="K18" s="291"/>
    </row>
    <row r="19" s="1" customFormat="1" ht="15" customHeight="1">
      <c r="B19" s="294"/>
      <c r="C19" s="295"/>
      <c r="D19" s="295"/>
      <c r="E19" s="297" t="s">
        <v>1352</v>
      </c>
      <c r="F19" s="293" t="s">
        <v>1353</v>
      </c>
      <c r="G19" s="293"/>
      <c r="H19" s="293"/>
      <c r="I19" s="293"/>
      <c r="J19" s="293"/>
      <c r="K19" s="291"/>
    </row>
    <row r="20" s="1" customFormat="1" ht="15" customHeight="1">
      <c r="B20" s="294"/>
      <c r="C20" s="295"/>
      <c r="D20" s="295"/>
      <c r="E20" s="297" t="s">
        <v>1354</v>
      </c>
      <c r="F20" s="293" t="s">
        <v>1355</v>
      </c>
      <c r="G20" s="293"/>
      <c r="H20" s="293"/>
      <c r="I20" s="293"/>
      <c r="J20" s="293"/>
      <c r="K20" s="291"/>
    </row>
    <row r="21" s="1" customFormat="1" ht="15" customHeight="1">
      <c r="B21" s="294"/>
      <c r="C21" s="295"/>
      <c r="D21" s="295"/>
      <c r="E21" s="297" t="s">
        <v>1356</v>
      </c>
      <c r="F21" s="293" t="s">
        <v>1357</v>
      </c>
      <c r="G21" s="293"/>
      <c r="H21" s="293"/>
      <c r="I21" s="293"/>
      <c r="J21" s="293"/>
      <c r="K21" s="291"/>
    </row>
    <row r="22" s="1" customFormat="1" ht="15" customHeight="1">
      <c r="B22" s="294"/>
      <c r="C22" s="295"/>
      <c r="D22" s="295"/>
      <c r="E22" s="297" t="s">
        <v>1358</v>
      </c>
      <c r="F22" s="293" t="s">
        <v>1359</v>
      </c>
      <c r="G22" s="293"/>
      <c r="H22" s="293"/>
      <c r="I22" s="293"/>
      <c r="J22" s="293"/>
      <c r="K22" s="291"/>
    </row>
    <row r="23" s="1" customFormat="1" ht="15" customHeight="1">
      <c r="B23" s="294"/>
      <c r="C23" s="295"/>
      <c r="D23" s="295"/>
      <c r="E23" s="297" t="s">
        <v>85</v>
      </c>
      <c r="F23" s="293" t="s">
        <v>1360</v>
      </c>
      <c r="G23" s="293"/>
      <c r="H23" s="293"/>
      <c r="I23" s="293"/>
      <c r="J23" s="293"/>
      <c r="K23" s="291"/>
    </row>
    <row r="24" s="1" customFormat="1" ht="12.75" customHeight="1">
      <c r="B24" s="294"/>
      <c r="C24" s="295"/>
      <c r="D24" s="295"/>
      <c r="E24" s="295"/>
      <c r="F24" s="295"/>
      <c r="G24" s="295"/>
      <c r="H24" s="295"/>
      <c r="I24" s="295"/>
      <c r="J24" s="295"/>
      <c r="K24" s="291"/>
    </row>
    <row r="25" s="1" customFormat="1" ht="15" customHeight="1">
      <c r="B25" s="294"/>
      <c r="C25" s="293" t="s">
        <v>1361</v>
      </c>
      <c r="D25" s="293"/>
      <c r="E25" s="293"/>
      <c r="F25" s="293"/>
      <c r="G25" s="293"/>
      <c r="H25" s="293"/>
      <c r="I25" s="293"/>
      <c r="J25" s="293"/>
      <c r="K25" s="291"/>
    </row>
    <row r="26" s="1" customFormat="1" ht="15" customHeight="1">
      <c r="B26" s="294"/>
      <c r="C26" s="293" t="s">
        <v>1362</v>
      </c>
      <c r="D26" s="293"/>
      <c r="E26" s="293"/>
      <c r="F26" s="293"/>
      <c r="G26" s="293"/>
      <c r="H26" s="293"/>
      <c r="I26" s="293"/>
      <c r="J26" s="293"/>
      <c r="K26" s="291"/>
    </row>
    <row r="27" s="1" customFormat="1" ht="15" customHeight="1">
      <c r="B27" s="294"/>
      <c r="C27" s="293"/>
      <c r="D27" s="293" t="s">
        <v>1363</v>
      </c>
      <c r="E27" s="293"/>
      <c r="F27" s="293"/>
      <c r="G27" s="293"/>
      <c r="H27" s="293"/>
      <c r="I27" s="293"/>
      <c r="J27" s="293"/>
      <c r="K27" s="291"/>
    </row>
    <row r="28" s="1" customFormat="1" ht="15" customHeight="1">
      <c r="B28" s="294"/>
      <c r="C28" s="295"/>
      <c r="D28" s="293" t="s">
        <v>1364</v>
      </c>
      <c r="E28" s="293"/>
      <c r="F28" s="293"/>
      <c r="G28" s="293"/>
      <c r="H28" s="293"/>
      <c r="I28" s="293"/>
      <c r="J28" s="293"/>
      <c r="K28" s="291"/>
    </row>
    <row r="29" s="1" customFormat="1" ht="12.75" customHeight="1">
      <c r="B29" s="294"/>
      <c r="C29" s="295"/>
      <c r="D29" s="295"/>
      <c r="E29" s="295"/>
      <c r="F29" s="295"/>
      <c r="G29" s="295"/>
      <c r="H29" s="295"/>
      <c r="I29" s="295"/>
      <c r="J29" s="295"/>
      <c r="K29" s="291"/>
    </row>
    <row r="30" s="1" customFormat="1" ht="15" customHeight="1">
      <c r="B30" s="294"/>
      <c r="C30" s="295"/>
      <c r="D30" s="293" t="s">
        <v>1365</v>
      </c>
      <c r="E30" s="293"/>
      <c r="F30" s="293"/>
      <c r="G30" s="293"/>
      <c r="H30" s="293"/>
      <c r="I30" s="293"/>
      <c r="J30" s="293"/>
      <c r="K30" s="291"/>
    </row>
    <row r="31" s="1" customFormat="1" ht="15" customHeight="1">
      <c r="B31" s="294"/>
      <c r="C31" s="295"/>
      <c r="D31" s="293" t="s">
        <v>1366</v>
      </c>
      <c r="E31" s="293"/>
      <c r="F31" s="293"/>
      <c r="G31" s="293"/>
      <c r="H31" s="293"/>
      <c r="I31" s="293"/>
      <c r="J31" s="293"/>
      <c r="K31" s="291"/>
    </row>
    <row r="32" s="1" customFormat="1" ht="12.75" customHeight="1">
      <c r="B32" s="294"/>
      <c r="C32" s="295"/>
      <c r="D32" s="295"/>
      <c r="E32" s="295"/>
      <c r="F32" s="295"/>
      <c r="G32" s="295"/>
      <c r="H32" s="295"/>
      <c r="I32" s="295"/>
      <c r="J32" s="295"/>
      <c r="K32" s="291"/>
    </row>
    <row r="33" s="1" customFormat="1" ht="15" customHeight="1">
      <c r="B33" s="294"/>
      <c r="C33" s="295"/>
      <c r="D33" s="293" t="s">
        <v>1367</v>
      </c>
      <c r="E33" s="293"/>
      <c r="F33" s="293"/>
      <c r="G33" s="293"/>
      <c r="H33" s="293"/>
      <c r="I33" s="293"/>
      <c r="J33" s="293"/>
      <c r="K33" s="291"/>
    </row>
    <row r="34" s="1" customFormat="1" ht="15" customHeight="1">
      <c r="B34" s="294"/>
      <c r="C34" s="295"/>
      <c r="D34" s="293" t="s">
        <v>1368</v>
      </c>
      <c r="E34" s="293"/>
      <c r="F34" s="293"/>
      <c r="G34" s="293"/>
      <c r="H34" s="293"/>
      <c r="I34" s="293"/>
      <c r="J34" s="293"/>
      <c r="K34" s="291"/>
    </row>
    <row r="35" s="1" customFormat="1" ht="15" customHeight="1">
      <c r="B35" s="294"/>
      <c r="C35" s="295"/>
      <c r="D35" s="293" t="s">
        <v>1369</v>
      </c>
      <c r="E35" s="293"/>
      <c r="F35" s="293"/>
      <c r="G35" s="293"/>
      <c r="H35" s="293"/>
      <c r="I35" s="293"/>
      <c r="J35" s="293"/>
      <c r="K35" s="291"/>
    </row>
    <row r="36" s="1" customFormat="1" ht="15" customHeight="1">
      <c r="B36" s="294"/>
      <c r="C36" s="295"/>
      <c r="D36" s="293"/>
      <c r="E36" s="296" t="s">
        <v>128</v>
      </c>
      <c r="F36" s="293"/>
      <c r="G36" s="293" t="s">
        <v>1370</v>
      </c>
      <c r="H36" s="293"/>
      <c r="I36" s="293"/>
      <c r="J36" s="293"/>
      <c r="K36" s="291"/>
    </row>
    <row r="37" s="1" customFormat="1" ht="30.75" customHeight="1">
      <c r="B37" s="294"/>
      <c r="C37" s="295"/>
      <c r="D37" s="293"/>
      <c r="E37" s="296" t="s">
        <v>1371</v>
      </c>
      <c r="F37" s="293"/>
      <c r="G37" s="293" t="s">
        <v>1372</v>
      </c>
      <c r="H37" s="293"/>
      <c r="I37" s="293"/>
      <c r="J37" s="293"/>
      <c r="K37" s="291"/>
    </row>
    <row r="38" s="1" customFormat="1" ht="15" customHeight="1">
      <c r="B38" s="294"/>
      <c r="C38" s="295"/>
      <c r="D38" s="293"/>
      <c r="E38" s="296" t="s">
        <v>53</v>
      </c>
      <c r="F38" s="293"/>
      <c r="G38" s="293" t="s">
        <v>1373</v>
      </c>
      <c r="H38" s="293"/>
      <c r="I38" s="293"/>
      <c r="J38" s="293"/>
      <c r="K38" s="291"/>
    </row>
    <row r="39" s="1" customFormat="1" ht="15" customHeight="1">
      <c r="B39" s="294"/>
      <c r="C39" s="295"/>
      <c r="D39" s="293"/>
      <c r="E39" s="296" t="s">
        <v>54</v>
      </c>
      <c r="F39" s="293"/>
      <c r="G39" s="293" t="s">
        <v>1374</v>
      </c>
      <c r="H39" s="293"/>
      <c r="I39" s="293"/>
      <c r="J39" s="293"/>
      <c r="K39" s="291"/>
    </row>
    <row r="40" s="1" customFormat="1" ht="15" customHeight="1">
      <c r="B40" s="294"/>
      <c r="C40" s="295"/>
      <c r="D40" s="293"/>
      <c r="E40" s="296" t="s">
        <v>129</v>
      </c>
      <c r="F40" s="293"/>
      <c r="G40" s="293" t="s">
        <v>1375</v>
      </c>
      <c r="H40" s="293"/>
      <c r="I40" s="293"/>
      <c r="J40" s="293"/>
      <c r="K40" s="291"/>
    </row>
    <row r="41" s="1" customFormat="1" ht="15" customHeight="1">
      <c r="B41" s="294"/>
      <c r="C41" s="295"/>
      <c r="D41" s="293"/>
      <c r="E41" s="296" t="s">
        <v>130</v>
      </c>
      <c r="F41" s="293"/>
      <c r="G41" s="293" t="s">
        <v>1376</v>
      </c>
      <c r="H41" s="293"/>
      <c r="I41" s="293"/>
      <c r="J41" s="293"/>
      <c r="K41" s="291"/>
    </row>
    <row r="42" s="1" customFormat="1" ht="15" customHeight="1">
      <c r="B42" s="294"/>
      <c r="C42" s="295"/>
      <c r="D42" s="293"/>
      <c r="E42" s="296" t="s">
        <v>1377</v>
      </c>
      <c r="F42" s="293"/>
      <c r="G42" s="293" t="s">
        <v>1378</v>
      </c>
      <c r="H42" s="293"/>
      <c r="I42" s="293"/>
      <c r="J42" s="293"/>
      <c r="K42" s="291"/>
    </row>
    <row r="43" s="1" customFormat="1" ht="15" customHeight="1">
      <c r="B43" s="294"/>
      <c r="C43" s="295"/>
      <c r="D43" s="293"/>
      <c r="E43" s="296"/>
      <c r="F43" s="293"/>
      <c r="G43" s="293" t="s">
        <v>1379</v>
      </c>
      <c r="H43" s="293"/>
      <c r="I43" s="293"/>
      <c r="J43" s="293"/>
      <c r="K43" s="291"/>
    </row>
    <row r="44" s="1" customFormat="1" ht="15" customHeight="1">
      <c r="B44" s="294"/>
      <c r="C44" s="295"/>
      <c r="D44" s="293"/>
      <c r="E44" s="296" t="s">
        <v>1380</v>
      </c>
      <c r="F44" s="293"/>
      <c r="G44" s="293" t="s">
        <v>1381</v>
      </c>
      <c r="H44" s="293"/>
      <c r="I44" s="293"/>
      <c r="J44" s="293"/>
      <c r="K44" s="291"/>
    </row>
    <row r="45" s="1" customFormat="1" ht="15" customHeight="1">
      <c r="B45" s="294"/>
      <c r="C45" s="295"/>
      <c r="D45" s="293"/>
      <c r="E45" s="296" t="s">
        <v>132</v>
      </c>
      <c r="F45" s="293"/>
      <c r="G45" s="293" t="s">
        <v>1382</v>
      </c>
      <c r="H45" s="293"/>
      <c r="I45" s="293"/>
      <c r="J45" s="293"/>
      <c r="K45" s="291"/>
    </row>
    <row r="46" s="1" customFormat="1" ht="12.75" customHeight="1">
      <c r="B46" s="294"/>
      <c r="C46" s="295"/>
      <c r="D46" s="293"/>
      <c r="E46" s="293"/>
      <c r="F46" s="293"/>
      <c r="G46" s="293"/>
      <c r="H46" s="293"/>
      <c r="I46" s="293"/>
      <c r="J46" s="293"/>
      <c r="K46" s="291"/>
    </row>
    <row r="47" s="1" customFormat="1" ht="15" customHeight="1">
      <c r="B47" s="294"/>
      <c r="C47" s="295"/>
      <c r="D47" s="293" t="s">
        <v>1383</v>
      </c>
      <c r="E47" s="293"/>
      <c r="F47" s="293"/>
      <c r="G47" s="293"/>
      <c r="H47" s="293"/>
      <c r="I47" s="293"/>
      <c r="J47" s="293"/>
      <c r="K47" s="291"/>
    </row>
    <row r="48" s="1" customFormat="1" ht="15" customHeight="1">
      <c r="B48" s="294"/>
      <c r="C48" s="295"/>
      <c r="D48" s="295"/>
      <c r="E48" s="293" t="s">
        <v>1384</v>
      </c>
      <c r="F48" s="293"/>
      <c r="G48" s="293"/>
      <c r="H48" s="293"/>
      <c r="I48" s="293"/>
      <c r="J48" s="293"/>
      <c r="K48" s="291"/>
    </row>
    <row r="49" s="1" customFormat="1" ht="15" customHeight="1">
      <c r="B49" s="294"/>
      <c r="C49" s="295"/>
      <c r="D49" s="295"/>
      <c r="E49" s="293" t="s">
        <v>1385</v>
      </c>
      <c r="F49" s="293"/>
      <c r="G49" s="293"/>
      <c r="H49" s="293"/>
      <c r="I49" s="293"/>
      <c r="J49" s="293"/>
      <c r="K49" s="291"/>
    </row>
    <row r="50" s="1" customFormat="1" ht="15" customHeight="1">
      <c r="B50" s="294"/>
      <c r="C50" s="295"/>
      <c r="D50" s="295"/>
      <c r="E50" s="293" t="s">
        <v>1386</v>
      </c>
      <c r="F50" s="293"/>
      <c r="G50" s="293"/>
      <c r="H50" s="293"/>
      <c r="I50" s="293"/>
      <c r="J50" s="293"/>
      <c r="K50" s="291"/>
    </row>
    <row r="51" s="1" customFormat="1" ht="15" customHeight="1">
      <c r="B51" s="294"/>
      <c r="C51" s="295"/>
      <c r="D51" s="293" t="s">
        <v>1387</v>
      </c>
      <c r="E51" s="293"/>
      <c r="F51" s="293"/>
      <c r="G51" s="293"/>
      <c r="H51" s="293"/>
      <c r="I51" s="293"/>
      <c r="J51" s="293"/>
      <c r="K51" s="291"/>
    </row>
    <row r="52" s="1" customFormat="1" ht="25.5" customHeight="1">
      <c r="B52" s="289"/>
      <c r="C52" s="290" t="s">
        <v>1388</v>
      </c>
      <c r="D52" s="290"/>
      <c r="E52" s="290"/>
      <c r="F52" s="290"/>
      <c r="G52" s="290"/>
      <c r="H52" s="290"/>
      <c r="I52" s="290"/>
      <c r="J52" s="290"/>
      <c r="K52" s="291"/>
    </row>
    <row r="53" s="1" customFormat="1" ht="5.25" customHeight="1">
      <c r="B53" s="289"/>
      <c r="C53" s="292"/>
      <c r="D53" s="292"/>
      <c r="E53" s="292"/>
      <c r="F53" s="292"/>
      <c r="G53" s="292"/>
      <c r="H53" s="292"/>
      <c r="I53" s="292"/>
      <c r="J53" s="292"/>
      <c r="K53" s="291"/>
    </row>
    <row r="54" s="1" customFormat="1" ht="15" customHeight="1">
      <c r="B54" s="289"/>
      <c r="C54" s="293" t="s">
        <v>1389</v>
      </c>
      <c r="D54" s="293"/>
      <c r="E54" s="293"/>
      <c r="F54" s="293"/>
      <c r="G54" s="293"/>
      <c r="H54" s="293"/>
      <c r="I54" s="293"/>
      <c r="J54" s="293"/>
      <c r="K54" s="291"/>
    </row>
    <row r="55" s="1" customFormat="1" ht="15" customHeight="1">
      <c r="B55" s="289"/>
      <c r="C55" s="293" t="s">
        <v>1390</v>
      </c>
      <c r="D55" s="293"/>
      <c r="E55" s="293"/>
      <c r="F55" s="293"/>
      <c r="G55" s="293"/>
      <c r="H55" s="293"/>
      <c r="I55" s="293"/>
      <c r="J55" s="293"/>
      <c r="K55" s="291"/>
    </row>
    <row r="56" s="1" customFormat="1" ht="12.75" customHeight="1">
      <c r="B56" s="289"/>
      <c r="C56" s="293"/>
      <c r="D56" s="293"/>
      <c r="E56" s="293"/>
      <c r="F56" s="293"/>
      <c r="G56" s="293"/>
      <c r="H56" s="293"/>
      <c r="I56" s="293"/>
      <c r="J56" s="293"/>
      <c r="K56" s="291"/>
    </row>
    <row r="57" s="1" customFormat="1" ht="15" customHeight="1">
      <c r="B57" s="289"/>
      <c r="C57" s="293" t="s">
        <v>1391</v>
      </c>
      <c r="D57" s="293"/>
      <c r="E57" s="293"/>
      <c r="F57" s="293"/>
      <c r="G57" s="293"/>
      <c r="H57" s="293"/>
      <c r="I57" s="293"/>
      <c r="J57" s="293"/>
      <c r="K57" s="291"/>
    </row>
    <row r="58" s="1" customFormat="1" ht="15" customHeight="1">
      <c r="B58" s="289"/>
      <c r="C58" s="295"/>
      <c r="D58" s="293" t="s">
        <v>1392</v>
      </c>
      <c r="E58" s="293"/>
      <c r="F58" s="293"/>
      <c r="G58" s="293"/>
      <c r="H58" s="293"/>
      <c r="I58" s="293"/>
      <c r="J58" s="293"/>
      <c r="K58" s="291"/>
    </row>
    <row r="59" s="1" customFormat="1" ht="15" customHeight="1">
      <c r="B59" s="289"/>
      <c r="C59" s="295"/>
      <c r="D59" s="293" t="s">
        <v>1393</v>
      </c>
      <c r="E59" s="293"/>
      <c r="F59" s="293"/>
      <c r="G59" s="293"/>
      <c r="H59" s="293"/>
      <c r="I59" s="293"/>
      <c r="J59" s="293"/>
      <c r="K59" s="291"/>
    </row>
    <row r="60" s="1" customFormat="1" ht="15" customHeight="1">
      <c r="B60" s="289"/>
      <c r="C60" s="295"/>
      <c r="D60" s="293" t="s">
        <v>1394</v>
      </c>
      <c r="E60" s="293"/>
      <c r="F60" s="293"/>
      <c r="G60" s="293"/>
      <c r="H60" s="293"/>
      <c r="I60" s="293"/>
      <c r="J60" s="293"/>
      <c r="K60" s="291"/>
    </row>
    <row r="61" s="1" customFormat="1" ht="15" customHeight="1">
      <c r="B61" s="289"/>
      <c r="C61" s="295"/>
      <c r="D61" s="293" t="s">
        <v>1395</v>
      </c>
      <c r="E61" s="293"/>
      <c r="F61" s="293"/>
      <c r="G61" s="293"/>
      <c r="H61" s="293"/>
      <c r="I61" s="293"/>
      <c r="J61" s="293"/>
      <c r="K61" s="291"/>
    </row>
    <row r="62" s="1" customFormat="1" ht="15" customHeight="1">
      <c r="B62" s="289"/>
      <c r="C62" s="295"/>
      <c r="D62" s="298" t="s">
        <v>1396</v>
      </c>
      <c r="E62" s="298"/>
      <c r="F62" s="298"/>
      <c r="G62" s="298"/>
      <c r="H62" s="298"/>
      <c r="I62" s="298"/>
      <c r="J62" s="298"/>
      <c r="K62" s="291"/>
    </row>
    <row r="63" s="1" customFormat="1" ht="15" customHeight="1">
      <c r="B63" s="289"/>
      <c r="C63" s="295"/>
      <c r="D63" s="293" t="s">
        <v>1397</v>
      </c>
      <c r="E63" s="293"/>
      <c r="F63" s="293"/>
      <c r="G63" s="293"/>
      <c r="H63" s="293"/>
      <c r="I63" s="293"/>
      <c r="J63" s="293"/>
      <c r="K63" s="291"/>
    </row>
    <row r="64" s="1" customFormat="1" ht="12.75" customHeight="1">
      <c r="B64" s="289"/>
      <c r="C64" s="295"/>
      <c r="D64" s="295"/>
      <c r="E64" s="299"/>
      <c r="F64" s="295"/>
      <c r="G64" s="295"/>
      <c r="H64" s="295"/>
      <c r="I64" s="295"/>
      <c r="J64" s="295"/>
      <c r="K64" s="291"/>
    </row>
    <row r="65" s="1" customFormat="1" ht="15" customHeight="1">
      <c r="B65" s="289"/>
      <c r="C65" s="295"/>
      <c r="D65" s="293" t="s">
        <v>1398</v>
      </c>
      <c r="E65" s="293"/>
      <c r="F65" s="293"/>
      <c r="G65" s="293"/>
      <c r="H65" s="293"/>
      <c r="I65" s="293"/>
      <c r="J65" s="293"/>
      <c r="K65" s="291"/>
    </row>
    <row r="66" s="1" customFormat="1" ht="15" customHeight="1">
      <c r="B66" s="289"/>
      <c r="C66" s="295"/>
      <c r="D66" s="298" t="s">
        <v>1399</v>
      </c>
      <c r="E66" s="298"/>
      <c r="F66" s="298"/>
      <c r="G66" s="298"/>
      <c r="H66" s="298"/>
      <c r="I66" s="298"/>
      <c r="J66" s="298"/>
      <c r="K66" s="291"/>
    </row>
    <row r="67" s="1" customFormat="1" ht="15" customHeight="1">
      <c r="B67" s="289"/>
      <c r="C67" s="295"/>
      <c r="D67" s="293" t="s">
        <v>1400</v>
      </c>
      <c r="E67" s="293"/>
      <c r="F67" s="293"/>
      <c r="G67" s="293"/>
      <c r="H67" s="293"/>
      <c r="I67" s="293"/>
      <c r="J67" s="293"/>
      <c r="K67" s="291"/>
    </row>
    <row r="68" s="1" customFormat="1" ht="15" customHeight="1">
      <c r="B68" s="289"/>
      <c r="C68" s="295"/>
      <c r="D68" s="293" t="s">
        <v>1401</v>
      </c>
      <c r="E68" s="293"/>
      <c r="F68" s="293"/>
      <c r="G68" s="293"/>
      <c r="H68" s="293"/>
      <c r="I68" s="293"/>
      <c r="J68" s="293"/>
      <c r="K68" s="291"/>
    </row>
    <row r="69" s="1" customFormat="1" ht="15" customHeight="1">
      <c r="B69" s="289"/>
      <c r="C69" s="295"/>
      <c r="D69" s="293" t="s">
        <v>1402</v>
      </c>
      <c r="E69" s="293"/>
      <c r="F69" s="293"/>
      <c r="G69" s="293"/>
      <c r="H69" s="293"/>
      <c r="I69" s="293"/>
      <c r="J69" s="293"/>
      <c r="K69" s="291"/>
    </row>
    <row r="70" s="1" customFormat="1" ht="15" customHeight="1">
      <c r="B70" s="289"/>
      <c r="C70" s="295"/>
      <c r="D70" s="293" t="s">
        <v>1403</v>
      </c>
      <c r="E70" s="293"/>
      <c r="F70" s="293"/>
      <c r="G70" s="293"/>
      <c r="H70" s="293"/>
      <c r="I70" s="293"/>
      <c r="J70" s="293"/>
      <c r="K70" s="291"/>
    </row>
    <row r="71" s="1" customFormat="1" ht="12.75" customHeight="1">
      <c r="B71" s="300"/>
      <c r="C71" s="301"/>
      <c r="D71" s="301"/>
      <c r="E71" s="301"/>
      <c r="F71" s="301"/>
      <c r="G71" s="301"/>
      <c r="H71" s="301"/>
      <c r="I71" s="301"/>
      <c r="J71" s="301"/>
      <c r="K71" s="302"/>
    </row>
    <row r="72" s="1" customFormat="1" ht="18.75" customHeight="1">
      <c r="B72" s="303"/>
      <c r="C72" s="303"/>
      <c r="D72" s="303"/>
      <c r="E72" s="303"/>
      <c r="F72" s="303"/>
      <c r="G72" s="303"/>
      <c r="H72" s="303"/>
      <c r="I72" s="303"/>
      <c r="J72" s="303"/>
      <c r="K72" s="304"/>
    </row>
    <row r="73" s="1" customFormat="1" ht="18.75" customHeight="1">
      <c r="B73" s="304"/>
      <c r="C73" s="304"/>
      <c r="D73" s="304"/>
      <c r="E73" s="304"/>
      <c r="F73" s="304"/>
      <c r="G73" s="304"/>
      <c r="H73" s="304"/>
      <c r="I73" s="304"/>
      <c r="J73" s="304"/>
      <c r="K73" s="304"/>
    </row>
    <row r="74" s="1" customFormat="1" ht="7.5" customHeight="1">
      <c r="B74" s="305"/>
      <c r="C74" s="306"/>
      <c r="D74" s="306"/>
      <c r="E74" s="306"/>
      <c r="F74" s="306"/>
      <c r="G74" s="306"/>
      <c r="H74" s="306"/>
      <c r="I74" s="306"/>
      <c r="J74" s="306"/>
      <c r="K74" s="307"/>
    </row>
    <row r="75" s="1" customFormat="1" ht="45" customHeight="1">
      <c r="B75" s="308"/>
      <c r="C75" s="309" t="s">
        <v>1404</v>
      </c>
      <c r="D75" s="309"/>
      <c r="E75" s="309"/>
      <c r="F75" s="309"/>
      <c r="G75" s="309"/>
      <c r="H75" s="309"/>
      <c r="I75" s="309"/>
      <c r="J75" s="309"/>
      <c r="K75" s="310"/>
    </row>
    <row r="76" s="1" customFormat="1" ht="17.25" customHeight="1">
      <c r="B76" s="308"/>
      <c r="C76" s="311" t="s">
        <v>1405</v>
      </c>
      <c r="D76" s="311"/>
      <c r="E76" s="311"/>
      <c r="F76" s="311" t="s">
        <v>1406</v>
      </c>
      <c r="G76" s="312"/>
      <c r="H76" s="311" t="s">
        <v>54</v>
      </c>
      <c r="I76" s="311" t="s">
        <v>57</v>
      </c>
      <c r="J76" s="311" t="s">
        <v>1407</v>
      </c>
      <c r="K76" s="310"/>
    </row>
    <row r="77" s="1" customFormat="1" ht="17.25" customHeight="1">
      <c r="B77" s="308"/>
      <c r="C77" s="313" t="s">
        <v>1408</v>
      </c>
      <c r="D77" s="313"/>
      <c r="E77" s="313"/>
      <c r="F77" s="314" t="s">
        <v>1409</v>
      </c>
      <c r="G77" s="315"/>
      <c r="H77" s="313"/>
      <c r="I77" s="313"/>
      <c r="J77" s="313" t="s">
        <v>1410</v>
      </c>
      <c r="K77" s="310"/>
    </row>
    <row r="78" s="1" customFormat="1" ht="5.25" customHeight="1">
      <c r="B78" s="308"/>
      <c r="C78" s="316"/>
      <c r="D78" s="316"/>
      <c r="E78" s="316"/>
      <c r="F78" s="316"/>
      <c r="G78" s="317"/>
      <c r="H78" s="316"/>
      <c r="I78" s="316"/>
      <c r="J78" s="316"/>
      <c r="K78" s="310"/>
    </row>
    <row r="79" s="1" customFormat="1" ht="15" customHeight="1">
      <c r="B79" s="308"/>
      <c r="C79" s="296" t="s">
        <v>53</v>
      </c>
      <c r="D79" s="318"/>
      <c r="E79" s="318"/>
      <c r="F79" s="319" t="s">
        <v>1411</v>
      </c>
      <c r="G79" s="320"/>
      <c r="H79" s="296" t="s">
        <v>1412</v>
      </c>
      <c r="I79" s="296" t="s">
        <v>1413</v>
      </c>
      <c r="J79" s="296">
        <v>20</v>
      </c>
      <c r="K79" s="310"/>
    </row>
    <row r="80" s="1" customFormat="1" ht="15" customHeight="1">
      <c r="B80" s="308"/>
      <c r="C80" s="296" t="s">
        <v>1414</v>
      </c>
      <c r="D80" s="296"/>
      <c r="E80" s="296"/>
      <c r="F80" s="319" t="s">
        <v>1411</v>
      </c>
      <c r="G80" s="320"/>
      <c r="H80" s="296" t="s">
        <v>1415</v>
      </c>
      <c r="I80" s="296" t="s">
        <v>1413</v>
      </c>
      <c r="J80" s="296">
        <v>120</v>
      </c>
      <c r="K80" s="310"/>
    </row>
    <row r="81" s="1" customFormat="1" ht="15" customHeight="1">
      <c r="B81" s="321"/>
      <c r="C81" s="296" t="s">
        <v>1416</v>
      </c>
      <c r="D81" s="296"/>
      <c r="E81" s="296"/>
      <c r="F81" s="319" t="s">
        <v>1417</v>
      </c>
      <c r="G81" s="320"/>
      <c r="H81" s="296" t="s">
        <v>1418</v>
      </c>
      <c r="I81" s="296" t="s">
        <v>1413</v>
      </c>
      <c r="J81" s="296">
        <v>50</v>
      </c>
      <c r="K81" s="310"/>
    </row>
    <row r="82" s="1" customFormat="1" ht="15" customHeight="1">
      <c r="B82" s="321"/>
      <c r="C82" s="296" t="s">
        <v>1419</v>
      </c>
      <c r="D82" s="296"/>
      <c r="E82" s="296"/>
      <c r="F82" s="319" t="s">
        <v>1411</v>
      </c>
      <c r="G82" s="320"/>
      <c r="H82" s="296" t="s">
        <v>1420</v>
      </c>
      <c r="I82" s="296" t="s">
        <v>1421</v>
      </c>
      <c r="J82" s="296"/>
      <c r="K82" s="310"/>
    </row>
    <row r="83" s="1" customFormat="1" ht="15" customHeight="1">
      <c r="B83" s="321"/>
      <c r="C83" s="322" t="s">
        <v>1422</v>
      </c>
      <c r="D83" s="322"/>
      <c r="E83" s="322"/>
      <c r="F83" s="323" t="s">
        <v>1417</v>
      </c>
      <c r="G83" s="322"/>
      <c r="H83" s="322" t="s">
        <v>1423</v>
      </c>
      <c r="I83" s="322" t="s">
        <v>1413</v>
      </c>
      <c r="J83" s="322">
        <v>15</v>
      </c>
      <c r="K83" s="310"/>
    </row>
    <row r="84" s="1" customFormat="1" ht="15" customHeight="1">
      <c r="B84" s="321"/>
      <c r="C84" s="322" t="s">
        <v>1424</v>
      </c>
      <c r="D84" s="322"/>
      <c r="E84" s="322"/>
      <c r="F84" s="323" t="s">
        <v>1417</v>
      </c>
      <c r="G84" s="322"/>
      <c r="H84" s="322" t="s">
        <v>1425</v>
      </c>
      <c r="I84" s="322" t="s">
        <v>1413</v>
      </c>
      <c r="J84" s="322">
        <v>15</v>
      </c>
      <c r="K84" s="310"/>
    </row>
    <row r="85" s="1" customFormat="1" ht="15" customHeight="1">
      <c r="B85" s="321"/>
      <c r="C85" s="322" t="s">
        <v>1426</v>
      </c>
      <c r="D85" s="322"/>
      <c r="E85" s="322"/>
      <c r="F85" s="323" t="s">
        <v>1417</v>
      </c>
      <c r="G85" s="322"/>
      <c r="H85" s="322" t="s">
        <v>1427</v>
      </c>
      <c r="I85" s="322" t="s">
        <v>1413</v>
      </c>
      <c r="J85" s="322">
        <v>20</v>
      </c>
      <c r="K85" s="310"/>
    </row>
    <row r="86" s="1" customFormat="1" ht="15" customHeight="1">
      <c r="B86" s="321"/>
      <c r="C86" s="322" t="s">
        <v>1428</v>
      </c>
      <c r="D86" s="322"/>
      <c r="E86" s="322"/>
      <c r="F86" s="323" t="s">
        <v>1417</v>
      </c>
      <c r="G86" s="322"/>
      <c r="H86" s="322" t="s">
        <v>1429</v>
      </c>
      <c r="I86" s="322" t="s">
        <v>1413</v>
      </c>
      <c r="J86" s="322">
        <v>20</v>
      </c>
      <c r="K86" s="310"/>
    </row>
    <row r="87" s="1" customFormat="1" ht="15" customHeight="1">
      <c r="B87" s="321"/>
      <c r="C87" s="296" t="s">
        <v>1430</v>
      </c>
      <c r="D87" s="296"/>
      <c r="E87" s="296"/>
      <c r="F87" s="319" t="s">
        <v>1417</v>
      </c>
      <c r="G87" s="320"/>
      <c r="H87" s="296" t="s">
        <v>1431</v>
      </c>
      <c r="I87" s="296" t="s">
        <v>1413</v>
      </c>
      <c r="J87" s="296">
        <v>50</v>
      </c>
      <c r="K87" s="310"/>
    </row>
    <row r="88" s="1" customFormat="1" ht="15" customHeight="1">
      <c r="B88" s="321"/>
      <c r="C88" s="296" t="s">
        <v>1432</v>
      </c>
      <c r="D88" s="296"/>
      <c r="E88" s="296"/>
      <c r="F88" s="319" t="s">
        <v>1417</v>
      </c>
      <c r="G88" s="320"/>
      <c r="H88" s="296" t="s">
        <v>1433</v>
      </c>
      <c r="I88" s="296" t="s">
        <v>1413</v>
      </c>
      <c r="J88" s="296">
        <v>20</v>
      </c>
      <c r="K88" s="310"/>
    </row>
    <row r="89" s="1" customFormat="1" ht="15" customHeight="1">
      <c r="B89" s="321"/>
      <c r="C89" s="296" t="s">
        <v>1434</v>
      </c>
      <c r="D89" s="296"/>
      <c r="E89" s="296"/>
      <c r="F89" s="319" t="s">
        <v>1417</v>
      </c>
      <c r="G89" s="320"/>
      <c r="H89" s="296" t="s">
        <v>1435</v>
      </c>
      <c r="I89" s="296" t="s">
        <v>1413</v>
      </c>
      <c r="J89" s="296">
        <v>20</v>
      </c>
      <c r="K89" s="310"/>
    </row>
    <row r="90" s="1" customFormat="1" ht="15" customHeight="1">
      <c r="B90" s="321"/>
      <c r="C90" s="296" t="s">
        <v>1436</v>
      </c>
      <c r="D90" s="296"/>
      <c r="E90" s="296"/>
      <c r="F90" s="319" t="s">
        <v>1417</v>
      </c>
      <c r="G90" s="320"/>
      <c r="H90" s="296" t="s">
        <v>1437</v>
      </c>
      <c r="I90" s="296" t="s">
        <v>1413</v>
      </c>
      <c r="J90" s="296">
        <v>50</v>
      </c>
      <c r="K90" s="310"/>
    </row>
    <row r="91" s="1" customFormat="1" ht="15" customHeight="1">
      <c r="B91" s="321"/>
      <c r="C91" s="296" t="s">
        <v>1438</v>
      </c>
      <c r="D91" s="296"/>
      <c r="E91" s="296"/>
      <c r="F91" s="319" t="s">
        <v>1417</v>
      </c>
      <c r="G91" s="320"/>
      <c r="H91" s="296" t="s">
        <v>1438</v>
      </c>
      <c r="I91" s="296" t="s">
        <v>1413</v>
      </c>
      <c r="J91" s="296">
        <v>50</v>
      </c>
      <c r="K91" s="310"/>
    </row>
    <row r="92" s="1" customFormat="1" ht="15" customHeight="1">
      <c r="B92" s="321"/>
      <c r="C92" s="296" t="s">
        <v>1439</v>
      </c>
      <c r="D92" s="296"/>
      <c r="E92" s="296"/>
      <c r="F92" s="319" t="s">
        <v>1417</v>
      </c>
      <c r="G92" s="320"/>
      <c r="H92" s="296" t="s">
        <v>1440</v>
      </c>
      <c r="I92" s="296" t="s">
        <v>1413</v>
      </c>
      <c r="J92" s="296">
        <v>255</v>
      </c>
      <c r="K92" s="310"/>
    </row>
    <row r="93" s="1" customFormat="1" ht="15" customHeight="1">
      <c r="B93" s="321"/>
      <c r="C93" s="296" t="s">
        <v>1441</v>
      </c>
      <c r="D93" s="296"/>
      <c r="E93" s="296"/>
      <c r="F93" s="319" t="s">
        <v>1411</v>
      </c>
      <c r="G93" s="320"/>
      <c r="H93" s="296" t="s">
        <v>1442</v>
      </c>
      <c r="I93" s="296" t="s">
        <v>1443</v>
      </c>
      <c r="J93" s="296"/>
      <c r="K93" s="310"/>
    </row>
    <row r="94" s="1" customFormat="1" ht="15" customHeight="1">
      <c r="B94" s="321"/>
      <c r="C94" s="296" t="s">
        <v>1444</v>
      </c>
      <c r="D94" s="296"/>
      <c r="E94" s="296"/>
      <c r="F94" s="319" t="s">
        <v>1411</v>
      </c>
      <c r="G94" s="320"/>
      <c r="H94" s="296" t="s">
        <v>1445</v>
      </c>
      <c r="I94" s="296" t="s">
        <v>1446</v>
      </c>
      <c r="J94" s="296"/>
      <c r="K94" s="310"/>
    </row>
    <row r="95" s="1" customFormat="1" ht="15" customHeight="1">
      <c r="B95" s="321"/>
      <c r="C95" s="296" t="s">
        <v>1447</v>
      </c>
      <c r="D95" s="296"/>
      <c r="E95" s="296"/>
      <c r="F95" s="319" t="s">
        <v>1411</v>
      </c>
      <c r="G95" s="320"/>
      <c r="H95" s="296" t="s">
        <v>1447</v>
      </c>
      <c r="I95" s="296" t="s">
        <v>1446</v>
      </c>
      <c r="J95" s="296"/>
      <c r="K95" s="310"/>
    </row>
    <row r="96" s="1" customFormat="1" ht="15" customHeight="1">
      <c r="B96" s="321"/>
      <c r="C96" s="296" t="s">
        <v>38</v>
      </c>
      <c r="D96" s="296"/>
      <c r="E96" s="296"/>
      <c r="F96" s="319" t="s">
        <v>1411</v>
      </c>
      <c r="G96" s="320"/>
      <c r="H96" s="296" t="s">
        <v>1448</v>
      </c>
      <c r="I96" s="296" t="s">
        <v>1446</v>
      </c>
      <c r="J96" s="296"/>
      <c r="K96" s="310"/>
    </row>
    <row r="97" s="1" customFormat="1" ht="15" customHeight="1">
      <c r="B97" s="321"/>
      <c r="C97" s="296" t="s">
        <v>48</v>
      </c>
      <c r="D97" s="296"/>
      <c r="E97" s="296"/>
      <c r="F97" s="319" t="s">
        <v>1411</v>
      </c>
      <c r="G97" s="320"/>
      <c r="H97" s="296" t="s">
        <v>1449</v>
      </c>
      <c r="I97" s="296" t="s">
        <v>1446</v>
      </c>
      <c r="J97" s="296"/>
      <c r="K97" s="310"/>
    </row>
    <row r="98" s="1" customFormat="1" ht="15" customHeight="1">
      <c r="B98" s="324"/>
      <c r="C98" s="325"/>
      <c r="D98" s="325"/>
      <c r="E98" s="325"/>
      <c r="F98" s="325"/>
      <c r="G98" s="325"/>
      <c r="H98" s="325"/>
      <c r="I98" s="325"/>
      <c r="J98" s="325"/>
      <c r="K98" s="326"/>
    </row>
    <row r="99" s="1" customFormat="1" ht="18.75" customHeight="1">
      <c r="B99" s="327"/>
      <c r="C99" s="328"/>
      <c r="D99" s="328"/>
      <c r="E99" s="328"/>
      <c r="F99" s="328"/>
      <c r="G99" s="328"/>
      <c r="H99" s="328"/>
      <c r="I99" s="328"/>
      <c r="J99" s="328"/>
      <c r="K99" s="327"/>
    </row>
    <row r="100" s="1" customFormat="1" ht="18.75" customHeight="1">
      <c r="B100" s="304"/>
      <c r="C100" s="304"/>
      <c r="D100" s="304"/>
      <c r="E100" s="304"/>
      <c r="F100" s="304"/>
      <c r="G100" s="304"/>
      <c r="H100" s="304"/>
      <c r="I100" s="304"/>
      <c r="J100" s="304"/>
      <c r="K100" s="304"/>
    </row>
    <row r="101" s="1" customFormat="1" ht="7.5" customHeight="1">
      <c r="B101" s="305"/>
      <c r="C101" s="306"/>
      <c r="D101" s="306"/>
      <c r="E101" s="306"/>
      <c r="F101" s="306"/>
      <c r="G101" s="306"/>
      <c r="H101" s="306"/>
      <c r="I101" s="306"/>
      <c r="J101" s="306"/>
      <c r="K101" s="307"/>
    </row>
    <row r="102" s="1" customFormat="1" ht="45" customHeight="1">
      <c r="B102" s="308"/>
      <c r="C102" s="309" t="s">
        <v>1450</v>
      </c>
      <c r="D102" s="309"/>
      <c r="E102" s="309"/>
      <c r="F102" s="309"/>
      <c r="G102" s="309"/>
      <c r="H102" s="309"/>
      <c r="I102" s="309"/>
      <c r="J102" s="309"/>
      <c r="K102" s="310"/>
    </row>
    <row r="103" s="1" customFormat="1" ht="17.25" customHeight="1">
      <c r="B103" s="308"/>
      <c r="C103" s="311" t="s">
        <v>1405</v>
      </c>
      <c r="D103" s="311"/>
      <c r="E103" s="311"/>
      <c r="F103" s="311" t="s">
        <v>1406</v>
      </c>
      <c r="G103" s="312"/>
      <c r="H103" s="311" t="s">
        <v>54</v>
      </c>
      <c r="I103" s="311" t="s">
        <v>57</v>
      </c>
      <c r="J103" s="311" t="s">
        <v>1407</v>
      </c>
      <c r="K103" s="310"/>
    </row>
    <row r="104" s="1" customFormat="1" ht="17.25" customHeight="1">
      <c r="B104" s="308"/>
      <c r="C104" s="313" t="s">
        <v>1408</v>
      </c>
      <c r="D104" s="313"/>
      <c r="E104" s="313"/>
      <c r="F104" s="314" t="s">
        <v>1409</v>
      </c>
      <c r="G104" s="315"/>
      <c r="H104" s="313"/>
      <c r="I104" s="313"/>
      <c r="J104" s="313" t="s">
        <v>1410</v>
      </c>
      <c r="K104" s="310"/>
    </row>
    <row r="105" s="1" customFormat="1" ht="5.25" customHeight="1">
      <c r="B105" s="308"/>
      <c r="C105" s="311"/>
      <c r="D105" s="311"/>
      <c r="E105" s="311"/>
      <c r="F105" s="311"/>
      <c r="G105" s="329"/>
      <c r="H105" s="311"/>
      <c r="I105" s="311"/>
      <c r="J105" s="311"/>
      <c r="K105" s="310"/>
    </row>
    <row r="106" s="1" customFormat="1" ht="15" customHeight="1">
      <c r="B106" s="308"/>
      <c r="C106" s="296" t="s">
        <v>53</v>
      </c>
      <c r="D106" s="318"/>
      <c r="E106" s="318"/>
      <c r="F106" s="319" t="s">
        <v>1411</v>
      </c>
      <c r="G106" s="296"/>
      <c r="H106" s="296" t="s">
        <v>1451</v>
      </c>
      <c r="I106" s="296" t="s">
        <v>1413</v>
      </c>
      <c r="J106" s="296">
        <v>20</v>
      </c>
      <c r="K106" s="310"/>
    </row>
    <row r="107" s="1" customFormat="1" ht="15" customHeight="1">
      <c r="B107" s="308"/>
      <c r="C107" s="296" t="s">
        <v>1414</v>
      </c>
      <c r="D107" s="296"/>
      <c r="E107" s="296"/>
      <c r="F107" s="319" t="s">
        <v>1411</v>
      </c>
      <c r="G107" s="296"/>
      <c r="H107" s="296" t="s">
        <v>1451</v>
      </c>
      <c r="I107" s="296" t="s">
        <v>1413</v>
      </c>
      <c r="J107" s="296">
        <v>120</v>
      </c>
      <c r="K107" s="310"/>
    </row>
    <row r="108" s="1" customFormat="1" ht="15" customHeight="1">
      <c r="B108" s="321"/>
      <c r="C108" s="296" t="s">
        <v>1416</v>
      </c>
      <c r="D108" s="296"/>
      <c r="E108" s="296"/>
      <c r="F108" s="319" t="s">
        <v>1417</v>
      </c>
      <c r="G108" s="296"/>
      <c r="H108" s="296" t="s">
        <v>1451</v>
      </c>
      <c r="I108" s="296" t="s">
        <v>1413</v>
      </c>
      <c r="J108" s="296">
        <v>50</v>
      </c>
      <c r="K108" s="310"/>
    </row>
    <row r="109" s="1" customFormat="1" ht="15" customHeight="1">
      <c r="B109" s="321"/>
      <c r="C109" s="296" t="s">
        <v>1419</v>
      </c>
      <c r="D109" s="296"/>
      <c r="E109" s="296"/>
      <c r="F109" s="319" t="s">
        <v>1411</v>
      </c>
      <c r="G109" s="296"/>
      <c r="H109" s="296" t="s">
        <v>1451</v>
      </c>
      <c r="I109" s="296" t="s">
        <v>1421</v>
      </c>
      <c r="J109" s="296"/>
      <c r="K109" s="310"/>
    </row>
    <row r="110" s="1" customFormat="1" ht="15" customHeight="1">
      <c r="B110" s="321"/>
      <c r="C110" s="296" t="s">
        <v>1430</v>
      </c>
      <c r="D110" s="296"/>
      <c r="E110" s="296"/>
      <c r="F110" s="319" t="s">
        <v>1417</v>
      </c>
      <c r="G110" s="296"/>
      <c r="H110" s="296" t="s">
        <v>1451</v>
      </c>
      <c r="I110" s="296" t="s">
        <v>1413</v>
      </c>
      <c r="J110" s="296">
        <v>50</v>
      </c>
      <c r="K110" s="310"/>
    </row>
    <row r="111" s="1" customFormat="1" ht="15" customHeight="1">
      <c r="B111" s="321"/>
      <c r="C111" s="296" t="s">
        <v>1438</v>
      </c>
      <c r="D111" s="296"/>
      <c r="E111" s="296"/>
      <c r="F111" s="319" t="s">
        <v>1417</v>
      </c>
      <c r="G111" s="296"/>
      <c r="H111" s="296" t="s">
        <v>1451</v>
      </c>
      <c r="I111" s="296" t="s">
        <v>1413</v>
      </c>
      <c r="J111" s="296">
        <v>50</v>
      </c>
      <c r="K111" s="310"/>
    </row>
    <row r="112" s="1" customFormat="1" ht="15" customHeight="1">
      <c r="B112" s="321"/>
      <c r="C112" s="296" t="s">
        <v>1436</v>
      </c>
      <c r="D112" s="296"/>
      <c r="E112" s="296"/>
      <c r="F112" s="319" t="s">
        <v>1417</v>
      </c>
      <c r="G112" s="296"/>
      <c r="H112" s="296" t="s">
        <v>1451</v>
      </c>
      <c r="I112" s="296" t="s">
        <v>1413</v>
      </c>
      <c r="J112" s="296">
        <v>50</v>
      </c>
      <c r="K112" s="310"/>
    </row>
    <row r="113" s="1" customFormat="1" ht="15" customHeight="1">
      <c r="B113" s="321"/>
      <c r="C113" s="296" t="s">
        <v>53</v>
      </c>
      <c r="D113" s="296"/>
      <c r="E113" s="296"/>
      <c r="F113" s="319" t="s">
        <v>1411</v>
      </c>
      <c r="G113" s="296"/>
      <c r="H113" s="296" t="s">
        <v>1452</v>
      </c>
      <c r="I113" s="296" t="s">
        <v>1413</v>
      </c>
      <c r="J113" s="296">
        <v>20</v>
      </c>
      <c r="K113" s="310"/>
    </row>
    <row r="114" s="1" customFormat="1" ht="15" customHeight="1">
      <c r="B114" s="321"/>
      <c r="C114" s="296" t="s">
        <v>1453</v>
      </c>
      <c r="D114" s="296"/>
      <c r="E114" s="296"/>
      <c r="F114" s="319" t="s">
        <v>1411</v>
      </c>
      <c r="G114" s="296"/>
      <c r="H114" s="296" t="s">
        <v>1454</v>
      </c>
      <c r="I114" s="296" t="s">
        <v>1413</v>
      </c>
      <c r="J114" s="296">
        <v>120</v>
      </c>
      <c r="K114" s="310"/>
    </row>
    <row r="115" s="1" customFormat="1" ht="15" customHeight="1">
      <c r="B115" s="321"/>
      <c r="C115" s="296" t="s">
        <v>38</v>
      </c>
      <c r="D115" s="296"/>
      <c r="E115" s="296"/>
      <c r="F115" s="319" t="s">
        <v>1411</v>
      </c>
      <c r="G115" s="296"/>
      <c r="H115" s="296" t="s">
        <v>1455</v>
      </c>
      <c r="I115" s="296" t="s">
        <v>1446</v>
      </c>
      <c r="J115" s="296"/>
      <c r="K115" s="310"/>
    </row>
    <row r="116" s="1" customFormat="1" ht="15" customHeight="1">
      <c r="B116" s="321"/>
      <c r="C116" s="296" t="s">
        <v>48</v>
      </c>
      <c r="D116" s="296"/>
      <c r="E116" s="296"/>
      <c r="F116" s="319" t="s">
        <v>1411</v>
      </c>
      <c r="G116" s="296"/>
      <c r="H116" s="296" t="s">
        <v>1456</v>
      </c>
      <c r="I116" s="296" t="s">
        <v>1446</v>
      </c>
      <c r="J116" s="296"/>
      <c r="K116" s="310"/>
    </row>
    <row r="117" s="1" customFormat="1" ht="15" customHeight="1">
      <c r="B117" s="321"/>
      <c r="C117" s="296" t="s">
        <v>57</v>
      </c>
      <c r="D117" s="296"/>
      <c r="E117" s="296"/>
      <c r="F117" s="319" t="s">
        <v>1411</v>
      </c>
      <c r="G117" s="296"/>
      <c r="H117" s="296" t="s">
        <v>1457</v>
      </c>
      <c r="I117" s="296" t="s">
        <v>1458</v>
      </c>
      <c r="J117" s="296"/>
      <c r="K117" s="310"/>
    </row>
    <row r="118" s="1" customFormat="1" ht="15" customHeight="1">
      <c r="B118" s="324"/>
      <c r="C118" s="330"/>
      <c r="D118" s="330"/>
      <c r="E118" s="330"/>
      <c r="F118" s="330"/>
      <c r="G118" s="330"/>
      <c r="H118" s="330"/>
      <c r="I118" s="330"/>
      <c r="J118" s="330"/>
      <c r="K118" s="326"/>
    </row>
    <row r="119" s="1" customFormat="1" ht="18.75" customHeight="1">
      <c r="B119" s="331"/>
      <c r="C119" s="332"/>
      <c r="D119" s="332"/>
      <c r="E119" s="332"/>
      <c r="F119" s="333"/>
      <c r="G119" s="332"/>
      <c r="H119" s="332"/>
      <c r="I119" s="332"/>
      <c r="J119" s="332"/>
      <c r="K119" s="331"/>
    </row>
    <row r="120" s="1" customFormat="1" ht="18.75" customHeight="1">
      <c r="B120" s="304"/>
      <c r="C120" s="304"/>
      <c r="D120" s="304"/>
      <c r="E120" s="304"/>
      <c r="F120" s="304"/>
      <c r="G120" s="304"/>
      <c r="H120" s="304"/>
      <c r="I120" s="304"/>
      <c r="J120" s="304"/>
      <c r="K120" s="304"/>
    </row>
    <row r="121" s="1" customFormat="1" ht="7.5" customHeight="1">
      <c r="B121" s="334"/>
      <c r="C121" s="335"/>
      <c r="D121" s="335"/>
      <c r="E121" s="335"/>
      <c r="F121" s="335"/>
      <c r="G121" s="335"/>
      <c r="H121" s="335"/>
      <c r="I121" s="335"/>
      <c r="J121" s="335"/>
      <c r="K121" s="336"/>
    </row>
    <row r="122" s="1" customFormat="1" ht="45" customHeight="1">
      <c r="B122" s="337"/>
      <c r="C122" s="287" t="s">
        <v>1459</v>
      </c>
      <c r="D122" s="287"/>
      <c r="E122" s="287"/>
      <c r="F122" s="287"/>
      <c r="G122" s="287"/>
      <c r="H122" s="287"/>
      <c r="I122" s="287"/>
      <c r="J122" s="287"/>
      <c r="K122" s="338"/>
    </row>
    <row r="123" s="1" customFormat="1" ht="17.25" customHeight="1">
      <c r="B123" s="339"/>
      <c r="C123" s="311" t="s">
        <v>1405</v>
      </c>
      <c r="D123" s="311"/>
      <c r="E123" s="311"/>
      <c r="F123" s="311" t="s">
        <v>1406</v>
      </c>
      <c r="G123" s="312"/>
      <c r="H123" s="311" t="s">
        <v>54</v>
      </c>
      <c r="I123" s="311" t="s">
        <v>57</v>
      </c>
      <c r="J123" s="311" t="s">
        <v>1407</v>
      </c>
      <c r="K123" s="340"/>
    </row>
    <row r="124" s="1" customFormat="1" ht="17.25" customHeight="1">
      <c r="B124" s="339"/>
      <c r="C124" s="313" t="s">
        <v>1408</v>
      </c>
      <c r="D124" s="313"/>
      <c r="E124" s="313"/>
      <c r="F124" s="314" t="s">
        <v>1409</v>
      </c>
      <c r="G124" s="315"/>
      <c r="H124" s="313"/>
      <c r="I124" s="313"/>
      <c r="J124" s="313" t="s">
        <v>1410</v>
      </c>
      <c r="K124" s="340"/>
    </row>
    <row r="125" s="1" customFormat="1" ht="5.25" customHeight="1">
      <c r="B125" s="341"/>
      <c r="C125" s="316"/>
      <c r="D125" s="316"/>
      <c r="E125" s="316"/>
      <c r="F125" s="316"/>
      <c r="G125" s="342"/>
      <c r="H125" s="316"/>
      <c r="I125" s="316"/>
      <c r="J125" s="316"/>
      <c r="K125" s="343"/>
    </row>
    <row r="126" s="1" customFormat="1" ht="15" customHeight="1">
      <c r="B126" s="341"/>
      <c r="C126" s="296" t="s">
        <v>1414</v>
      </c>
      <c r="D126" s="318"/>
      <c r="E126" s="318"/>
      <c r="F126" s="319" t="s">
        <v>1411</v>
      </c>
      <c r="G126" s="296"/>
      <c r="H126" s="296" t="s">
        <v>1451</v>
      </c>
      <c r="I126" s="296" t="s">
        <v>1413</v>
      </c>
      <c r="J126" s="296">
        <v>120</v>
      </c>
      <c r="K126" s="344"/>
    </row>
    <row r="127" s="1" customFormat="1" ht="15" customHeight="1">
      <c r="B127" s="341"/>
      <c r="C127" s="296" t="s">
        <v>1460</v>
      </c>
      <c r="D127" s="296"/>
      <c r="E127" s="296"/>
      <c r="F127" s="319" t="s">
        <v>1411</v>
      </c>
      <c r="G127" s="296"/>
      <c r="H127" s="296" t="s">
        <v>1461</v>
      </c>
      <c r="I127" s="296" t="s">
        <v>1413</v>
      </c>
      <c r="J127" s="296" t="s">
        <v>1462</v>
      </c>
      <c r="K127" s="344"/>
    </row>
    <row r="128" s="1" customFormat="1" ht="15" customHeight="1">
      <c r="B128" s="341"/>
      <c r="C128" s="296" t="s">
        <v>85</v>
      </c>
      <c r="D128" s="296"/>
      <c r="E128" s="296"/>
      <c r="F128" s="319" t="s">
        <v>1411</v>
      </c>
      <c r="G128" s="296"/>
      <c r="H128" s="296" t="s">
        <v>1463</v>
      </c>
      <c r="I128" s="296" t="s">
        <v>1413</v>
      </c>
      <c r="J128" s="296" t="s">
        <v>1462</v>
      </c>
      <c r="K128" s="344"/>
    </row>
    <row r="129" s="1" customFormat="1" ht="15" customHeight="1">
      <c r="B129" s="341"/>
      <c r="C129" s="296" t="s">
        <v>1422</v>
      </c>
      <c r="D129" s="296"/>
      <c r="E129" s="296"/>
      <c r="F129" s="319" t="s">
        <v>1417</v>
      </c>
      <c r="G129" s="296"/>
      <c r="H129" s="296" t="s">
        <v>1423</v>
      </c>
      <c r="I129" s="296" t="s">
        <v>1413</v>
      </c>
      <c r="J129" s="296">
        <v>15</v>
      </c>
      <c r="K129" s="344"/>
    </row>
    <row r="130" s="1" customFormat="1" ht="15" customHeight="1">
      <c r="B130" s="341"/>
      <c r="C130" s="322" t="s">
        <v>1424</v>
      </c>
      <c r="D130" s="322"/>
      <c r="E130" s="322"/>
      <c r="F130" s="323" t="s">
        <v>1417</v>
      </c>
      <c r="G130" s="322"/>
      <c r="H130" s="322" t="s">
        <v>1425</v>
      </c>
      <c r="I130" s="322" t="s">
        <v>1413</v>
      </c>
      <c r="J130" s="322">
        <v>15</v>
      </c>
      <c r="K130" s="344"/>
    </row>
    <row r="131" s="1" customFormat="1" ht="15" customHeight="1">
      <c r="B131" s="341"/>
      <c r="C131" s="322" t="s">
        <v>1426</v>
      </c>
      <c r="D131" s="322"/>
      <c r="E131" s="322"/>
      <c r="F131" s="323" t="s">
        <v>1417</v>
      </c>
      <c r="G131" s="322"/>
      <c r="H131" s="322" t="s">
        <v>1427</v>
      </c>
      <c r="I131" s="322" t="s">
        <v>1413</v>
      </c>
      <c r="J131" s="322">
        <v>20</v>
      </c>
      <c r="K131" s="344"/>
    </row>
    <row r="132" s="1" customFormat="1" ht="15" customHeight="1">
      <c r="B132" s="341"/>
      <c r="C132" s="322" t="s">
        <v>1428</v>
      </c>
      <c r="D132" s="322"/>
      <c r="E132" s="322"/>
      <c r="F132" s="323" t="s">
        <v>1417</v>
      </c>
      <c r="G132" s="322"/>
      <c r="H132" s="322" t="s">
        <v>1429</v>
      </c>
      <c r="I132" s="322" t="s">
        <v>1413</v>
      </c>
      <c r="J132" s="322">
        <v>20</v>
      </c>
      <c r="K132" s="344"/>
    </row>
    <row r="133" s="1" customFormat="1" ht="15" customHeight="1">
      <c r="B133" s="341"/>
      <c r="C133" s="296" t="s">
        <v>1416</v>
      </c>
      <c r="D133" s="296"/>
      <c r="E133" s="296"/>
      <c r="F133" s="319" t="s">
        <v>1417</v>
      </c>
      <c r="G133" s="296"/>
      <c r="H133" s="296" t="s">
        <v>1451</v>
      </c>
      <c r="I133" s="296" t="s">
        <v>1413</v>
      </c>
      <c r="J133" s="296">
        <v>50</v>
      </c>
      <c r="K133" s="344"/>
    </row>
    <row r="134" s="1" customFormat="1" ht="15" customHeight="1">
      <c r="B134" s="341"/>
      <c r="C134" s="296" t="s">
        <v>1430</v>
      </c>
      <c r="D134" s="296"/>
      <c r="E134" s="296"/>
      <c r="F134" s="319" t="s">
        <v>1417</v>
      </c>
      <c r="G134" s="296"/>
      <c r="H134" s="296" t="s">
        <v>1451</v>
      </c>
      <c r="I134" s="296" t="s">
        <v>1413</v>
      </c>
      <c r="J134" s="296">
        <v>50</v>
      </c>
      <c r="K134" s="344"/>
    </row>
    <row r="135" s="1" customFormat="1" ht="15" customHeight="1">
      <c r="B135" s="341"/>
      <c r="C135" s="296" t="s">
        <v>1436</v>
      </c>
      <c r="D135" s="296"/>
      <c r="E135" s="296"/>
      <c r="F135" s="319" t="s">
        <v>1417</v>
      </c>
      <c r="G135" s="296"/>
      <c r="H135" s="296" t="s">
        <v>1451</v>
      </c>
      <c r="I135" s="296" t="s">
        <v>1413</v>
      </c>
      <c r="J135" s="296">
        <v>50</v>
      </c>
      <c r="K135" s="344"/>
    </row>
    <row r="136" s="1" customFormat="1" ht="15" customHeight="1">
      <c r="B136" s="341"/>
      <c r="C136" s="296" t="s">
        <v>1438</v>
      </c>
      <c r="D136" s="296"/>
      <c r="E136" s="296"/>
      <c r="F136" s="319" t="s">
        <v>1417</v>
      </c>
      <c r="G136" s="296"/>
      <c r="H136" s="296" t="s">
        <v>1451</v>
      </c>
      <c r="I136" s="296" t="s">
        <v>1413</v>
      </c>
      <c r="J136" s="296">
        <v>50</v>
      </c>
      <c r="K136" s="344"/>
    </row>
    <row r="137" s="1" customFormat="1" ht="15" customHeight="1">
      <c r="B137" s="341"/>
      <c r="C137" s="296" t="s">
        <v>1439</v>
      </c>
      <c r="D137" s="296"/>
      <c r="E137" s="296"/>
      <c r="F137" s="319" t="s">
        <v>1417</v>
      </c>
      <c r="G137" s="296"/>
      <c r="H137" s="296" t="s">
        <v>1464</v>
      </c>
      <c r="I137" s="296" t="s">
        <v>1413</v>
      </c>
      <c r="J137" s="296">
        <v>255</v>
      </c>
      <c r="K137" s="344"/>
    </row>
    <row r="138" s="1" customFormat="1" ht="15" customHeight="1">
      <c r="B138" s="341"/>
      <c r="C138" s="296" t="s">
        <v>1441</v>
      </c>
      <c r="D138" s="296"/>
      <c r="E138" s="296"/>
      <c r="F138" s="319" t="s">
        <v>1411</v>
      </c>
      <c r="G138" s="296"/>
      <c r="H138" s="296" t="s">
        <v>1465</v>
      </c>
      <c r="I138" s="296" t="s">
        <v>1443</v>
      </c>
      <c r="J138" s="296"/>
      <c r="K138" s="344"/>
    </row>
    <row r="139" s="1" customFormat="1" ht="15" customHeight="1">
      <c r="B139" s="341"/>
      <c r="C139" s="296" t="s">
        <v>1444</v>
      </c>
      <c r="D139" s="296"/>
      <c r="E139" s="296"/>
      <c r="F139" s="319" t="s">
        <v>1411</v>
      </c>
      <c r="G139" s="296"/>
      <c r="H139" s="296" t="s">
        <v>1466</v>
      </c>
      <c r="I139" s="296" t="s">
        <v>1446</v>
      </c>
      <c r="J139" s="296"/>
      <c r="K139" s="344"/>
    </row>
    <row r="140" s="1" customFormat="1" ht="15" customHeight="1">
      <c r="B140" s="341"/>
      <c r="C140" s="296" t="s">
        <v>1447</v>
      </c>
      <c r="D140" s="296"/>
      <c r="E140" s="296"/>
      <c r="F140" s="319" t="s">
        <v>1411</v>
      </c>
      <c r="G140" s="296"/>
      <c r="H140" s="296" t="s">
        <v>1447</v>
      </c>
      <c r="I140" s="296" t="s">
        <v>1446</v>
      </c>
      <c r="J140" s="296"/>
      <c r="K140" s="344"/>
    </row>
    <row r="141" s="1" customFormat="1" ht="15" customHeight="1">
      <c r="B141" s="341"/>
      <c r="C141" s="296" t="s">
        <v>38</v>
      </c>
      <c r="D141" s="296"/>
      <c r="E141" s="296"/>
      <c r="F141" s="319" t="s">
        <v>1411</v>
      </c>
      <c r="G141" s="296"/>
      <c r="H141" s="296" t="s">
        <v>1467</v>
      </c>
      <c r="I141" s="296" t="s">
        <v>1446</v>
      </c>
      <c r="J141" s="296"/>
      <c r="K141" s="344"/>
    </row>
    <row r="142" s="1" customFormat="1" ht="15" customHeight="1">
      <c r="B142" s="341"/>
      <c r="C142" s="296" t="s">
        <v>1468</v>
      </c>
      <c r="D142" s="296"/>
      <c r="E142" s="296"/>
      <c r="F142" s="319" t="s">
        <v>1411</v>
      </c>
      <c r="G142" s="296"/>
      <c r="H142" s="296" t="s">
        <v>1469</v>
      </c>
      <c r="I142" s="296" t="s">
        <v>1446</v>
      </c>
      <c r="J142" s="296"/>
      <c r="K142" s="344"/>
    </row>
    <row r="143" s="1" customFormat="1" ht="15" customHeight="1">
      <c r="B143" s="345"/>
      <c r="C143" s="346"/>
      <c r="D143" s="346"/>
      <c r="E143" s="346"/>
      <c r="F143" s="346"/>
      <c r="G143" s="346"/>
      <c r="H143" s="346"/>
      <c r="I143" s="346"/>
      <c r="J143" s="346"/>
      <c r="K143" s="347"/>
    </row>
    <row r="144" s="1" customFormat="1" ht="18.75" customHeight="1">
      <c r="B144" s="332"/>
      <c r="C144" s="332"/>
      <c r="D144" s="332"/>
      <c r="E144" s="332"/>
      <c r="F144" s="333"/>
      <c r="G144" s="332"/>
      <c r="H144" s="332"/>
      <c r="I144" s="332"/>
      <c r="J144" s="332"/>
      <c r="K144" s="332"/>
    </row>
    <row r="145" s="1" customFormat="1" ht="18.75" customHeight="1">
      <c r="B145" s="304"/>
      <c r="C145" s="304"/>
      <c r="D145" s="304"/>
      <c r="E145" s="304"/>
      <c r="F145" s="304"/>
      <c r="G145" s="304"/>
      <c r="H145" s="304"/>
      <c r="I145" s="304"/>
      <c r="J145" s="304"/>
      <c r="K145" s="304"/>
    </row>
    <row r="146" s="1" customFormat="1" ht="7.5" customHeight="1">
      <c r="B146" s="305"/>
      <c r="C146" s="306"/>
      <c r="D146" s="306"/>
      <c r="E146" s="306"/>
      <c r="F146" s="306"/>
      <c r="G146" s="306"/>
      <c r="H146" s="306"/>
      <c r="I146" s="306"/>
      <c r="J146" s="306"/>
      <c r="K146" s="307"/>
    </row>
    <row r="147" s="1" customFormat="1" ht="45" customHeight="1">
      <c r="B147" s="308"/>
      <c r="C147" s="309" t="s">
        <v>1470</v>
      </c>
      <c r="D147" s="309"/>
      <c r="E147" s="309"/>
      <c r="F147" s="309"/>
      <c r="G147" s="309"/>
      <c r="H147" s="309"/>
      <c r="I147" s="309"/>
      <c r="J147" s="309"/>
      <c r="K147" s="310"/>
    </row>
    <row r="148" s="1" customFormat="1" ht="17.25" customHeight="1">
      <c r="B148" s="308"/>
      <c r="C148" s="311" t="s">
        <v>1405</v>
      </c>
      <c r="D148" s="311"/>
      <c r="E148" s="311"/>
      <c r="F148" s="311" t="s">
        <v>1406</v>
      </c>
      <c r="G148" s="312"/>
      <c r="H148" s="311" t="s">
        <v>54</v>
      </c>
      <c r="I148" s="311" t="s">
        <v>57</v>
      </c>
      <c r="J148" s="311" t="s">
        <v>1407</v>
      </c>
      <c r="K148" s="310"/>
    </row>
    <row r="149" s="1" customFormat="1" ht="17.25" customHeight="1">
      <c r="B149" s="308"/>
      <c r="C149" s="313" t="s">
        <v>1408</v>
      </c>
      <c r="D149" s="313"/>
      <c r="E149" s="313"/>
      <c r="F149" s="314" t="s">
        <v>1409</v>
      </c>
      <c r="G149" s="315"/>
      <c r="H149" s="313"/>
      <c r="I149" s="313"/>
      <c r="J149" s="313" t="s">
        <v>1410</v>
      </c>
      <c r="K149" s="310"/>
    </row>
    <row r="150" s="1" customFormat="1" ht="5.25" customHeight="1">
      <c r="B150" s="321"/>
      <c r="C150" s="316"/>
      <c r="D150" s="316"/>
      <c r="E150" s="316"/>
      <c r="F150" s="316"/>
      <c r="G150" s="317"/>
      <c r="H150" s="316"/>
      <c r="I150" s="316"/>
      <c r="J150" s="316"/>
      <c r="K150" s="344"/>
    </row>
    <row r="151" s="1" customFormat="1" ht="15" customHeight="1">
      <c r="B151" s="321"/>
      <c r="C151" s="348" t="s">
        <v>1414</v>
      </c>
      <c r="D151" s="296"/>
      <c r="E151" s="296"/>
      <c r="F151" s="349" t="s">
        <v>1411</v>
      </c>
      <c r="G151" s="296"/>
      <c r="H151" s="348" t="s">
        <v>1451</v>
      </c>
      <c r="I151" s="348" t="s">
        <v>1413</v>
      </c>
      <c r="J151" s="348">
        <v>120</v>
      </c>
      <c r="K151" s="344"/>
    </row>
    <row r="152" s="1" customFormat="1" ht="15" customHeight="1">
      <c r="B152" s="321"/>
      <c r="C152" s="348" t="s">
        <v>1460</v>
      </c>
      <c r="D152" s="296"/>
      <c r="E152" s="296"/>
      <c r="F152" s="349" t="s">
        <v>1411</v>
      </c>
      <c r="G152" s="296"/>
      <c r="H152" s="348" t="s">
        <v>1471</v>
      </c>
      <c r="I152" s="348" t="s">
        <v>1413</v>
      </c>
      <c r="J152" s="348" t="s">
        <v>1462</v>
      </c>
      <c r="K152" s="344"/>
    </row>
    <row r="153" s="1" customFormat="1" ht="15" customHeight="1">
      <c r="B153" s="321"/>
      <c r="C153" s="348" t="s">
        <v>85</v>
      </c>
      <c r="D153" s="296"/>
      <c r="E153" s="296"/>
      <c r="F153" s="349" t="s">
        <v>1411</v>
      </c>
      <c r="G153" s="296"/>
      <c r="H153" s="348" t="s">
        <v>1472</v>
      </c>
      <c r="I153" s="348" t="s">
        <v>1413</v>
      </c>
      <c r="J153" s="348" t="s">
        <v>1462</v>
      </c>
      <c r="K153" s="344"/>
    </row>
    <row r="154" s="1" customFormat="1" ht="15" customHeight="1">
      <c r="B154" s="321"/>
      <c r="C154" s="348" t="s">
        <v>1416</v>
      </c>
      <c r="D154" s="296"/>
      <c r="E154" s="296"/>
      <c r="F154" s="349" t="s">
        <v>1417</v>
      </c>
      <c r="G154" s="296"/>
      <c r="H154" s="348" t="s">
        <v>1451</v>
      </c>
      <c r="I154" s="348" t="s">
        <v>1413</v>
      </c>
      <c r="J154" s="348">
        <v>50</v>
      </c>
      <c r="K154" s="344"/>
    </row>
    <row r="155" s="1" customFormat="1" ht="15" customHeight="1">
      <c r="B155" s="321"/>
      <c r="C155" s="348" t="s">
        <v>1419</v>
      </c>
      <c r="D155" s="296"/>
      <c r="E155" s="296"/>
      <c r="F155" s="349" t="s">
        <v>1411</v>
      </c>
      <c r="G155" s="296"/>
      <c r="H155" s="348" t="s">
        <v>1451</v>
      </c>
      <c r="I155" s="348" t="s">
        <v>1421</v>
      </c>
      <c r="J155" s="348"/>
      <c r="K155" s="344"/>
    </row>
    <row r="156" s="1" customFormat="1" ht="15" customHeight="1">
      <c r="B156" s="321"/>
      <c r="C156" s="348" t="s">
        <v>1430</v>
      </c>
      <c r="D156" s="296"/>
      <c r="E156" s="296"/>
      <c r="F156" s="349" t="s">
        <v>1417</v>
      </c>
      <c r="G156" s="296"/>
      <c r="H156" s="348" t="s">
        <v>1451</v>
      </c>
      <c r="I156" s="348" t="s">
        <v>1413</v>
      </c>
      <c r="J156" s="348">
        <v>50</v>
      </c>
      <c r="K156" s="344"/>
    </row>
    <row r="157" s="1" customFormat="1" ht="15" customHeight="1">
      <c r="B157" s="321"/>
      <c r="C157" s="348" t="s">
        <v>1438</v>
      </c>
      <c r="D157" s="296"/>
      <c r="E157" s="296"/>
      <c r="F157" s="349" t="s">
        <v>1417</v>
      </c>
      <c r="G157" s="296"/>
      <c r="H157" s="348" t="s">
        <v>1451</v>
      </c>
      <c r="I157" s="348" t="s">
        <v>1413</v>
      </c>
      <c r="J157" s="348">
        <v>50</v>
      </c>
      <c r="K157" s="344"/>
    </row>
    <row r="158" s="1" customFormat="1" ht="15" customHeight="1">
      <c r="B158" s="321"/>
      <c r="C158" s="348" t="s">
        <v>1436</v>
      </c>
      <c r="D158" s="296"/>
      <c r="E158" s="296"/>
      <c r="F158" s="349" t="s">
        <v>1417</v>
      </c>
      <c r="G158" s="296"/>
      <c r="H158" s="348" t="s">
        <v>1451</v>
      </c>
      <c r="I158" s="348" t="s">
        <v>1413</v>
      </c>
      <c r="J158" s="348">
        <v>50</v>
      </c>
      <c r="K158" s="344"/>
    </row>
    <row r="159" s="1" customFormat="1" ht="15" customHeight="1">
      <c r="B159" s="321"/>
      <c r="C159" s="348" t="s">
        <v>109</v>
      </c>
      <c r="D159" s="296"/>
      <c r="E159" s="296"/>
      <c r="F159" s="349" t="s">
        <v>1411</v>
      </c>
      <c r="G159" s="296"/>
      <c r="H159" s="348" t="s">
        <v>1473</v>
      </c>
      <c r="I159" s="348" t="s">
        <v>1413</v>
      </c>
      <c r="J159" s="348" t="s">
        <v>1474</v>
      </c>
      <c r="K159" s="344"/>
    </row>
    <row r="160" s="1" customFormat="1" ht="15" customHeight="1">
      <c r="B160" s="321"/>
      <c r="C160" s="348" t="s">
        <v>1475</v>
      </c>
      <c r="D160" s="296"/>
      <c r="E160" s="296"/>
      <c r="F160" s="349" t="s">
        <v>1411</v>
      </c>
      <c r="G160" s="296"/>
      <c r="H160" s="348" t="s">
        <v>1476</v>
      </c>
      <c r="I160" s="348" t="s">
        <v>1446</v>
      </c>
      <c r="J160" s="348"/>
      <c r="K160" s="344"/>
    </row>
    <row r="161" s="1" customFormat="1" ht="15" customHeight="1">
      <c r="B161" s="350"/>
      <c r="C161" s="330"/>
      <c r="D161" s="330"/>
      <c r="E161" s="330"/>
      <c r="F161" s="330"/>
      <c r="G161" s="330"/>
      <c r="H161" s="330"/>
      <c r="I161" s="330"/>
      <c r="J161" s="330"/>
      <c r="K161" s="351"/>
    </row>
    <row r="162" s="1" customFormat="1" ht="18.75" customHeight="1">
      <c r="B162" s="332"/>
      <c r="C162" s="342"/>
      <c r="D162" s="342"/>
      <c r="E162" s="342"/>
      <c r="F162" s="352"/>
      <c r="G162" s="342"/>
      <c r="H162" s="342"/>
      <c r="I162" s="342"/>
      <c r="J162" s="342"/>
      <c r="K162" s="332"/>
    </row>
    <row r="163" s="1" customFormat="1" ht="18.75" customHeight="1">
      <c r="B163" s="304"/>
      <c r="C163" s="304"/>
      <c r="D163" s="304"/>
      <c r="E163" s="304"/>
      <c r="F163" s="304"/>
      <c r="G163" s="304"/>
      <c r="H163" s="304"/>
      <c r="I163" s="304"/>
      <c r="J163" s="304"/>
      <c r="K163" s="304"/>
    </row>
    <row r="164" s="1" customFormat="1" ht="7.5" customHeight="1">
      <c r="B164" s="283"/>
      <c r="C164" s="284"/>
      <c r="D164" s="284"/>
      <c r="E164" s="284"/>
      <c r="F164" s="284"/>
      <c r="G164" s="284"/>
      <c r="H164" s="284"/>
      <c r="I164" s="284"/>
      <c r="J164" s="284"/>
      <c r="K164" s="285"/>
    </row>
    <row r="165" s="1" customFormat="1" ht="45" customHeight="1">
      <c r="B165" s="286"/>
      <c r="C165" s="287" t="s">
        <v>1477</v>
      </c>
      <c r="D165" s="287"/>
      <c r="E165" s="287"/>
      <c r="F165" s="287"/>
      <c r="G165" s="287"/>
      <c r="H165" s="287"/>
      <c r="I165" s="287"/>
      <c r="J165" s="287"/>
      <c r="K165" s="288"/>
    </row>
    <row r="166" s="1" customFormat="1" ht="17.25" customHeight="1">
      <c r="B166" s="286"/>
      <c r="C166" s="311" t="s">
        <v>1405</v>
      </c>
      <c r="D166" s="311"/>
      <c r="E166" s="311"/>
      <c r="F166" s="311" t="s">
        <v>1406</v>
      </c>
      <c r="G166" s="353"/>
      <c r="H166" s="354" t="s">
        <v>54</v>
      </c>
      <c r="I166" s="354" t="s">
        <v>57</v>
      </c>
      <c r="J166" s="311" t="s">
        <v>1407</v>
      </c>
      <c r="K166" s="288"/>
    </row>
    <row r="167" s="1" customFormat="1" ht="17.25" customHeight="1">
      <c r="B167" s="289"/>
      <c r="C167" s="313" t="s">
        <v>1408</v>
      </c>
      <c r="D167" s="313"/>
      <c r="E167" s="313"/>
      <c r="F167" s="314" t="s">
        <v>1409</v>
      </c>
      <c r="G167" s="355"/>
      <c r="H167" s="356"/>
      <c r="I167" s="356"/>
      <c r="J167" s="313" t="s">
        <v>1410</v>
      </c>
      <c r="K167" s="291"/>
    </row>
    <row r="168" s="1" customFormat="1" ht="5.25" customHeight="1">
      <c r="B168" s="321"/>
      <c r="C168" s="316"/>
      <c r="D168" s="316"/>
      <c r="E168" s="316"/>
      <c r="F168" s="316"/>
      <c r="G168" s="317"/>
      <c r="H168" s="316"/>
      <c r="I168" s="316"/>
      <c r="J168" s="316"/>
      <c r="K168" s="344"/>
    </row>
    <row r="169" s="1" customFormat="1" ht="15" customHeight="1">
      <c r="B169" s="321"/>
      <c r="C169" s="296" t="s">
        <v>1414</v>
      </c>
      <c r="D169" s="296"/>
      <c r="E169" s="296"/>
      <c r="F169" s="319" t="s">
        <v>1411</v>
      </c>
      <c r="G169" s="296"/>
      <c r="H169" s="296" t="s">
        <v>1451</v>
      </c>
      <c r="I169" s="296" t="s">
        <v>1413</v>
      </c>
      <c r="J169" s="296">
        <v>120</v>
      </c>
      <c r="K169" s="344"/>
    </row>
    <row r="170" s="1" customFormat="1" ht="15" customHeight="1">
      <c r="B170" s="321"/>
      <c r="C170" s="296" t="s">
        <v>1460</v>
      </c>
      <c r="D170" s="296"/>
      <c r="E170" s="296"/>
      <c r="F170" s="319" t="s">
        <v>1411</v>
      </c>
      <c r="G170" s="296"/>
      <c r="H170" s="296" t="s">
        <v>1461</v>
      </c>
      <c r="I170" s="296" t="s">
        <v>1413</v>
      </c>
      <c r="J170" s="296" t="s">
        <v>1462</v>
      </c>
      <c r="K170" s="344"/>
    </row>
    <row r="171" s="1" customFormat="1" ht="15" customHeight="1">
      <c r="B171" s="321"/>
      <c r="C171" s="296" t="s">
        <v>85</v>
      </c>
      <c r="D171" s="296"/>
      <c r="E171" s="296"/>
      <c r="F171" s="319" t="s">
        <v>1411</v>
      </c>
      <c r="G171" s="296"/>
      <c r="H171" s="296" t="s">
        <v>1478</v>
      </c>
      <c r="I171" s="296" t="s">
        <v>1413</v>
      </c>
      <c r="J171" s="296" t="s">
        <v>1462</v>
      </c>
      <c r="K171" s="344"/>
    </row>
    <row r="172" s="1" customFormat="1" ht="15" customHeight="1">
      <c r="B172" s="321"/>
      <c r="C172" s="296" t="s">
        <v>1416</v>
      </c>
      <c r="D172" s="296"/>
      <c r="E172" s="296"/>
      <c r="F172" s="319" t="s">
        <v>1417</v>
      </c>
      <c r="G172" s="296"/>
      <c r="H172" s="296" t="s">
        <v>1478</v>
      </c>
      <c r="I172" s="296" t="s">
        <v>1413</v>
      </c>
      <c r="J172" s="296">
        <v>50</v>
      </c>
      <c r="K172" s="344"/>
    </row>
    <row r="173" s="1" customFormat="1" ht="15" customHeight="1">
      <c r="B173" s="321"/>
      <c r="C173" s="296" t="s">
        <v>1419</v>
      </c>
      <c r="D173" s="296"/>
      <c r="E173" s="296"/>
      <c r="F173" s="319" t="s">
        <v>1411</v>
      </c>
      <c r="G173" s="296"/>
      <c r="H173" s="296" t="s">
        <v>1478</v>
      </c>
      <c r="I173" s="296" t="s">
        <v>1421</v>
      </c>
      <c r="J173" s="296"/>
      <c r="K173" s="344"/>
    </row>
    <row r="174" s="1" customFormat="1" ht="15" customHeight="1">
      <c r="B174" s="321"/>
      <c r="C174" s="296" t="s">
        <v>1430</v>
      </c>
      <c r="D174" s="296"/>
      <c r="E174" s="296"/>
      <c r="F174" s="319" t="s">
        <v>1417</v>
      </c>
      <c r="G174" s="296"/>
      <c r="H174" s="296" t="s">
        <v>1478</v>
      </c>
      <c r="I174" s="296" t="s">
        <v>1413</v>
      </c>
      <c r="J174" s="296">
        <v>50</v>
      </c>
      <c r="K174" s="344"/>
    </row>
    <row r="175" s="1" customFormat="1" ht="15" customHeight="1">
      <c r="B175" s="321"/>
      <c r="C175" s="296" t="s">
        <v>1438</v>
      </c>
      <c r="D175" s="296"/>
      <c r="E175" s="296"/>
      <c r="F175" s="319" t="s">
        <v>1417</v>
      </c>
      <c r="G175" s="296"/>
      <c r="H175" s="296" t="s">
        <v>1478</v>
      </c>
      <c r="I175" s="296" t="s">
        <v>1413</v>
      </c>
      <c r="J175" s="296">
        <v>50</v>
      </c>
      <c r="K175" s="344"/>
    </row>
    <row r="176" s="1" customFormat="1" ht="15" customHeight="1">
      <c r="B176" s="321"/>
      <c r="C176" s="296" t="s">
        <v>1436</v>
      </c>
      <c r="D176" s="296"/>
      <c r="E176" s="296"/>
      <c r="F176" s="319" t="s">
        <v>1417</v>
      </c>
      <c r="G176" s="296"/>
      <c r="H176" s="296" t="s">
        <v>1478</v>
      </c>
      <c r="I176" s="296" t="s">
        <v>1413</v>
      </c>
      <c r="J176" s="296">
        <v>50</v>
      </c>
      <c r="K176" s="344"/>
    </row>
    <row r="177" s="1" customFormat="1" ht="15" customHeight="1">
      <c r="B177" s="321"/>
      <c r="C177" s="296" t="s">
        <v>128</v>
      </c>
      <c r="D177" s="296"/>
      <c r="E177" s="296"/>
      <c r="F177" s="319" t="s">
        <v>1411</v>
      </c>
      <c r="G177" s="296"/>
      <c r="H177" s="296" t="s">
        <v>1479</v>
      </c>
      <c r="I177" s="296" t="s">
        <v>1480</v>
      </c>
      <c r="J177" s="296"/>
      <c r="K177" s="344"/>
    </row>
    <row r="178" s="1" customFormat="1" ht="15" customHeight="1">
      <c r="B178" s="321"/>
      <c r="C178" s="296" t="s">
        <v>57</v>
      </c>
      <c r="D178" s="296"/>
      <c r="E178" s="296"/>
      <c r="F178" s="319" t="s">
        <v>1411</v>
      </c>
      <c r="G178" s="296"/>
      <c r="H178" s="296" t="s">
        <v>1481</v>
      </c>
      <c r="I178" s="296" t="s">
        <v>1482</v>
      </c>
      <c r="J178" s="296">
        <v>1</v>
      </c>
      <c r="K178" s="344"/>
    </row>
    <row r="179" s="1" customFormat="1" ht="15" customHeight="1">
      <c r="B179" s="321"/>
      <c r="C179" s="296" t="s">
        <v>53</v>
      </c>
      <c r="D179" s="296"/>
      <c r="E179" s="296"/>
      <c r="F179" s="319" t="s">
        <v>1411</v>
      </c>
      <c r="G179" s="296"/>
      <c r="H179" s="296" t="s">
        <v>1483</v>
      </c>
      <c r="I179" s="296" t="s">
        <v>1413</v>
      </c>
      <c r="J179" s="296">
        <v>20</v>
      </c>
      <c r="K179" s="344"/>
    </row>
    <row r="180" s="1" customFormat="1" ht="15" customHeight="1">
      <c r="B180" s="321"/>
      <c r="C180" s="296" t="s">
        <v>54</v>
      </c>
      <c r="D180" s="296"/>
      <c r="E180" s="296"/>
      <c r="F180" s="319" t="s">
        <v>1411</v>
      </c>
      <c r="G180" s="296"/>
      <c r="H180" s="296" t="s">
        <v>1484</v>
      </c>
      <c r="I180" s="296" t="s">
        <v>1413</v>
      </c>
      <c r="J180" s="296">
        <v>255</v>
      </c>
      <c r="K180" s="344"/>
    </row>
    <row r="181" s="1" customFormat="1" ht="15" customHeight="1">
      <c r="B181" s="321"/>
      <c r="C181" s="296" t="s">
        <v>129</v>
      </c>
      <c r="D181" s="296"/>
      <c r="E181" s="296"/>
      <c r="F181" s="319" t="s">
        <v>1411</v>
      </c>
      <c r="G181" s="296"/>
      <c r="H181" s="296" t="s">
        <v>1375</v>
      </c>
      <c r="I181" s="296" t="s">
        <v>1413</v>
      </c>
      <c r="J181" s="296">
        <v>10</v>
      </c>
      <c r="K181" s="344"/>
    </row>
    <row r="182" s="1" customFormat="1" ht="15" customHeight="1">
      <c r="B182" s="321"/>
      <c r="C182" s="296" t="s">
        <v>130</v>
      </c>
      <c r="D182" s="296"/>
      <c r="E182" s="296"/>
      <c r="F182" s="319" t="s">
        <v>1411</v>
      </c>
      <c r="G182" s="296"/>
      <c r="H182" s="296" t="s">
        <v>1485</v>
      </c>
      <c r="I182" s="296" t="s">
        <v>1446</v>
      </c>
      <c r="J182" s="296"/>
      <c r="K182" s="344"/>
    </row>
    <row r="183" s="1" customFormat="1" ht="15" customHeight="1">
      <c r="B183" s="321"/>
      <c r="C183" s="296" t="s">
        <v>1486</v>
      </c>
      <c r="D183" s="296"/>
      <c r="E183" s="296"/>
      <c r="F183" s="319" t="s">
        <v>1411</v>
      </c>
      <c r="G183" s="296"/>
      <c r="H183" s="296" t="s">
        <v>1487</v>
      </c>
      <c r="I183" s="296" t="s">
        <v>1446</v>
      </c>
      <c r="J183" s="296"/>
      <c r="K183" s="344"/>
    </row>
    <row r="184" s="1" customFormat="1" ht="15" customHeight="1">
      <c r="B184" s="321"/>
      <c r="C184" s="296" t="s">
        <v>1475</v>
      </c>
      <c r="D184" s="296"/>
      <c r="E184" s="296"/>
      <c r="F184" s="319" t="s">
        <v>1411</v>
      </c>
      <c r="G184" s="296"/>
      <c r="H184" s="296" t="s">
        <v>1488</v>
      </c>
      <c r="I184" s="296" t="s">
        <v>1446</v>
      </c>
      <c r="J184" s="296"/>
      <c r="K184" s="344"/>
    </row>
    <row r="185" s="1" customFormat="1" ht="15" customHeight="1">
      <c r="B185" s="321"/>
      <c r="C185" s="296" t="s">
        <v>132</v>
      </c>
      <c r="D185" s="296"/>
      <c r="E185" s="296"/>
      <c r="F185" s="319" t="s">
        <v>1417</v>
      </c>
      <c r="G185" s="296"/>
      <c r="H185" s="296" t="s">
        <v>1489</v>
      </c>
      <c r="I185" s="296" t="s">
        <v>1413</v>
      </c>
      <c r="J185" s="296">
        <v>50</v>
      </c>
      <c r="K185" s="344"/>
    </row>
    <row r="186" s="1" customFormat="1" ht="15" customHeight="1">
      <c r="B186" s="321"/>
      <c r="C186" s="296" t="s">
        <v>1490</v>
      </c>
      <c r="D186" s="296"/>
      <c r="E186" s="296"/>
      <c r="F186" s="319" t="s">
        <v>1417</v>
      </c>
      <c r="G186" s="296"/>
      <c r="H186" s="296" t="s">
        <v>1491</v>
      </c>
      <c r="I186" s="296" t="s">
        <v>1492</v>
      </c>
      <c r="J186" s="296"/>
      <c r="K186" s="344"/>
    </row>
    <row r="187" s="1" customFormat="1" ht="15" customHeight="1">
      <c r="B187" s="321"/>
      <c r="C187" s="296" t="s">
        <v>1493</v>
      </c>
      <c r="D187" s="296"/>
      <c r="E187" s="296"/>
      <c r="F187" s="319" t="s">
        <v>1417</v>
      </c>
      <c r="G187" s="296"/>
      <c r="H187" s="296" t="s">
        <v>1494</v>
      </c>
      <c r="I187" s="296" t="s">
        <v>1492</v>
      </c>
      <c r="J187" s="296"/>
      <c r="K187" s="344"/>
    </row>
    <row r="188" s="1" customFormat="1" ht="15" customHeight="1">
      <c r="B188" s="321"/>
      <c r="C188" s="296" t="s">
        <v>1495</v>
      </c>
      <c r="D188" s="296"/>
      <c r="E188" s="296"/>
      <c r="F188" s="319" t="s">
        <v>1417</v>
      </c>
      <c r="G188" s="296"/>
      <c r="H188" s="296" t="s">
        <v>1496</v>
      </c>
      <c r="I188" s="296" t="s">
        <v>1492</v>
      </c>
      <c r="J188" s="296"/>
      <c r="K188" s="344"/>
    </row>
    <row r="189" s="1" customFormat="1" ht="15" customHeight="1">
      <c r="B189" s="321"/>
      <c r="C189" s="357" t="s">
        <v>1497</v>
      </c>
      <c r="D189" s="296"/>
      <c r="E189" s="296"/>
      <c r="F189" s="319" t="s">
        <v>1417</v>
      </c>
      <c r="G189" s="296"/>
      <c r="H189" s="296" t="s">
        <v>1498</v>
      </c>
      <c r="I189" s="296" t="s">
        <v>1499</v>
      </c>
      <c r="J189" s="358" t="s">
        <v>1500</v>
      </c>
      <c r="K189" s="344"/>
    </row>
    <row r="190" s="17" customFormat="1" ht="15" customHeight="1">
      <c r="B190" s="359"/>
      <c r="C190" s="360" t="s">
        <v>1501</v>
      </c>
      <c r="D190" s="361"/>
      <c r="E190" s="361"/>
      <c r="F190" s="362" t="s">
        <v>1417</v>
      </c>
      <c r="G190" s="361"/>
      <c r="H190" s="361" t="s">
        <v>1502</v>
      </c>
      <c r="I190" s="361" t="s">
        <v>1499</v>
      </c>
      <c r="J190" s="363" t="s">
        <v>1500</v>
      </c>
      <c r="K190" s="364"/>
    </row>
    <row r="191" s="1" customFormat="1" ht="15" customHeight="1">
      <c r="B191" s="321"/>
      <c r="C191" s="357" t="s">
        <v>42</v>
      </c>
      <c r="D191" s="296"/>
      <c r="E191" s="296"/>
      <c r="F191" s="319" t="s">
        <v>1411</v>
      </c>
      <c r="G191" s="296"/>
      <c r="H191" s="293" t="s">
        <v>1503</v>
      </c>
      <c r="I191" s="296" t="s">
        <v>1504</v>
      </c>
      <c r="J191" s="296"/>
      <c r="K191" s="344"/>
    </row>
    <row r="192" s="1" customFormat="1" ht="15" customHeight="1">
      <c r="B192" s="321"/>
      <c r="C192" s="357" t="s">
        <v>1505</v>
      </c>
      <c r="D192" s="296"/>
      <c r="E192" s="296"/>
      <c r="F192" s="319" t="s">
        <v>1411</v>
      </c>
      <c r="G192" s="296"/>
      <c r="H192" s="296" t="s">
        <v>1506</v>
      </c>
      <c r="I192" s="296" t="s">
        <v>1446</v>
      </c>
      <c r="J192" s="296"/>
      <c r="K192" s="344"/>
    </row>
    <row r="193" s="1" customFormat="1" ht="15" customHeight="1">
      <c r="B193" s="321"/>
      <c r="C193" s="357" t="s">
        <v>1507</v>
      </c>
      <c r="D193" s="296"/>
      <c r="E193" s="296"/>
      <c r="F193" s="319" t="s">
        <v>1411</v>
      </c>
      <c r="G193" s="296"/>
      <c r="H193" s="296" t="s">
        <v>1508</v>
      </c>
      <c r="I193" s="296" t="s">
        <v>1446</v>
      </c>
      <c r="J193" s="296"/>
      <c r="K193" s="344"/>
    </row>
    <row r="194" s="1" customFormat="1" ht="15" customHeight="1">
      <c r="B194" s="321"/>
      <c r="C194" s="357" t="s">
        <v>1509</v>
      </c>
      <c r="D194" s="296"/>
      <c r="E194" s="296"/>
      <c r="F194" s="319" t="s">
        <v>1417</v>
      </c>
      <c r="G194" s="296"/>
      <c r="H194" s="296" t="s">
        <v>1510</v>
      </c>
      <c r="I194" s="296" t="s">
        <v>1446</v>
      </c>
      <c r="J194" s="296"/>
      <c r="K194" s="344"/>
    </row>
    <row r="195" s="1" customFormat="1" ht="15" customHeight="1">
      <c r="B195" s="350"/>
      <c r="C195" s="365"/>
      <c r="D195" s="330"/>
      <c r="E195" s="330"/>
      <c r="F195" s="330"/>
      <c r="G195" s="330"/>
      <c r="H195" s="330"/>
      <c r="I195" s="330"/>
      <c r="J195" s="330"/>
      <c r="K195" s="351"/>
    </row>
    <row r="196" s="1" customFormat="1" ht="18.75" customHeight="1">
      <c r="B196" s="332"/>
      <c r="C196" s="342"/>
      <c r="D196" s="342"/>
      <c r="E196" s="342"/>
      <c r="F196" s="352"/>
      <c r="G196" s="342"/>
      <c r="H196" s="342"/>
      <c r="I196" s="342"/>
      <c r="J196" s="342"/>
      <c r="K196" s="332"/>
    </row>
    <row r="197" s="1" customFormat="1" ht="18.75" customHeight="1">
      <c r="B197" s="332"/>
      <c r="C197" s="342"/>
      <c r="D197" s="342"/>
      <c r="E197" s="342"/>
      <c r="F197" s="352"/>
      <c r="G197" s="342"/>
      <c r="H197" s="342"/>
      <c r="I197" s="342"/>
      <c r="J197" s="342"/>
      <c r="K197" s="332"/>
    </row>
    <row r="198" s="1" customFormat="1" ht="18.75" customHeight="1">
      <c r="B198" s="304"/>
      <c r="C198" s="304"/>
      <c r="D198" s="304"/>
      <c r="E198" s="304"/>
      <c r="F198" s="304"/>
      <c r="G198" s="304"/>
      <c r="H198" s="304"/>
      <c r="I198" s="304"/>
      <c r="J198" s="304"/>
      <c r="K198" s="304"/>
    </row>
    <row r="199" s="1" customFormat="1" ht="13.5">
      <c r="B199" s="283"/>
      <c r="C199" s="284"/>
      <c r="D199" s="284"/>
      <c r="E199" s="284"/>
      <c r="F199" s="284"/>
      <c r="G199" s="284"/>
      <c r="H199" s="284"/>
      <c r="I199" s="284"/>
      <c r="J199" s="284"/>
      <c r="K199" s="285"/>
    </row>
    <row r="200" s="1" customFormat="1" ht="21">
      <c r="B200" s="286"/>
      <c r="C200" s="287" t="s">
        <v>1511</v>
      </c>
      <c r="D200" s="287"/>
      <c r="E200" s="287"/>
      <c r="F200" s="287"/>
      <c r="G200" s="287"/>
      <c r="H200" s="287"/>
      <c r="I200" s="287"/>
      <c r="J200" s="287"/>
      <c r="K200" s="288"/>
    </row>
    <row r="201" s="1" customFormat="1" ht="25.5" customHeight="1">
      <c r="B201" s="286"/>
      <c r="C201" s="366" t="s">
        <v>1512</v>
      </c>
      <c r="D201" s="366"/>
      <c r="E201" s="366"/>
      <c r="F201" s="366" t="s">
        <v>1513</v>
      </c>
      <c r="G201" s="367"/>
      <c r="H201" s="366" t="s">
        <v>1514</v>
      </c>
      <c r="I201" s="366"/>
      <c r="J201" s="366"/>
      <c r="K201" s="288"/>
    </row>
    <row r="202" s="1" customFormat="1" ht="5.25" customHeight="1">
      <c r="B202" s="321"/>
      <c r="C202" s="316"/>
      <c r="D202" s="316"/>
      <c r="E202" s="316"/>
      <c r="F202" s="316"/>
      <c r="G202" s="342"/>
      <c r="H202" s="316"/>
      <c r="I202" s="316"/>
      <c r="J202" s="316"/>
      <c r="K202" s="344"/>
    </row>
    <row r="203" s="1" customFormat="1" ht="15" customHeight="1">
      <c r="B203" s="321"/>
      <c r="C203" s="296" t="s">
        <v>1504</v>
      </c>
      <c r="D203" s="296"/>
      <c r="E203" s="296"/>
      <c r="F203" s="319" t="s">
        <v>43</v>
      </c>
      <c r="G203" s="296"/>
      <c r="H203" s="296" t="s">
        <v>1515</v>
      </c>
      <c r="I203" s="296"/>
      <c r="J203" s="296"/>
      <c r="K203" s="344"/>
    </row>
    <row r="204" s="1" customFormat="1" ht="15" customHeight="1">
      <c r="B204" s="321"/>
      <c r="C204" s="296"/>
      <c r="D204" s="296"/>
      <c r="E204" s="296"/>
      <c r="F204" s="319" t="s">
        <v>44</v>
      </c>
      <c r="G204" s="296"/>
      <c r="H204" s="296" t="s">
        <v>1516</v>
      </c>
      <c r="I204" s="296"/>
      <c r="J204" s="296"/>
      <c r="K204" s="344"/>
    </row>
    <row r="205" s="1" customFormat="1" ht="15" customHeight="1">
      <c r="B205" s="321"/>
      <c r="C205" s="296"/>
      <c r="D205" s="296"/>
      <c r="E205" s="296"/>
      <c r="F205" s="319" t="s">
        <v>47</v>
      </c>
      <c r="G205" s="296"/>
      <c r="H205" s="296" t="s">
        <v>1517</v>
      </c>
      <c r="I205" s="296"/>
      <c r="J205" s="296"/>
      <c r="K205" s="344"/>
    </row>
    <row r="206" s="1" customFormat="1" ht="15" customHeight="1">
      <c r="B206" s="321"/>
      <c r="C206" s="296"/>
      <c r="D206" s="296"/>
      <c r="E206" s="296"/>
      <c r="F206" s="319" t="s">
        <v>45</v>
      </c>
      <c r="G206" s="296"/>
      <c r="H206" s="296" t="s">
        <v>1518</v>
      </c>
      <c r="I206" s="296"/>
      <c r="J206" s="296"/>
      <c r="K206" s="344"/>
    </row>
    <row r="207" s="1" customFormat="1" ht="15" customHeight="1">
      <c r="B207" s="321"/>
      <c r="C207" s="296"/>
      <c r="D207" s="296"/>
      <c r="E207" s="296"/>
      <c r="F207" s="319" t="s">
        <v>46</v>
      </c>
      <c r="G207" s="296"/>
      <c r="H207" s="296" t="s">
        <v>1519</v>
      </c>
      <c r="I207" s="296"/>
      <c r="J207" s="296"/>
      <c r="K207" s="344"/>
    </row>
    <row r="208" s="1" customFormat="1" ht="15" customHeight="1">
      <c r="B208" s="321"/>
      <c r="C208" s="296"/>
      <c r="D208" s="296"/>
      <c r="E208" s="296"/>
      <c r="F208" s="319"/>
      <c r="G208" s="296"/>
      <c r="H208" s="296"/>
      <c r="I208" s="296"/>
      <c r="J208" s="296"/>
      <c r="K208" s="344"/>
    </row>
    <row r="209" s="1" customFormat="1" ht="15" customHeight="1">
      <c r="B209" s="321"/>
      <c r="C209" s="296" t="s">
        <v>1458</v>
      </c>
      <c r="D209" s="296"/>
      <c r="E209" s="296"/>
      <c r="F209" s="319" t="s">
        <v>78</v>
      </c>
      <c r="G209" s="296"/>
      <c r="H209" s="296" t="s">
        <v>1520</v>
      </c>
      <c r="I209" s="296"/>
      <c r="J209" s="296"/>
      <c r="K209" s="344"/>
    </row>
    <row r="210" s="1" customFormat="1" ht="15" customHeight="1">
      <c r="B210" s="321"/>
      <c r="C210" s="296"/>
      <c r="D210" s="296"/>
      <c r="E210" s="296"/>
      <c r="F210" s="319" t="s">
        <v>1354</v>
      </c>
      <c r="G210" s="296"/>
      <c r="H210" s="296" t="s">
        <v>1355</v>
      </c>
      <c r="I210" s="296"/>
      <c r="J210" s="296"/>
      <c r="K210" s="344"/>
    </row>
    <row r="211" s="1" customFormat="1" ht="15" customHeight="1">
      <c r="B211" s="321"/>
      <c r="C211" s="296"/>
      <c r="D211" s="296"/>
      <c r="E211" s="296"/>
      <c r="F211" s="319" t="s">
        <v>1352</v>
      </c>
      <c r="G211" s="296"/>
      <c r="H211" s="296" t="s">
        <v>1521</v>
      </c>
      <c r="I211" s="296"/>
      <c r="J211" s="296"/>
      <c r="K211" s="344"/>
    </row>
    <row r="212" s="1" customFormat="1" ht="15" customHeight="1">
      <c r="B212" s="368"/>
      <c r="C212" s="296"/>
      <c r="D212" s="296"/>
      <c r="E212" s="296"/>
      <c r="F212" s="319" t="s">
        <v>1356</v>
      </c>
      <c r="G212" s="357"/>
      <c r="H212" s="348" t="s">
        <v>1357</v>
      </c>
      <c r="I212" s="348"/>
      <c r="J212" s="348"/>
      <c r="K212" s="369"/>
    </row>
    <row r="213" s="1" customFormat="1" ht="15" customHeight="1">
      <c r="B213" s="368"/>
      <c r="C213" s="296"/>
      <c r="D213" s="296"/>
      <c r="E213" s="296"/>
      <c r="F213" s="319" t="s">
        <v>1358</v>
      </c>
      <c r="G213" s="357"/>
      <c r="H213" s="348" t="s">
        <v>1522</v>
      </c>
      <c r="I213" s="348"/>
      <c r="J213" s="348"/>
      <c r="K213" s="369"/>
    </row>
    <row r="214" s="1" customFormat="1" ht="15" customHeight="1">
      <c r="B214" s="368"/>
      <c r="C214" s="296"/>
      <c r="D214" s="296"/>
      <c r="E214" s="296"/>
      <c r="F214" s="319"/>
      <c r="G214" s="357"/>
      <c r="H214" s="348"/>
      <c r="I214" s="348"/>
      <c r="J214" s="348"/>
      <c r="K214" s="369"/>
    </row>
    <row r="215" s="1" customFormat="1" ht="15" customHeight="1">
      <c r="B215" s="368"/>
      <c r="C215" s="296" t="s">
        <v>1482</v>
      </c>
      <c r="D215" s="296"/>
      <c r="E215" s="296"/>
      <c r="F215" s="319">
        <v>1</v>
      </c>
      <c r="G215" s="357"/>
      <c r="H215" s="348" t="s">
        <v>1523</v>
      </c>
      <c r="I215" s="348"/>
      <c r="J215" s="348"/>
      <c r="K215" s="369"/>
    </row>
    <row r="216" s="1" customFormat="1" ht="15" customHeight="1">
      <c r="B216" s="368"/>
      <c r="C216" s="296"/>
      <c r="D216" s="296"/>
      <c r="E216" s="296"/>
      <c r="F216" s="319">
        <v>2</v>
      </c>
      <c r="G216" s="357"/>
      <c r="H216" s="348" t="s">
        <v>1524</v>
      </c>
      <c r="I216" s="348"/>
      <c r="J216" s="348"/>
      <c r="K216" s="369"/>
    </row>
    <row r="217" s="1" customFormat="1" ht="15" customHeight="1">
      <c r="B217" s="368"/>
      <c r="C217" s="296"/>
      <c r="D217" s="296"/>
      <c r="E217" s="296"/>
      <c r="F217" s="319">
        <v>3</v>
      </c>
      <c r="G217" s="357"/>
      <c r="H217" s="348" t="s">
        <v>1525</v>
      </c>
      <c r="I217" s="348"/>
      <c r="J217" s="348"/>
      <c r="K217" s="369"/>
    </row>
    <row r="218" s="1" customFormat="1" ht="15" customHeight="1">
      <c r="B218" s="368"/>
      <c r="C218" s="296"/>
      <c r="D218" s="296"/>
      <c r="E218" s="296"/>
      <c r="F218" s="319">
        <v>4</v>
      </c>
      <c r="G218" s="357"/>
      <c r="H218" s="348" t="s">
        <v>1526</v>
      </c>
      <c r="I218" s="348"/>
      <c r="J218" s="348"/>
      <c r="K218" s="369"/>
    </row>
    <row r="219" s="1" customFormat="1" ht="12.75" customHeight="1">
      <c r="B219" s="370"/>
      <c r="C219" s="371"/>
      <c r="D219" s="371"/>
      <c r="E219" s="371"/>
      <c r="F219" s="371"/>
      <c r="G219" s="371"/>
      <c r="H219" s="371"/>
      <c r="I219" s="371"/>
      <c r="J219" s="371"/>
      <c r="K219" s="37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DESKTOP-R19VL48\Jára</dc:creator>
  <cp:lastModifiedBy>DESKTOP-R19VL48\Jára</cp:lastModifiedBy>
  <dcterms:created xsi:type="dcterms:W3CDTF">2024-06-19T14:09:38Z</dcterms:created>
  <dcterms:modified xsi:type="dcterms:W3CDTF">2024-06-19T14:09:44Z</dcterms:modified>
</cp:coreProperties>
</file>