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00 - Potravinová banka Kr..." sheetId="2" r:id="rId2"/>
    <sheet name="Pokyny pro vyplnění" sheetId="3" r:id="rId3"/>
  </sheets>
  <definedNames>
    <definedName name="_xlnm.Print_Area" localSheetId="0">'Rekapitulace stavby'!$D$4:$AO$36,'Rekapitulace stavby'!$C$42:$AQ$56</definedName>
    <definedName name="_xlnm.Print_Titles" localSheetId="0">'Rekapitulace stavby'!$52:$52</definedName>
    <definedName name="_xlnm._FilterDatabase" localSheetId="1" hidden="1">'00 - Potravinová banka Kr...'!$C$88:$K$591</definedName>
    <definedName name="_xlnm.Print_Area" localSheetId="1">'00 - Potravinová banka Kr...'!$C$4:$J$37,'00 - Potravinová banka Kr...'!$C$43:$J$72,'00 - Potravinová banka Kr...'!$C$78:$K$591</definedName>
    <definedName name="_xlnm.Print_Titles" localSheetId="1">'00 - Potravinová banka Kr...'!$88:$88</definedName>
    <definedName name="_xlnm.Print_Area" localSheetId="2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2" l="1" r="J35"/>
  <c r="J34"/>
  <c i="1" r="AY55"/>
  <c i="2" r="J33"/>
  <c i="1" r="AX55"/>
  <c i="2" r="BI591"/>
  <c r="BH591"/>
  <c r="BG591"/>
  <c r="BF591"/>
  <c r="T591"/>
  <c r="R591"/>
  <c r="P591"/>
  <c r="BI590"/>
  <c r="BH590"/>
  <c r="BG590"/>
  <c r="BF590"/>
  <c r="T590"/>
  <c r="R590"/>
  <c r="P590"/>
  <c r="BI589"/>
  <c r="BH589"/>
  <c r="BG589"/>
  <c r="BF589"/>
  <c r="T589"/>
  <c r="R589"/>
  <c r="P589"/>
  <c r="BI588"/>
  <c r="BH588"/>
  <c r="BG588"/>
  <c r="BF588"/>
  <c r="T588"/>
  <c r="R588"/>
  <c r="P588"/>
  <c r="BI587"/>
  <c r="BH587"/>
  <c r="BG587"/>
  <c r="BF587"/>
  <c r="T587"/>
  <c r="R587"/>
  <c r="P587"/>
  <c r="BI585"/>
  <c r="BH585"/>
  <c r="BG585"/>
  <c r="BF585"/>
  <c r="T585"/>
  <c r="R585"/>
  <c r="P585"/>
  <c r="BI584"/>
  <c r="BH584"/>
  <c r="BG584"/>
  <c r="BF584"/>
  <c r="T584"/>
  <c r="R584"/>
  <c r="P584"/>
  <c r="BI564"/>
  <c r="BH564"/>
  <c r="BG564"/>
  <c r="BF564"/>
  <c r="T564"/>
  <c r="R564"/>
  <c r="P564"/>
  <c r="BI525"/>
  <c r="BH525"/>
  <c r="BG525"/>
  <c r="BF525"/>
  <c r="T525"/>
  <c r="R525"/>
  <c r="P525"/>
  <c r="BI518"/>
  <c r="BH518"/>
  <c r="BG518"/>
  <c r="BF518"/>
  <c r="T518"/>
  <c r="R518"/>
  <c r="P518"/>
  <c r="BI491"/>
  <c r="BH491"/>
  <c r="BG491"/>
  <c r="BF491"/>
  <c r="T491"/>
  <c r="R491"/>
  <c r="P491"/>
  <c r="BI459"/>
  <c r="BH459"/>
  <c r="BG459"/>
  <c r="BF459"/>
  <c r="T459"/>
  <c r="R459"/>
  <c r="P459"/>
  <c r="BI458"/>
  <c r="BH458"/>
  <c r="BG458"/>
  <c r="BF458"/>
  <c r="T458"/>
  <c r="R458"/>
  <c r="P458"/>
  <c r="BI457"/>
  <c r="BH457"/>
  <c r="BG457"/>
  <c r="BF457"/>
  <c r="T457"/>
  <c r="R457"/>
  <c r="P457"/>
  <c r="BI448"/>
  <c r="BH448"/>
  <c r="BG448"/>
  <c r="BF448"/>
  <c r="T448"/>
  <c r="R448"/>
  <c r="P448"/>
  <c r="BI441"/>
  <c r="BH441"/>
  <c r="BG441"/>
  <c r="BF441"/>
  <c r="T441"/>
  <c r="R441"/>
  <c r="P441"/>
  <c r="BI438"/>
  <c r="BH438"/>
  <c r="BG438"/>
  <c r="BF438"/>
  <c r="T438"/>
  <c r="R438"/>
  <c r="P438"/>
  <c r="BI436"/>
  <c r="BH436"/>
  <c r="BG436"/>
  <c r="BF436"/>
  <c r="T436"/>
  <c r="R436"/>
  <c r="P436"/>
  <c r="BI434"/>
  <c r="BH434"/>
  <c r="BG434"/>
  <c r="BF434"/>
  <c r="T434"/>
  <c r="R434"/>
  <c r="P434"/>
  <c r="BI433"/>
  <c r="BH433"/>
  <c r="BG433"/>
  <c r="BF433"/>
  <c r="T433"/>
  <c r="R433"/>
  <c r="P433"/>
  <c r="BI432"/>
  <c r="BH432"/>
  <c r="BG432"/>
  <c r="BF432"/>
  <c r="T432"/>
  <c r="R432"/>
  <c r="P432"/>
  <c r="BI418"/>
  <c r="BH418"/>
  <c r="BG418"/>
  <c r="BF418"/>
  <c r="T418"/>
  <c r="R418"/>
  <c r="P418"/>
  <c r="BI413"/>
  <c r="BH413"/>
  <c r="BG413"/>
  <c r="BF413"/>
  <c r="T413"/>
  <c r="R413"/>
  <c r="P413"/>
  <c r="BI411"/>
  <c r="BH411"/>
  <c r="BG411"/>
  <c r="BF411"/>
  <c r="T411"/>
  <c r="T410"/>
  <c r="R411"/>
  <c r="R410"/>
  <c r="P411"/>
  <c r="P410"/>
  <c r="BI409"/>
  <c r="BH409"/>
  <c r="BG409"/>
  <c r="BF409"/>
  <c r="T409"/>
  <c r="R409"/>
  <c r="P409"/>
  <c r="BI408"/>
  <c r="BH408"/>
  <c r="BG408"/>
  <c r="BF408"/>
  <c r="T408"/>
  <c r="R408"/>
  <c r="P408"/>
  <c r="BI407"/>
  <c r="BH407"/>
  <c r="BG407"/>
  <c r="BF407"/>
  <c r="T407"/>
  <c r="R407"/>
  <c r="P407"/>
  <c r="BI406"/>
  <c r="BH406"/>
  <c r="BG406"/>
  <c r="BF406"/>
  <c r="T406"/>
  <c r="R406"/>
  <c r="P406"/>
  <c r="BI405"/>
  <c r="BH405"/>
  <c r="BG405"/>
  <c r="BF405"/>
  <c r="T405"/>
  <c r="R405"/>
  <c r="P405"/>
  <c r="BI404"/>
  <c r="BH404"/>
  <c r="BG404"/>
  <c r="BF404"/>
  <c r="T404"/>
  <c r="R404"/>
  <c r="P404"/>
  <c r="BI403"/>
  <c r="BH403"/>
  <c r="BG403"/>
  <c r="BF403"/>
  <c r="T403"/>
  <c r="R403"/>
  <c r="P403"/>
  <c r="BI400"/>
  <c r="BH400"/>
  <c r="BG400"/>
  <c r="BF400"/>
  <c r="T400"/>
  <c r="R400"/>
  <c r="P400"/>
  <c r="BI398"/>
  <c r="BH398"/>
  <c r="BG398"/>
  <c r="BF398"/>
  <c r="T398"/>
  <c r="R398"/>
  <c r="P398"/>
  <c r="BI397"/>
  <c r="BH397"/>
  <c r="BG397"/>
  <c r="BF397"/>
  <c r="T397"/>
  <c r="R397"/>
  <c r="P397"/>
  <c r="BI395"/>
  <c r="BH395"/>
  <c r="BG395"/>
  <c r="BF395"/>
  <c r="T395"/>
  <c r="R395"/>
  <c r="P395"/>
  <c r="BI358"/>
  <c r="BH358"/>
  <c r="BG358"/>
  <c r="BF358"/>
  <c r="T358"/>
  <c r="R358"/>
  <c r="P358"/>
  <c r="BI356"/>
  <c r="BH356"/>
  <c r="BG356"/>
  <c r="BF356"/>
  <c r="T356"/>
  <c r="T355"/>
  <c r="R356"/>
  <c r="R355"/>
  <c r="P356"/>
  <c r="P355"/>
  <c r="BI353"/>
  <c r="BH353"/>
  <c r="BG353"/>
  <c r="BF353"/>
  <c r="T353"/>
  <c r="T352"/>
  <c r="R353"/>
  <c r="R352"/>
  <c r="P353"/>
  <c r="P352"/>
  <c r="BI351"/>
  <c r="BH351"/>
  <c r="BG351"/>
  <c r="BF351"/>
  <c r="T351"/>
  <c r="R351"/>
  <c r="P351"/>
  <c r="BI349"/>
  <c r="BH349"/>
  <c r="BG349"/>
  <c r="BF349"/>
  <c r="T349"/>
  <c r="R349"/>
  <c r="P349"/>
  <c r="BI348"/>
  <c r="BH348"/>
  <c r="BG348"/>
  <c r="BF348"/>
  <c r="T348"/>
  <c r="R348"/>
  <c r="P348"/>
  <c r="BI347"/>
  <c r="BH347"/>
  <c r="BG347"/>
  <c r="BF347"/>
  <c r="T347"/>
  <c r="R347"/>
  <c r="P347"/>
  <c r="BI346"/>
  <c r="BH346"/>
  <c r="BG346"/>
  <c r="BF346"/>
  <c r="T346"/>
  <c r="R346"/>
  <c r="P346"/>
  <c r="BI337"/>
  <c r="BH337"/>
  <c r="BG337"/>
  <c r="BF337"/>
  <c r="T337"/>
  <c r="R337"/>
  <c r="P337"/>
  <c r="BI336"/>
  <c r="BH336"/>
  <c r="BG336"/>
  <c r="BF336"/>
  <c r="T336"/>
  <c r="R336"/>
  <c r="P336"/>
  <c r="BI306"/>
  <c r="BH306"/>
  <c r="BG306"/>
  <c r="BF306"/>
  <c r="T306"/>
  <c r="R306"/>
  <c r="P306"/>
  <c r="BI305"/>
  <c r="BH305"/>
  <c r="BG305"/>
  <c r="BF305"/>
  <c r="T305"/>
  <c r="R305"/>
  <c r="P305"/>
  <c r="BI303"/>
  <c r="BH303"/>
  <c r="BG303"/>
  <c r="BF303"/>
  <c r="T303"/>
  <c r="R303"/>
  <c r="P303"/>
  <c r="BI302"/>
  <c r="BH302"/>
  <c r="BG302"/>
  <c r="BF302"/>
  <c r="T302"/>
  <c r="R302"/>
  <c r="P302"/>
  <c r="BI301"/>
  <c r="BH301"/>
  <c r="BG301"/>
  <c r="BF301"/>
  <c r="T301"/>
  <c r="R301"/>
  <c r="P301"/>
  <c r="BI300"/>
  <c r="BH300"/>
  <c r="BG300"/>
  <c r="BF300"/>
  <c r="T300"/>
  <c r="R300"/>
  <c r="P300"/>
  <c r="BI299"/>
  <c r="BH299"/>
  <c r="BG299"/>
  <c r="BF299"/>
  <c r="T299"/>
  <c r="R299"/>
  <c r="P299"/>
  <c r="BI298"/>
  <c r="BH298"/>
  <c r="BG298"/>
  <c r="BF298"/>
  <c r="T298"/>
  <c r="R298"/>
  <c r="P298"/>
  <c r="BI284"/>
  <c r="BH284"/>
  <c r="BG284"/>
  <c r="BF284"/>
  <c r="T284"/>
  <c r="R284"/>
  <c r="P284"/>
  <c r="BI270"/>
  <c r="BH270"/>
  <c r="BG270"/>
  <c r="BF270"/>
  <c r="T270"/>
  <c r="R270"/>
  <c r="P270"/>
  <c r="BI269"/>
  <c r="BH269"/>
  <c r="BG269"/>
  <c r="BF269"/>
  <c r="T269"/>
  <c r="R269"/>
  <c r="P269"/>
  <c r="BI225"/>
  <c r="BH225"/>
  <c r="BG225"/>
  <c r="BF225"/>
  <c r="T225"/>
  <c r="R225"/>
  <c r="P225"/>
  <c r="BI181"/>
  <c r="BH181"/>
  <c r="BG181"/>
  <c r="BF181"/>
  <c r="T181"/>
  <c r="R181"/>
  <c r="P181"/>
  <c r="BI180"/>
  <c r="BH180"/>
  <c r="BG180"/>
  <c r="BF180"/>
  <c r="T180"/>
  <c r="R180"/>
  <c r="P180"/>
  <c r="BI170"/>
  <c r="BH170"/>
  <c r="BG170"/>
  <c r="BF170"/>
  <c r="T170"/>
  <c r="R170"/>
  <c r="P170"/>
  <c r="BI169"/>
  <c r="BH169"/>
  <c r="BG169"/>
  <c r="BF169"/>
  <c r="T169"/>
  <c r="R169"/>
  <c r="P169"/>
  <c r="BI166"/>
  <c r="BH166"/>
  <c r="BG166"/>
  <c r="BF166"/>
  <c r="T166"/>
  <c r="R166"/>
  <c r="P166"/>
  <c r="BI163"/>
  <c r="BH163"/>
  <c r="BG163"/>
  <c r="BF163"/>
  <c r="T163"/>
  <c r="R163"/>
  <c r="P163"/>
  <c r="BI159"/>
  <c r="BH159"/>
  <c r="BG159"/>
  <c r="BF159"/>
  <c r="T159"/>
  <c r="R159"/>
  <c r="P159"/>
  <c r="BI155"/>
  <c r="BH155"/>
  <c r="BG155"/>
  <c r="BF155"/>
  <c r="T155"/>
  <c r="R155"/>
  <c r="P155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6"/>
  <c r="BH146"/>
  <c r="BG146"/>
  <c r="BF146"/>
  <c r="T146"/>
  <c r="R146"/>
  <c r="P146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3"/>
  <c r="BH133"/>
  <c r="BG133"/>
  <c r="BF133"/>
  <c r="T133"/>
  <c r="R133"/>
  <c r="P133"/>
  <c r="BI126"/>
  <c r="BH126"/>
  <c r="BG126"/>
  <c r="BF126"/>
  <c r="T126"/>
  <c r="R126"/>
  <c r="P126"/>
  <c r="BI123"/>
  <c r="BH123"/>
  <c r="BG123"/>
  <c r="BF123"/>
  <c r="T123"/>
  <c r="R123"/>
  <c r="P123"/>
  <c r="BI120"/>
  <c r="BH120"/>
  <c r="BG120"/>
  <c r="BF120"/>
  <c r="T120"/>
  <c r="R120"/>
  <c r="P120"/>
  <c r="BI111"/>
  <c r="BH111"/>
  <c r="BG111"/>
  <c r="BF111"/>
  <c r="T111"/>
  <c r="R111"/>
  <c r="P111"/>
  <c r="BI109"/>
  <c r="BH109"/>
  <c r="BG109"/>
  <c r="BF109"/>
  <c r="T109"/>
  <c r="R109"/>
  <c r="P109"/>
  <c r="BI108"/>
  <c r="BH108"/>
  <c r="BG108"/>
  <c r="BF108"/>
  <c r="T108"/>
  <c r="R108"/>
  <c r="P108"/>
  <c r="BI105"/>
  <c r="BH105"/>
  <c r="BG105"/>
  <c r="BF105"/>
  <c r="T105"/>
  <c r="R105"/>
  <c r="P105"/>
  <c r="BI100"/>
  <c r="BH100"/>
  <c r="BG100"/>
  <c r="BF100"/>
  <c r="T100"/>
  <c r="R100"/>
  <c r="P100"/>
  <c r="BI97"/>
  <c r="BH97"/>
  <c r="BG97"/>
  <c r="BF97"/>
  <c r="T97"/>
  <c r="R97"/>
  <c r="P97"/>
  <c r="BI92"/>
  <c r="BH92"/>
  <c r="BG92"/>
  <c r="BF92"/>
  <c r="T92"/>
  <c r="R92"/>
  <c r="P92"/>
  <c r="J86"/>
  <c r="J85"/>
  <c r="F85"/>
  <c r="F83"/>
  <c r="E81"/>
  <c r="J51"/>
  <c r="J50"/>
  <c r="F50"/>
  <c r="F48"/>
  <c r="E46"/>
  <c r="J16"/>
  <c r="E16"/>
  <c r="F51"/>
  <c r="J15"/>
  <c r="J10"/>
  <c r="J83"/>
  <c i="1" r="L50"/>
  <c r="AM50"/>
  <c r="AM49"/>
  <c r="L49"/>
  <c r="AM47"/>
  <c r="L47"/>
  <c r="L45"/>
  <c r="L44"/>
  <c i="2" r="BK584"/>
  <c r="J406"/>
  <c r="J351"/>
  <c r="J299"/>
  <c r="BK163"/>
  <c r="J138"/>
  <c r="J589"/>
  <c r="BK459"/>
  <c r="J407"/>
  <c r="J353"/>
  <c r="J303"/>
  <c r="BK298"/>
  <c r="BK151"/>
  <c r="J126"/>
  <c r="BK590"/>
  <c r="J457"/>
  <c r="J395"/>
  <c r="J305"/>
  <c r="J181"/>
  <c r="J151"/>
  <c r="J111"/>
  <c r="BK591"/>
  <c r="BK585"/>
  <c r="J436"/>
  <c r="J432"/>
  <c r="J404"/>
  <c r="BK301"/>
  <c r="BK146"/>
  <c r="BK111"/>
  <c r="J585"/>
  <c r="BK457"/>
  <c r="BK418"/>
  <c r="BK400"/>
  <c r="BK351"/>
  <c r="J337"/>
  <c r="BK181"/>
  <c r="BK159"/>
  <c r="J123"/>
  <c i="1" r="AS54"/>
  <c i="2" r="J438"/>
  <c r="BK404"/>
  <c r="BK347"/>
  <c r="J284"/>
  <c r="BK139"/>
  <c r="BK109"/>
  <c r="J525"/>
  <c r="J418"/>
  <c r="J400"/>
  <c r="BK395"/>
  <c r="J336"/>
  <c r="J270"/>
  <c r="J163"/>
  <c r="BK136"/>
  <c r="J591"/>
  <c r="J584"/>
  <c r="BK441"/>
  <c r="J356"/>
  <c r="BK303"/>
  <c r="BK169"/>
  <c r="J136"/>
  <c r="BK108"/>
  <c r="BK587"/>
  <c r="J434"/>
  <c r="BK409"/>
  <c r="BK353"/>
  <c r="BK269"/>
  <c r="BK133"/>
  <c r="BK97"/>
  <c r="BK491"/>
  <c r="BK436"/>
  <c r="J408"/>
  <c r="BK356"/>
  <c r="J347"/>
  <c r="BK270"/>
  <c r="J169"/>
  <c r="J146"/>
  <c r="BK120"/>
  <c r="BK411"/>
  <c r="BK408"/>
  <c r="J358"/>
  <c r="BK336"/>
  <c r="BK180"/>
  <c r="J155"/>
  <c r="J137"/>
  <c r="BK564"/>
  <c r="BK434"/>
  <c r="J398"/>
  <c r="BK358"/>
  <c r="BK305"/>
  <c r="BK299"/>
  <c r="J225"/>
  <c r="BK137"/>
  <c r="J92"/>
  <c r="J587"/>
  <c r="J448"/>
  <c r="BK349"/>
  <c r="BK284"/>
  <c r="J159"/>
  <c r="J120"/>
  <c r="J97"/>
  <c r="BK588"/>
  <c r="BK448"/>
  <c r="BK432"/>
  <c r="BK405"/>
  <c r="J302"/>
  <c r="J166"/>
  <c r="BK126"/>
  <c r="J588"/>
  <c r="J459"/>
  <c r="BK438"/>
  <c r="J411"/>
  <c r="BK398"/>
  <c r="J349"/>
  <c r="J306"/>
  <c r="BK225"/>
  <c r="J148"/>
  <c r="BK138"/>
  <c r="J100"/>
  <c r="BK458"/>
  <c r="J405"/>
  <c r="J348"/>
  <c r="BK302"/>
  <c r="J170"/>
  <c r="BK150"/>
  <c r="J105"/>
  <c r="J491"/>
  <c r="J409"/>
  <c r="BK397"/>
  <c r="J346"/>
  <c r="J301"/>
  <c r="J269"/>
  <c r="BK148"/>
  <c r="BK100"/>
  <c r="BK589"/>
  <c r="J518"/>
  <c r="J413"/>
  <c r="BK306"/>
  <c r="BK170"/>
  <c r="BK149"/>
  <c r="J109"/>
  <c r="J590"/>
  <c r="BK518"/>
  <c r="BK433"/>
  <c r="BK406"/>
  <c r="BK337"/>
  <c r="J300"/>
  <c r="J149"/>
  <c r="BK123"/>
  <c r="BK525"/>
  <c r="J441"/>
  <c r="BK413"/>
  <c r="J403"/>
  <c r="BK348"/>
  <c r="BK300"/>
  <c r="J180"/>
  <c r="BK155"/>
  <c r="J133"/>
  <c r="BK92"/>
  <c r="J564"/>
  <c r="BK403"/>
  <c r="J150"/>
  <c r="J108"/>
  <c r="J458"/>
  <c r="J433"/>
  <c r="BK407"/>
  <c r="J397"/>
  <c r="BK346"/>
  <c r="J298"/>
  <c r="BK166"/>
  <c r="J139"/>
  <c r="BK105"/>
  <c l="1" r="BK91"/>
  <c r="P147"/>
  <c r="R345"/>
  <c r="T357"/>
  <c r="T396"/>
  <c r="P412"/>
  <c r="BK490"/>
  <c r="J490"/>
  <c r="J70"/>
  <c r="P91"/>
  <c r="T147"/>
  <c r="BK357"/>
  <c r="J357"/>
  <c r="J64"/>
  <c r="BK399"/>
  <c r="J399"/>
  <c r="J66"/>
  <c r="BK412"/>
  <c r="J412"/>
  <c r="J68"/>
  <c r="R412"/>
  <c r="R437"/>
  <c r="T437"/>
  <c r="BK586"/>
  <c r="J586"/>
  <c r="J71"/>
  <c r="BK147"/>
  <c r="J147"/>
  <c r="J59"/>
  <c r="T345"/>
  <c r="P357"/>
  <c r="P399"/>
  <c r="BK437"/>
  <c r="J437"/>
  <c r="J69"/>
  <c r="T490"/>
  <c r="R147"/>
  <c r="P345"/>
  <c r="BK396"/>
  <c r="J396"/>
  <c r="J65"/>
  <c r="R396"/>
  <c r="T399"/>
  <c r="T412"/>
  <c r="P490"/>
  <c r="P586"/>
  <c r="T91"/>
  <c r="BK110"/>
  <c r="J110"/>
  <c r="J58"/>
  <c r="P110"/>
  <c r="R110"/>
  <c r="T110"/>
  <c r="BK345"/>
  <c r="J345"/>
  <c r="J60"/>
  <c r="R357"/>
  <c r="P396"/>
  <c r="R399"/>
  <c r="P437"/>
  <c r="R490"/>
  <c r="R586"/>
  <c r="R91"/>
  <c r="R90"/>
  <c r="T586"/>
  <c r="F86"/>
  <c r="BE109"/>
  <c r="BE126"/>
  <c r="BE148"/>
  <c r="BE149"/>
  <c r="BE151"/>
  <c r="BE170"/>
  <c r="BE284"/>
  <c r="BE301"/>
  <c r="BE305"/>
  <c r="BE336"/>
  <c r="BE356"/>
  <c r="BE395"/>
  <c r="BE397"/>
  <c r="BE404"/>
  <c r="BE408"/>
  <c r="BE409"/>
  <c r="BE434"/>
  <c r="BE448"/>
  <c r="BE584"/>
  <c r="BE120"/>
  <c r="BE163"/>
  <c r="BE169"/>
  <c r="BE181"/>
  <c r="BE299"/>
  <c r="BE300"/>
  <c r="BE303"/>
  <c r="BE346"/>
  <c r="BE348"/>
  <c r="BE406"/>
  <c r="BE407"/>
  <c r="BE411"/>
  <c r="BE418"/>
  <c r="BE458"/>
  <c r="BE589"/>
  <c r="BK352"/>
  <c r="J352"/>
  <c r="J61"/>
  <c r="BE92"/>
  <c r="BE133"/>
  <c r="BE136"/>
  <c r="BE137"/>
  <c r="BE138"/>
  <c r="BE139"/>
  <c r="BE150"/>
  <c r="BE155"/>
  <c r="BE166"/>
  <c r="BE180"/>
  <c r="BE337"/>
  <c r="BE347"/>
  <c r="BE432"/>
  <c r="BE457"/>
  <c r="BE459"/>
  <c r="BE518"/>
  <c r="BE564"/>
  <c r="BE585"/>
  <c r="BE588"/>
  <c r="BK410"/>
  <c r="J410"/>
  <c r="J67"/>
  <c r="J48"/>
  <c r="BE97"/>
  <c r="BE105"/>
  <c r="BE123"/>
  <c r="BE146"/>
  <c r="BE225"/>
  <c r="BE269"/>
  <c r="BE302"/>
  <c r="BE306"/>
  <c r="BE351"/>
  <c r="BE353"/>
  <c r="BE403"/>
  <c r="BE405"/>
  <c r="BE413"/>
  <c r="BE433"/>
  <c r="BE441"/>
  <c r="BE525"/>
  <c r="BE587"/>
  <c r="BE591"/>
  <c r="BK355"/>
  <c r="BK354"/>
  <c r="J354"/>
  <c r="J62"/>
  <c r="BE100"/>
  <c r="BE108"/>
  <c r="BE111"/>
  <c r="BE159"/>
  <c r="BE270"/>
  <c r="BE298"/>
  <c r="BE349"/>
  <c r="BE358"/>
  <c r="BE398"/>
  <c r="BE400"/>
  <c r="BE436"/>
  <c r="BE438"/>
  <c r="BE491"/>
  <c r="BE590"/>
  <c r="J32"/>
  <c i="1" r="AW55"/>
  <c i="2" r="F34"/>
  <c i="1" r="BC55"/>
  <c r="BC54"/>
  <c r="AY54"/>
  <c i="2" r="F33"/>
  <c i="1" r="BB55"/>
  <c r="BB54"/>
  <c r="AX54"/>
  <c i="2" r="F35"/>
  <c i="1" r="BD55"/>
  <c r="BD54"/>
  <c r="W33"/>
  <c i="2" r="F32"/>
  <c i="1" r="BA55"/>
  <c r="BA54"/>
  <c r="W30"/>
  <c i="2" l="1" r="P354"/>
  <c r="R354"/>
  <c r="T354"/>
  <c r="R89"/>
  <c r="P90"/>
  <c r="P89"/>
  <c i="1" r="AU55"/>
  <c i="2" r="BK90"/>
  <c r="J90"/>
  <c r="J56"/>
  <c r="T90"/>
  <c r="T89"/>
  <c r="J91"/>
  <c r="J57"/>
  <c r="J355"/>
  <c r="J63"/>
  <c i="1" r="AU54"/>
  <c r="W31"/>
  <c i="2" r="J31"/>
  <c i="1" r="AV55"/>
  <c r="AT55"/>
  <c r="AW54"/>
  <c r="AK30"/>
  <c r="W32"/>
  <c i="2" r="F31"/>
  <c i="1" r="AZ55"/>
  <c r="AZ54"/>
  <c r="AV54"/>
  <c r="AK29"/>
  <c i="2" l="1" r="BK89"/>
  <c r="J89"/>
  <c r="J55"/>
  <c i="1" r="AT54"/>
  <c r="W29"/>
  <c i="2" l="1" r="J28"/>
  <c i="1" r="AG55"/>
  <c r="AG54"/>
  <c r="AK26"/>
  <c r="AK35"/>
  <c l="1" r="AN54"/>
  <c i="2" r="J37"/>
  <c i="1" r="AN5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<sst xmlns="http://schemas.openxmlformats.org/spreadsheetml/2006/main">
  <si>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</si>
  <si>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</si>
  <si>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</si>
  <si>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</si>
  <si>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</si>
  <si>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{d1ea8647-fe08-4d42-a520-499bce0d7470}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</si>
  <si>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</si>
  <si>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</si>
  <si>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</si>
  <si>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</si>
  <si>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</si>
  <si>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</si>
  <si>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</si>
  <si>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</si>
  <si>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00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</si>
  <si>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</si>
  <si>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</si>
  <si>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Potravinová banka Královské Poříčí - I. část - hl. budova 1.NP a severo-západní část 2.NP, hl. vstup do budovy</t>
  </si>
  <si>
    <t>KSO:</t>
  </si>
  <si>
    <t/>
  </si>
  <si>
    <t>CC-CZ:</t>
  </si>
  <si>
    <t>Místo:</t>
  </si>
  <si>
    <t>Královské poříčí, Lázeňská 175</t>
  </si>
  <si>
    <t>Datum:</t>
  </si>
  <si>
    <t>15. 1. 2021</t>
  </si>
  <si>
    <t>Zadavatel:</t>
  </si>
  <si>
    <t>IČ:</t>
  </si>
  <si>
    <t xml:space="preserve">Potravinová banka Karlovarského kraje  z. s.</t>
  </si>
  <si>
    <t>DIČ:</t>
  </si>
  <si>
    <t>Uchazeč:</t>
  </si>
  <si>
    <t>Vyplň údaj</t>
  </si>
  <si>
    <t>Projektant:</t>
  </si>
  <si>
    <t>SCHRADER s.r.o.</t>
  </si>
  <si>
    <t>True</t>
  </si>
  <si>
    <t>Zpracovatel:</t>
  </si>
  <si>
    <t>Michal Kubelka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</si>
  <si>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</si>
  <si>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www.podminky.urs.cz.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</si>
  <si>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</si>
  <si>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</si>
  <si>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</si>
  <si>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</si>
  <si>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</si>
  <si>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</si>
  <si>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</si>
  <si>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</si>
  <si>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</si>
  <si>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</si>
  <si>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</si>
  <si>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</si>
  <si>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</si>
  <si>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</si>
  <si>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</si>
  <si>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</si>
  <si>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</si>
  <si>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</si>
  <si>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</si>
  <si>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</si>
  <si>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</si>
  <si>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</si>
  <si>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</si>
  <si>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</si>
  <si>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</si>
  <si>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</si>
  <si>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</si>
  <si>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</si>
  <si>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</si>
  <si>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</si>
  <si>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</si>
  <si>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</si>
  <si>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</si>
  <si>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</si>
  <si>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</si>
  <si>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</si>
  <si>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</si>
  <si>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</si>
  <si>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</si>
  <si>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</si>
  <si>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</si>
  <si>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</si>
  <si>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</si>
  <si>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</si>
  <si>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</si>
  <si>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</si>
  <si>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</si>
  <si>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</si>
  <si>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</si>
  <si>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</si>
  <si>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</si>
  <si>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</si>
  <si>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</si>
  <si>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</si>
  <si>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722 - Zdravotechnika - vnitřní vodovod</t>
  </si>
  <si>
    <t xml:space="preserve">    762 - Konstrukce tesařské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</si>
  <si>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</si>
  <si>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</si>
  <si>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</si>
  <si>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776 - Podlahy povlakové</t>
  </si>
  <si>
    <t xml:space="preserve">    783 - Dokončovací práce - nátěry</t>
  </si>
  <si>
    <t xml:space="preserve">    784 - Dokončovací práce - malby a tapety</t>
  </si>
  <si>
    <t>OST - Ostatní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</si>
  <si>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</si>
  <si>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</si>
  <si>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</si>
  <si>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</si>
  <si>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</si>
  <si>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</si>
  <si>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</si>
  <si>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</si>
  <si>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</si>
  <si>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</si>
  <si>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</si>
  <si>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</si>
  <si>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</si>
  <si>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</si>
  <si>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</si>
  <si>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</si>
  <si>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</si>
  <si>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</si>
  <si>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</si>
  <si>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340271045</t>
  </si>
  <si>
    <t>Zazdívka otvorů v příčkách nebo stěnách pórobetonovými tvárnicemi plochy přes 1 m2 do 4 m2, objemová hmotnost 500 kg/m3, tloušťka příčky 150 mm</t>
  </si>
  <si>
    <t>m2</t>
  </si>
  <si>
    <t>CS ÚRS 2021 01</t>
  </si>
  <si>
    <t>4</t>
  </si>
  <si>
    <t>-58080697</t>
  </si>
  <si>
    <t>VV</t>
  </si>
  <si>
    <t>Zazdívka dveří</t>
  </si>
  <si>
    <t>(1,45*2)*2</t>
  </si>
  <si>
    <t>0,9*2</t>
  </si>
  <si>
    <t>Součet</t>
  </si>
  <si>
    <t>310231055</t>
  </si>
  <si>
    <t>Zazdívka otvorů ve zdivu nadzákladovém děrovanými cihlami plochy přes 1 m2 do 4 m2 přes P10 do P15, tl. zdiva 300 mm</t>
  </si>
  <si>
    <t>1565062606</t>
  </si>
  <si>
    <t>Zazdívky spodních částí oken v jídelně a kuchyni</t>
  </si>
  <si>
    <t>(1,5*1,65)*20</t>
  </si>
  <si>
    <t>311272221</t>
  </si>
  <si>
    <t>Zdivo z pórobetonových tvárnic na tenké maltové lože, tl. zdiva 300 mm pevnost tvárnic do P2, objemová hmotnost do 450 kg/m3 na pero a drážku</t>
  </si>
  <si>
    <t>462044210</t>
  </si>
  <si>
    <t>Požární stěna ve skladě</t>
  </si>
  <si>
    <t>14,7*5,25</t>
  </si>
  <si>
    <t>-1,2*1,97</t>
  </si>
  <si>
    <t>342272245</t>
  </si>
  <si>
    <t>Příčky z pórobetonových tvárnic hladkých na tenké maltové lože objemová hmotnost do 500 kg/m3, tloušťka příčky 150 mm</t>
  </si>
  <si>
    <t>-1126465035</t>
  </si>
  <si>
    <t>Po prosklených stěnách ve 2.NP</t>
  </si>
  <si>
    <t>(5,25+5,55)*2,19</t>
  </si>
  <si>
    <t>5</t>
  </si>
  <si>
    <t>317143453</t>
  </si>
  <si>
    <t>Překlady nosné z pórobetonu osazené do tenkého maltového lože, pro zdi tl. 300 mm, délky překladu přes 1500 do 1800 mm</t>
  </si>
  <si>
    <t>kus</t>
  </si>
  <si>
    <t>-1636175962</t>
  </si>
  <si>
    <t>6</t>
  </si>
  <si>
    <t>003-x1</t>
  </si>
  <si>
    <t>D+M+PH Nový překlad nad dveře mezihlavním skladem potravin a zádveřím - cena vč. likvidace odpadu, přesunu hmot apod...</t>
  </si>
  <si>
    <t>soubor</t>
  </si>
  <si>
    <t>1645165696</t>
  </si>
  <si>
    <t>Úpravy povrchů, podlahy a osazování výplní</t>
  </si>
  <si>
    <t>7</t>
  </si>
  <si>
    <t>629991011</t>
  </si>
  <si>
    <t>Zakrytí vnějších ploch před znečištěním včetně pozdějšího odkrytí výplní otvorů a svislých ploch fólií přilepenou lepící páskou</t>
  </si>
  <si>
    <t>75843490</t>
  </si>
  <si>
    <t>(0,6*0,9)*18</t>
  </si>
  <si>
    <t>3,3*2,2</t>
  </si>
  <si>
    <t>(1,5*1,2)*6</t>
  </si>
  <si>
    <t>0,6*0,4</t>
  </si>
  <si>
    <t>(1,6*1,1)*2</t>
  </si>
  <si>
    <t>(5,4*1,2)*2</t>
  </si>
  <si>
    <t>8</t>
  </si>
  <si>
    <t>611325215</t>
  </si>
  <si>
    <t>Vápenocementová omítka jednotlivých malých ploch hladká na stropech, plochy jednotlivě přes 1,0 do 4 m2</t>
  </si>
  <si>
    <t>-505632943</t>
  </si>
  <si>
    <t>Zazdívky oken ve velké jídelně a v prostorech kuchyně</t>
  </si>
  <si>
    <t>20</t>
  </si>
  <si>
    <t>9</t>
  </si>
  <si>
    <t>612325215</t>
  </si>
  <si>
    <t>Vápenocementová omítka jednotlivých malých ploch hladká na stěnách, plochy jednotlivě přes 1,0 do 4 m2</t>
  </si>
  <si>
    <t>1187520100</t>
  </si>
  <si>
    <t>Zazdívky</t>
  </si>
  <si>
    <t>10</t>
  </si>
  <si>
    <t>612142001</t>
  </si>
  <si>
    <t>Potažení vnitřních ploch pletivem v ploše nebo pruzích, na plném podkladu sklovláknitým vtlačením do tmelu stěn</t>
  </si>
  <si>
    <t>2091919544</t>
  </si>
  <si>
    <t>Požární stěna</t>
  </si>
  <si>
    <t>(14,7*5,25)*2</t>
  </si>
  <si>
    <t>-(1,2*2)*2</t>
  </si>
  <si>
    <t>((5,25+5,55)*2,19)*2</t>
  </si>
  <si>
    <t>11</t>
  </si>
  <si>
    <t>612131100</t>
  </si>
  <si>
    <t>Podkladní a spojovací vrstva vnitřních omítaných ploch vápenný postřik nanášený ručně celoplošně stěn</t>
  </si>
  <si>
    <t>-615920714</t>
  </si>
  <si>
    <t>Po otlučení cihelných pásků a demontáži dřev. obložení ve velké jídelně</t>
  </si>
  <si>
    <t>136,9+106,02</t>
  </si>
  <si>
    <t>12</t>
  </si>
  <si>
    <t>612321121</t>
  </si>
  <si>
    <t>Omítka vápenocementová vnitřních ploch nanášená ručně jednovrstvá, tloušťky do 10 mm hladká svislých konstrukcí stěn</t>
  </si>
  <si>
    <t>-1328920693</t>
  </si>
  <si>
    <t>13</t>
  </si>
  <si>
    <t>612321191</t>
  </si>
  <si>
    <t>Omítka vápenocementová vnitřních ploch nanášená ručně Příplatek k cenám za každých dalších i započatých 5 mm tloušťky omítky přes 10 mm stěn</t>
  </si>
  <si>
    <t>1786608365</t>
  </si>
  <si>
    <t>14</t>
  </si>
  <si>
    <t>612325402</t>
  </si>
  <si>
    <t>Oprava vápenocementové omítky vnitřních ploch hrubé, tloušťky do 20 mm stěn, v rozsahu opravované plochy přes 10 do 30%</t>
  </si>
  <si>
    <t>-2031495676</t>
  </si>
  <si>
    <t>612131121</t>
  </si>
  <si>
    <t>Podkladní a spojovací vrstva vnitřních omítaných ploch penetrace akrylát-silikonová nanášená ručně stěn</t>
  </si>
  <si>
    <t>-54848263</t>
  </si>
  <si>
    <t>pod štuky - všude</t>
  </si>
  <si>
    <t>136,9+106,02+1073,886+149,55+47,304</t>
  </si>
  <si>
    <t>(0,9*2)*2</t>
  </si>
  <si>
    <t>(1,45*2)*3</t>
  </si>
  <si>
    <t>16</t>
  </si>
  <si>
    <t>612311131</t>
  </si>
  <si>
    <t>Potažení vnitřních ploch štukem tloušťky do 3 mm svislých konstrukcí stěn</t>
  </si>
  <si>
    <t>23111145</t>
  </si>
  <si>
    <t>Ostatní konstrukce a práce, bourání</t>
  </si>
  <si>
    <t>17</t>
  </si>
  <si>
    <t>009-x8</t>
  </si>
  <si>
    <t>Kompletní vyklizení celé budovy (vč. místností, které jsou předmětem 2. etapy) s likvidací odpadu</t>
  </si>
  <si>
    <t>1771988053</t>
  </si>
  <si>
    <t>18</t>
  </si>
  <si>
    <t>009-x9</t>
  </si>
  <si>
    <t>Kompletní kontrola střechy s vyhodnocením jejího stavu</t>
  </si>
  <si>
    <t>688545612</t>
  </si>
  <si>
    <t>19</t>
  </si>
  <si>
    <t>009-x6</t>
  </si>
  <si>
    <t>Demontáž vnějších výplní vč. venkovních a vnitřních parapetů (pouze výplně související s 1. etapou)</t>
  </si>
  <si>
    <t>-1869645356</t>
  </si>
  <si>
    <t>962031133</t>
  </si>
  <si>
    <t>Bourání příček z cihel, tvárnic nebo příčkovek z cihel pálených, plných nebo dutých na maltu vápennou nebo vápenocementovou, tl. do 150 mm</t>
  </si>
  <si>
    <t>2049739158</t>
  </si>
  <si>
    <t>(9,15+2,62)*2,19</t>
  </si>
  <si>
    <t>-(0,6+1,45)*2</t>
  </si>
  <si>
    <t>968072455</t>
  </si>
  <si>
    <t>Vybourání kovových rámů oken s křídly, dveřních zárubní, vrat, stěn, ostění nebo obkladů dveřních zárubní, plochy do 2 m2</t>
  </si>
  <si>
    <t>-1077920690</t>
  </si>
  <si>
    <t>0,6*2</t>
  </si>
  <si>
    <t>22</t>
  </si>
  <si>
    <t>968072456</t>
  </si>
  <si>
    <t>Vybourání kovových rámů oken s křídly, dveřních zárubní, vrat, stěn, ostění nebo obkladů dveřních zárubní, plochy přes 2 m2</t>
  </si>
  <si>
    <t>132889751</t>
  </si>
  <si>
    <t>1,25*2</t>
  </si>
  <si>
    <t>23</t>
  </si>
  <si>
    <t>971033631</t>
  </si>
  <si>
    <t>Vybourání otvorů ve zdivu základovém nebo nadzákladovém z cihel, tvárnic, příčkovek z cihel pálených na maltu vápennou nebo vápenocementovou plochy do 4 m2, tl. do 150 mm</t>
  </si>
  <si>
    <t>1608756550</t>
  </si>
  <si>
    <t xml:space="preserve">Nové dveře </t>
  </si>
  <si>
    <t>1,3*2</t>
  </si>
  <si>
    <t>24</t>
  </si>
  <si>
    <t>978013141</t>
  </si>
  <si>
    <t>Otlučení vápenných nebo vápenocementových omítek vnitřních ploch stěn s vyškrabáním spar, s očištěním zdiva, v rozsahu přes 10 do 30 %</t>
  </si>
  <si>
    <t>-360112169</t>
  </si>
  <si>
    <t>V místěch maleb a nátěrů</t>
  </si>
  <si>
    <t>557,568+474,918+41,4</t>
  </si>
  <si>
    <t>25</t>
  </si>
  <si>
    <t>009-x11</t>
  </si>
  <si>
    <t>Demontáž ocelových rohoží na boty se zabetonováním otvoru - cena vč. likvidace a přesunu hmot (uvnitř budovy za vstupními dveřmi)</t>
  </si>
  <si>
    <t>-1695327179</t>
  </si>
  <si>
    <t>26</t>
  </si>
  <si>
    <t>978059541</t>
  </si>
  <si>
    <t>Odsekání obkladů stěn včetně otlučení podkladní omítky až na zdivo z obkládaček vnitřních, z jakýchkoliv materiálů, plochy přes 1 m2</t>
  </si>
  <si>
    <t>-1335493641</t>
  </si>
  <si>
    <t>Cihelné pásky ve velké jídelně</t>
  </si>
  <si>
    <t>(24,98+24,98+15+15+0,6+0,6)*2</t>
  </si>
  <si>
    <t>(3,4+3,4+0,95+0,95+1,25+1+1+1,25+1,25+1,25)*0,9</t>
  </si>
  <si>
    <t>-(1,5*1,1)*14</t>
  </si>
  <si>
    <t>-5,9*1,1</t>
  </si>
  <si>
    <t>-1,6*1,1</t>
  </si>
  <si>
    <t>-0,8*2</t>
  </si>
  <si>
    <t>-3,3*2</t>
  </si>
  <si>
    <t>27</t>
  </si>
  <si>
    <t>009-x12</t>
  </si>
  <si>
    <t>Demontáž, likvidace, zazdívka + omítky okna ve skladu drogerie</t>
  </si>
  <si>
    <t>-944410922</t>
  </si>
  <si>
    <t>28</t>
  </si>
  <si>
    <t>009-x1</t>
  </si>
  <si>
    <t>Důkladné vyčištění ponechaných podlah z dlažby (keramické teraco, kamenné...)</t>
  </si>
  <si>
    <t>777810400</t>
  </si>
  <si>
    <t>(3,9*2,5)*0,8</t>
  </si>
  <si>
    <t>(2,71*1,35)*0,8</t>
  </si>
  <si>
    <t>((1,17*0,9)*3)*0,8</t>
  </si>
  <si>
    <t>(1,1*1,17)*0,8</t>
  </si>
  <si>
    <t>(1,1*1,68)*0,8</t>
  </si>
  <si>
    <t>(3*1,04)*0,8</t>
  </si>
  <si>
    <t>(2,9*1,2)*0,8</t>
  </si>
  <si>
    <t>(1,8*5,8)*0,8</t>
  </si>
  <si>
    <t>(2,9*3)*0,8</t>
  </si>
  <si>
    <t>(5*4,95)*0,8</t>
  </si>
  <si>
    <t>(0,9*0,15)*0,8</t>
  </si>
  <si>
    <t>(2,9*0,56)*0,8</t>
  </si>
  <si>
    <t>(0,9*0,1)*0,8</t>
  </si>
  <si>
    <t>((0,6*0,1)*5)*0,8</t>
  </si>
  <si>
    <t>(3,3*0,7)*0,8</t>
  </si>
  <si>
    <t>(0,8*0,1)*0,8</t>
  </si>
  <si>
    <t>(24,975*15)*0,8</t>
  </si>
  <si>
    <t>((1,8*0,3)*14)*0,8</t>
  </si>
  <si>
    <t>(1,25*0,15)*0,8</t>
  </si>
  <si>
    <t>(3,23*4,05)*0,8</t>
  </si>
  <si>
    <t>(10,88*3,23)*0,8</t>
  </si>
  <si>
    <t>(0,8*0,15)*0,8</t>
  </si>
  <si>
    <t>(1,2*0,15)*0,8</t>
  </si>
  <si>
    <t>(1,52*0,15)*0,8</t>
  </si>
  <si>
    <t>(15*6)*0,8</t>
  </si>
  <si>
    <t>(1,73*3,1)*0,8</t>
  </si>
  <si>
    <t>(3,9*3,5)*0,8</t>
  </si>
  <si>
    <t>(2,71*3,83)*0,8</t>
  </si>
  <si>
    <t>(2,8*0,15)*0,</t>
  </si>
  <si>
    <t>(1,5*3,83)*0,8</t>
  </si>
  <si>
    <t>(1,65*3,6)*0,8</t>
  </si>
  <si>
    <t>((0,8*0,3)*4)*0,8</t>
  </si>
  <si>
    <t>(1,45*0,9)*0,8</t>
  </si>
  <si>
    <t>(0,9*1,25)*0,8</t>
  </si>
  <si>
    <t>(3,6*1,25)*0,8</t>
  </si>
  <si>
    <t>((0,86*0,45)*2)*0,8</t>
  </si>
  <si>
    <t>29</t>
  </si>
  <si>
    <t>009-x2</t>
  </si>
  <si>
    <t>Výměna 20% ponechaných dlažeb (pouze poškozené dlažby apod..) - dlažby keramické, teraco, kamenné... - v ceně je zahrnuto vybourání, likvidace odpadu, vyrovnání podkladu, dodávka, montáž a spárování nových dlažeb s přesunem hmot</t>
  </si>
  <si>
    <t>395887056</t>
  </si>
  <si>
    <t>(3,9*2,5)*0,2</t>
  </si>
  <si>
    <t>(2,71*1,35)*0,2</t>
  </si>
  <si>
    <t>((1,17*0,9)*3)*0,2</t>
  </si>
  <si>
    <t>(1,1*1,17)*0,2</t>
  </si>
  <si>
    <t>(1,1*1,68)*0,2</t>
  </si>
  <si>
    <t>(3*1,04)*0,2</t>
  </si>
  <si>
    <t>(2,9*1,2)*0,2</t>
  </si>
  <si>
    <t>(1,8*5,8)*0,2</t>
  </si>
  <si>
    <t>(2,9*3)*0,2</t>
  </si>
  <si>
    <t>(5*4,95)*0,2</t>
  </si>
  <si>
    <t>(0,9*0,15)*0,2</t>
  </si>
  <si>
    <t>(2,9*0,56)*0,2</t>
  </si>
  <si>
    <t>(0,9*0,1)*0,2</t>
  </si>
  <si>
    <t>((0,6*0,1)*5)*0,2</t>
  </si>
  <si>
    <t>(3,3*0,7)*0,2</t>
  </si>
  <si>
    <t>(0,8*0,1)*0,2</t>
  </si>
  <si>
    <t>(24,975*15)*0,2</t>
  </si>
  <si>
    <t>((1,8*0,3)*14)*0,2</t>
  </si>
  <si>
    <t>(1,25*0,15)*0,2</t>
  </si>
  <si>
    <t>(3,23*4,05)*0,2</t>
  </si>
  <si>
    <t>(10,88*3,23)*0,2</t>
  </si>
  <si>
    <t>(0,8*0,15)*0,2</t>
  </si>
  <si>
    <t>(1,2*0,15)*0,2</t>
  </si>
  <si>
    <t>(1,52*0,15)*0,2</t>
  </si>
  <si>
    <t>(15*6)*0,2</t>
  </si>
  <si>
    <t>(1,73*3,1)*0,2</t>
  </si>
  <si>
    <t>(3,9*3,5)*0,2</t>
  </si>
  <si>
    <t>(2,71*3,83)*0,2</t>
  </si>
  <si>
    <t>(2,8*0,15)*0,2</t>
  </si>
  <si>
    <t>(1,5*3,83)*0,2</t>
  </si>
  <si>
    <t>(1,65*3,6)*0,2</t>
  </si>
  <si>
    <t>((0,8*0,3)*4)*0,2</t>
  </si>
  <si>
    <t>(1,45*0,9)*0,2</t>
  </si>
  <si>
    <t>(0,9*1,25)*0,2</t>
  </si>
  <si>
    <t>(3,6*1,25)*0,2</t>
  </si>
  <si>
    <t>((0,86*0,45)*2)*0,2</t>
  </si>
  <si>
    <t>30</t>
  </si>
  <si>
    <t>009-x5</t>
  </si>
  <si>
    <t>Vyčištění schodišť vč. případných drobných oprav s kontrastním označením nástupních a výstupních schodnic a obnovením nátěrů zábradlí a madel</t>
  </si>
  <si>
    <t>-1254593965</t>
  </si>
  <si>
    <t>31</t>
  </si>
  <si>
    <t>009-x4</t>
  </si>
  <si>
    <t>Důkladné vyčištění ponechaných obkladů</t>
  </si>
  <si>
    <t>-1734429913</t>
  </si>
  <si>
    <t>((4,1+4,1+1,35+1,35-0,6-0,6-0,6-0,6+1,4+1,4+1,4+1,4+1,4+1,4+0,9+0,9+0,9+0,9+0,9+0,9-0,6-0,6--0,6+1,1+1,1+1,4+1,4-0,6+1,7+1,7+1,6+1,6-0,8-0,6)*1,8)*0,8</t>
  </si>
  <si>
    <t>((1,6+1,6+1,35+1,35-0,8-0,6)*1,8)*0,8</t>
  </si>
  <si>
    <t>((15+15+6+6+3,23+3,23+4+4,1+10,88+10,88+3,23+3,23-1,3-0,8-1,2-1,2-1,45-1,45-0,8-0,8+0,65+0,65+0,65+0,65+1,9+1,9+3,1+3,1-0,8+3,9+3,9+3,6+2,8)*2)*0,8</t>
  </si>
  <si>
    <t>((1,65+1,65+3,6+3,6+0,75+0,75+1,25+1,25+1,45+1,45+0,9+0,9+0,45+0,45+0,45+0,45+1,25+1,25+3,6+3,6-0,8-0,6-0,6-0,6-0,6-0,8)*1,7)*0,8</t>
  </si>
  <si>
    <t>-((0,7-0,7-0,9)*2)*0,8</t>
  </si>
  <si>
    <t>-(1,6*1,1)*0,8</t>
  </si>
  <si>
    <t>-(5,8*1,1)*0,8</t>
  </si>
  <si>
    <t>-((1,5*1,1)*3)*0,8</t>
  </si>
  <si>
    <t>-(0,6*0,85)*0,8</t>
  </si>
  <si>
    <t>-(0,55*0,75)*0,8</t>
  </si>
  <si>
    <t>-((0,6*0,9)*3)*0,8</t>
  </si>
  <si>
    <t>10*0,8</t>
  </si>
  <si>
    <t>32</t>
  </si>
  <si>
    <t>009-x3</t>
  </si>
  <si>
    <t>Výměna 20% ponechaných obkladů (pouze poškozené obklady apod...) - v ceně je zahrnuto vybourání, likvidace odpadu, vyrovnání podkladu, dodávka, montáž a spárování nových obkladů s přesunem hmot</t>
  </si>
  <si>
    <t>2013553121</t>
  </si>
  <si>
    <t>((4,1+4,1+1,35+1,35-0,6-0,6-0,6-0,6+1,4+1,4+1,4+1,4+1,4+1,4+0,9+0,9+0,9+0,9+0,9+0,9-0,6-0,6--0,6+1,1+1,1+1,4+1,4-0,6+1,7+1,7+1,6+1,6-0,8-0,6)*1,8)*0,2</t>
  </si>
  <si>
    <t>((1,6+1,6+1,35+1,35-0,8-0,6)*1,8)*0,2</t>
  </si>
  <si>
    <t>((15+15+6+6+3,23+3,23+4+4,1+10,88+10,88+3,23+3,23-1,3-0,8-1,2-1,2-1,45-1,45-0,8-0,8+0,65+0,65+0,65+0,65+1,9+1,9+3,1+3,1-0,8+3,9+3,9+3,6+2,8)*2)*0,2</t>
  </si>
  <si>
    <t>((1,65+1,65+3,6+3,6+0,75+0,75+1,25+1,25+1,45+1,45+0,9+0,9+0,45+0,45+0,45+0,45+1,25+1,25+3,6+3,6-0,8-0,6-0,6-0,6-0,6-0,8)*1,7)*0,2</t>
  </si>
  <si>
    <t>-((0,7-0,7-0,9)*2)*0,2</t>
  </si>
  <si>
    <t>-(1,6*1,1)*0,2</t>
  </si>
  <si>
    <t>-(5,8*1,1)*0,2</t>
  </si>
  <si>
    <t>-((1,5*1,1)*3)*0,2</t>
  </si>
  <si>
    <t>-(0,6*0,85)*0,2</t>
  </si>
  <si>
    <t>-(0,55*0,75)*0,2</t>
  </si>
  <si>
    <t>-((0,6*0,9)*3)*0,2</t>
  </si>
  <si>
    <t>10*0,2</t>
  </si>
  <si>
    <t>33</t>
  </si>
  <si>
    <t>009-x10</t>
  </si>
  <si>
    <t>Oprava a úprava vchodové části objektu - oprava podlahy, zídky, zajištění bezbariérovosti pro paletový vozíky, nátěry zábradlí, výměna rohoží na boty apod... cena vč. likvidace suti, přesunu hmot apod...</t>
  </si>
  <si>
    <t>796657215</t>
  </si>
  <si>
    <t>34</t>
  </si>
  <si>
    <t>009-x7</t>
  </si>
  <si>
    <t>Deratizace a dezinfekce všech místností dotčených 1. etapou</t>
  </si>
  <si>
    <t>-1221872110</t>
  </si>
  <si>
    <t>35</t>
  </si>
  <si>
    <t>009-x13</t>
  </si>
  <si>
    <t>D+M+PH Hasící přístroj P6 34A/183B vč. držáku na zeď a revize</t>
  </si>
  <si>
    <t>-1965636507</t>
  </si>
  <si>
    <t>36</t>
  </si>
  <si>
    <t>009-x14</t>
  </si>
  <si>
    <t>D+M+PH Ostatní náklady dle PBŘ - výstražné tabulky, označení únikových východů apod...</t>
  </si>
  <si>
    <t>-774010343</t>
  </si>
  <si>
    <t>37</t>
  </si>
  <si>
    <t>946111115</t>
  </si>
  <si>
    <t>Montáž pojízdných věží trubkových nebo dílcových s maximálním zatížením podlahy do 200 kg/m2 šířky od 0,6 do 0,9 m, délky do 3,2 m, výšky přes 4,5 m do 5,5 m</t>
  </si>
  <si>
    <t>280623462</t>
  </si>
  <si>
    <t>38</t>
  </si>
  <si>
    <t>946111215</t>
  </si>
  <si>
    <t>Montáž pojízdných věží trubkových nebo dílcových s maximálním zatížením podlahy do 200 kg/m2 Příplatek za první a každý další den použití pojízdného lešení k ceně -1115</t>
  </si>
  <si>
    <t>678921808</t>
  </si>
  <si>
    <t>3*90</t>
  </si>
  <si>
    <t>39</t>
  </si>
  <si>
    <t>946111815</t>
  </si>
  <si>
    <t>Demontáž pojízdných věží trubkových nebo dílcových s maximálním zatížením podlahy do 200 kg/m2 šířky od 0,6 do 0,9 m, délky do 3,2 m, výšky přes 4,5 m do 5,5 m</t>
  </si>
  <si>
    <t>1461567283</t>
  </si>
  <si>
    <t>40</t>
  </si>
  <si>
    <t>949101111</t>
  </si>
  <si>
    <t>Lešení pomocné pracovní pro objekty pozemních staveb pro zatížení do 150 kg/m2, o výšce lešeňové podlahy do 1,9 m</t>
  </si>
  <si>
    <t>512</t>
  </si>
  <si>
    <t>-307736917</t>
  </si>
  <si>
    <t>5,25*2,55</t>
  </si>
  <si>
    <t>4,95*4,15</t>
  </si>
  <si>
    <t>3,9*2,55</t>
  </si>
  <si>
    <t>1.8*5.7</t>
  </si>
  <si>
    <t>2.9*2.05</t>
  </si>
  <si>
    <t>2.9*1.3</t>
  </si>
  <si>
    <t>1,04*2</t>
  </si>
  <si>
    <t>2,71*1,04</t>
  </si>
  <si>
    <t>1,17*0,9</t>
  </si>
  <si>
    <t>1,1*1,68</t>
  </si>
  <si>
    <t>1,68*1,1</t>
  </si>
  <si>
    <t>1,73*3,15</t>
  </si>
  <si>
    <t>3,9*3,6</t>
  </si>
  <si>
    <t>3,83*2,71</t>
  </si>
  <si>
    <t>1,5*3,83</t>
  </si>
  <si>
    <t>3,6*1,65</t>
  </si>
  <si>
    <t>1,745*0,75</t>
  </si>
  <si>
    <t>0,75*1,25</t>
  </si>
  <si>
    <t>3,6*1,25</t>
  </si>
  <si>
    <t>0,86*0,3</t>
  </si>
  <si>
    <t>9,45*4,05</t>
  </si>
  <si>
    <t>4,05*1,8</t>
  </si>
  <si>
    <t>5,7*15</t>
  </si>
  <si>
    <t>-4,2*2,4</t>
  </si>
  <si>
    <t>3,9*2,3</t>
  </si>
  <si>
    <t>41</t>
  </si>
  <si>
    <t>952901111</t>
  </si>
  <si>
    <t>Vyčištění budov nebo objektů před předáním do užívání budov bytové nebo občanské výstavby, světlé výšky podlaží do 4 m</t>
  </si>
  <si>
    <t>-8016591</t>
  </si>
  <si>
    <t>42</t>
  </si>
  <si>
    <t>952901114</t>
  </si>
  <si>
    <t>Vyčištění budov nebo objektů před předáním do užívání budov bytové nebo občanské výstavby, světlé výšky podlaží přes 4 m</t>
  </si>
  <si>
    <t>-1508209254</t>
  </si>
  <si>
    <t>24,975*14,66</t>
  </si>
  <si>
    <t>5,25*0,6</t>
  </si>
  <si>
    <t>3,23*4,05</t>
  </si>
  <si>
    <t>10,88*3,23</t>
  </si>
  <si>
    <t>6*15</t>
  </si>
  <si>
    <t>997</t>
  </si>
  <si>
    <t>Přesun sutě</t>
  </si>
  <si>
    <t>43</t>
  </si>
  <si>
    <t>997013211</t>
  </si>
  <si>
    <t>Vnitrostaveništní doprava suti a vybouraných hmot vodorovně do 50 m svisle ručně pro budovy a haly výšky do 6 m</t>
  </si>
  <si>
    <t>t</t>
  </si>
  <si>
    <t>1071113419</t>
  </si>
  <si>
    <t>44</t>
  </si>
  <si>
    <t>997002611</t>
  </si>
  <si>
    <t>Nakládání suti a vybouraných hmot na dopravní prostředek pro vodorovné přemístění</t>
  </si>
  <si>
    <t>-1021973506</t>
  </si>
  <si>
    <t>45</t>
  </si>
  <si>
    <t>997013501</t>
  </si>
  <si>
    <t>Odvoz suti a vybouraných hmot na skládku nebo meziskládku se složením, na vzdálenost do 1 km</t>
  </si>
  <si>
    <t>-1748877027</t>
  </si>
  <si>
    <t>46</t>
  </si>
  <si>
    <t>997013509</t>
  </si>
  <si>
    <t>Odvoz suti a vybouraných hmot na skládku nebo meziskládku se složením, na vzdálenost Příplatek k ceně za každý další i započatý 1 km přes 1 km</t>
  </si>
  <si>
    <t>2137721946</t>
  </si>
  <si>
    <t>55,308*11</t>
  </si>
  <si>
    <t>47</t>
  </si>
  <si>
    <t>997013631</t>
  </si>
  <si>
    <t>Poplatek za uložení stavebního odpadu na skládce (skládkovné) směsného stavebního a demoličního zatříděného do Katalogu odpadů pod kódem 17 09 04</t>
  </si>
  <si>
    <t>-641509766</t>
  </si>
  <si>
    <t>998</t>
  </si>
  <si>
    <t>Přesun hmot</t>
  </si>
  <si>
    <t>48</t>
  </si>
  <si>
    <t>998018001</t>
  </si>
  <si>
    <t>Přesun hmot pro budovy občanské výstavby, bydlení, výrobu a služby ruční - bez užití mechanizace vodorovná dopravní vzdálenost do 100 m pro budovy s jakoukoliv nosnou konstrukcí výšky do 6 m</t>
  </si>
  <si>
    <t>954922413</t>
  </si>
  <si>
    <t>PSV</t>
  </si>
  <si>
    <t>Práce a dodávky PSV</t>
  </si>
  <si>
    <t>722</t>
  </si>
  <si>
    <t>Zdravotechnika - vnitřní vodovod</t>
  </si>
  <si>
    <t>49</t>
  </si>
  <si>
    <t>722250133</t>
  </si>
  <si>
    <t>Požární příslušenství a armatury hydrantový systém s tvarově stálou hadicí celoplechový D 25 x 30 m</t>
  </si>
  <si>
    <t>-2002551066</t>
  </si>
  <si>
    <t>762</t>
  </si>
  <si>
    <t>Konstrukce tesařské</t>
  </si>
  <si>
    <t>50</t>
  </si>
  <si>
    <t>762841812</t>
  </si>
  <si>
    <t>Demontáž podbíjení obkladů stropů a střech sklonu do 60° z hrubých prken tl. do 35 mm s omítkou</t>
  </si>
  <si>
    <t>1792495211</t>
  </si>
  <si>
    <t>Rákosové stropy</t>
  </si>
  <si>
    <t>51</t>
  </si>
  <si>
    <t>762-x1</t>
  </si>
  <si>
    <t>Demontáž akustických prvků v jídelně vč. likvidace</t>
  </si>
  <si>
    <t>37128644</t>
  </si>
  <si>
    <t>763</t>
  </si>
  <si>
    <t>Konstrukce suché výstavby</t>
  </si>
  <si>
    <t>52</t>
  </si>
  <si>
    <t>763131432</t>
  </si>
  <si>
    <t>Podhled ze sádrokartonových desek dvouvrstvá zavěšená spodní konstrukce z ocelových profilů CD, UD jednoduše opláštěná deskou protipožární DF, tl. 15 mm, bez izolace, REI do 90, V MÍSTNOSTECH SE ZVÝŠENOU VLHKOSTÍ DESKY DFH2</t>
  </si>
  <si>
    <t>1742006772</t>
  </si>
  <si>
    <t>53</t>
  </si>
  <si>
    <t>998763301</t>
  </si>
  <si>
    <t>Přesun hmot pro konstrukce montované z desek sádrokartonových, sádrovláknitých, cementovláknitých nebo cementových stanovený z hmotnosti přesunovaného materiálu vodorovná dopravní vzdálenost do 50 m v objektech výšky do 6 m</t>
  </si>
  <si>
    <t>669973623</t>
  </si>
  <si>
    <t>766</t>
  </si>
  <si>
    <t>Konstrukce truhlářské</t>
  </si>
  <si>
    <t>54</t>
  </si>
  <si>
    <t>766411811</t>
  </si>
  <si>
    <t>Demontáž obložení stěn panely, plochy do 1,5 m2</t>
  </si>
  <si>
    <t>254959573</t>
  </si>
  <si>
    <t>Velká jídelna</t>
  </si>
  <si>
    <t>(15+15+0,5+0,5)*3,42</t>
  </si>
  <si>
    <t>55</t>
  </si>
  <si>
    <t>766411822</t>
  </si>
  <si>
    <t>Demontáž obložení stěn podkladových roštů</t>
  </si>
  <si>
    <t>-409816439</t>
  </si>
  <si>
    <t>56</t>
  </si>
  <si>
    <t>766-x4</t>
  </si>
  <si>
    <t>Vybourání prosklených dřevěných stěn ve 2.NP vč. likvidace</t>
  </si>
  <si>
    <t>-805398404</t>
  </si>
  <si>
    <t>57</t>
  </si>
  <si>
    <t>766691914</t>
  </si>
  <si>
    <t>Ostatní práce vyvěšení nebo zavěšení křídel s případným uložením a opětovným zavěšením po provedení stavebních změn dřevěných dveřních, plochy do 2 m2</t>
  </si>
  <si>
    <t>787384422</t>
  </si>
  <si>
    <t>58</t>
  </si>
  <si>
    <t>766-x1</t>
  </si>
  <si>
    <t>Kompletní dodávka a montáž vnitřních dveří vč. zárubní v místech nových dveří nebo dle potřeby protipožární odolnosti, kování, samozavíračů apod... - spec. dle PBŘ a investora</t>
  </si>
  <si>
    <t>-772350306</t>
  </si>
  <si>
    <t>59</t>
  </si>
  <si>
    <t>766-x2</t>
  </si>
  <si>
    <t>Výroba, dodávka a montáž vnějších výplní vč. vnitřních a vnějších parapetů (pouze výplně související s 1. etapou) - hlavní vchodové dveře Al, zbytek výplní plast s trojsklem, bílé, dveře s bezpečnostními zámky,vysokopoložená okna s pákovými ovladači, vnější i vnitřní parotěsné utěsnění dle ČSN - spec. dle PBŘ investora</t>
  </si>
  <si>
    <t>1350364275</t>
  </si>
  <si>
    <t>60</t>
  </si>
  <si>
    <t>766-x3</t>
  </si>
  <si>
    <t>Výměna vnitřních oken mezi jídelnou a výdejem jídel, otevírání dle investora - cena vč. likvidace apod... - kompeltní provedení</t>
  </si>
  <si>
    <t>-319615525</t>
  </si>
  <si>
    <t>61</t>
  </si>
  <si>
    <t>998766201</t>
  </si>
  <si>
    <t>Přesun hmot pro konstrukce truhlářské stanovený procentní sazbou (%) z ceny vodorovná dopravní vzdálenost do 50 m v objektech výšky do 6 m</t>
  </si>
  <si>
    <t>%</t>
  </si>
  <si>
    <t>-1558454234</t>
  </si>
  <si>
    <t>767</t>
  </si>
  <si>
    <t>Konstrukce zámečnické</t>
  </si>
  <si>
    <t>62</t>
  </si>
  <si>
    <t>767691822</t>
  </si>
  <si>
    <t>Ostatní práce - vyvěšení nebo zavěšení kovových křídel s případným uložením a opětovným zavěšením po provedení stavebních změn dveří, plochy do 2 m2</t>
  </si>
  <si>
    <t>-1281476314</t>
  </si>
  <si>
    <t>776</t>
  </si>
  <si>
    <t>Podlahy povlakové</t>
  </si>
  <si>
    <t>63</t>
  </si>
  <si>
    <t>776201811</t>
  </si>
  <si>
    <t>Demontáž povlakových podlahovin lepených ručně bez podložky vč.soklíků, prahů apod...</t>
  </si>
  <si>
    <t>-1351053528</t>
  </si>
  <si>
    <t>2,55*5,25</t>
  </si>
  <si>
    <t>0,9*0,15</t>
  </si>
  <si>
    <t>64</t>
  </si>
  <si>
    <t>776111311</t>
  </si>
  <si>
    <t>Příprava podkladu vysátí podlah</t>
  </si>
  <si>
    <t>-1321871551</t>
  </si>
  <si>
    <t>4,05*9,45</t>
  </si>
  <si>
    <t>1,55*0,15</t>
  </si>
  <si>
    <t>4,05*2,9</t>
  </si>
  <si>
    <t>0,9*0,1</t>
  </si>
  <si>
    <t>15*5,7</t>
  </si>
  <si>
    <t>(5,3+3,85+2,6)*0,15</t>
  </si>
  <si>
    <t>65</t>
  </si>
  <si>
    <t>776141114</t>
  </si>
  <si>
    <t>Příprava podkladu vyrovnání samonivelační stěrkou podlah min.pevnosti 20 MPa, tloušťky přes 8 do 10 mm vč. penetrace</t>
  </si>
  <si>
    <t>-1126825503</t>
  </si>
  <si>
    <t>66</t>
  </si>
  <si>
    <t>776221111</t>
  </si>
  <si>
    <t>Montáž podlahovin z PVC lepením standardním lepidlem z pásů standardních vč. soklíků, přechodových lišt apod...</t>
  </si>
  <si>
    <t>-1934939629</t>
  </si>
  <si>
    <t>67</t>
  </si>
  <si>
    <t>M</t>
  </si>
  <si>
    <t>28412245</t>
  </si>
  <si>
    <t>krytina podlahová PVC, protiskluzná, třída zátěže pro kancelářské prostory - výběr dle investora vč. soklíků, přechodových lišt apod...</t>
  </si>
  <si>
    <t>1171909572</t>
  </si>
  <si>
    <t>170,695*1,1 'Přepočtené koeficientem množství</t>
  </si>
  <si>
    <t>68</t>
  </si>
  <si>
    <t>998776201</t>
  </si>
  <si>
    <t>Přesun hmot pro podlahy povlakové stanovený procentní sazbou (%) z ceny vodorovná dopravní vzdálenost do 50 m v objektech výšky do 6 m</t>
  </si>
  <si>
    <t>2050343285</t>
  </si>
  <si>
    <t>783</t>
  </si>
  <si>
    <t>Dokončovací práce - nátěry</t>
  </si>
  <si>
    <t>69</t>
  </si>
  <si>
    <t>783806805</t>
  </si>
  <si>
    <t>Odstranění nátěrů z omítek opálením s obroušením</t>
  </si>
  <si>
    <t>-1656297001</t>
  </si>
  <si>
    <t>Olejové nátěry</t>
  </si>
  <si>
    <t>(3,9+3,9+2,5+2,5+5+5+6+6+4,95+4,95-0,8-0,8-0,8-0,9-0,8-3,3-3,3-0,8-3,3-3,3+0,5+0,5)*1,5</t>
  </si>
  <si>
    <t>70</t>
  </si>
  <si>
    <t>783306801</t>
  </si>
  <si>
    <t>Odstranění nátěrů ze zámečnických konstrukcí obroušením</t>
  </si>
  <si>
    <t>-2029455703</t>
  </si>
  <si>
    <t>Zárubně</t>
  </si>
  <si>
    <t>((0,6*2)*0,25)*6</t>
  </si>
  <si>
    <t>((0,8*2)*0,25)*13</t>
  </si>
  <si>
    <t>((3,3*2,2)*0,25)*2</t>
  </si>
  <si>
    <t>((0,7*2)*0,25)*2</t>
  </si>
  <si>
    <t>71</t>
  </si>
  <si>
    <t>783314203</t>
  </si>
  <si>
    <t>Základní antikorozní nátěr zámečnických konstrukcí jednonásobný syntetický samozákladující</t>
  </si>
  <si>
    <t>-1953659473</t>
  </si>
  <si>
    <t>((1,2*2)*0,25)*2</t>
  </si>
  <si>
    <t>((0,9*2)*0,25)*2</t>
  </si>
  <si>
    <t>72</t>
  </si>
  <si>
    <t>783315101</t>
  </si>
  <si>
    <t>Mezinátěr zámečnických konstrukcí jednonásobný syntetický standardní</t>
  </si>
  <si>
    <t>-397915069</t>
  </si>
  <si>
    <t>73</t>
  </si>
  <si>
    <t>783317101</t>
  </si>
  <si>
    <t>Krycí nátěr (email) zámečnických konstrukcí jednonásobný syntetický standardní</t>
  </si>
  <si>
    <t>1605107336</t>
  </si>
  <si>
    <t>74</t>
  </si>
  <si>
    <t>783-x1</t>
  </si>
  <si>
    <t>D+M+PH Dvojnásobný olejový nátěr štukových omítek stěn vč. podkladní penetrace</t>
  </si>
  <si>
    <t>60173182</t>
  </si>
  <si>
    <t>(2,66+2,66+4,05+4,05+4,05+4,05+9,45+9,45+15+15+10+10+3,9+3,9+2,3+2,3)*2,19</t>
  </si>
  <si>
    <t>-(0,8*2)*4</t>
  </si>
  <si>
    <t>-(1,45*2)*2</t>
  </si>
  <si>
    <t>-1,5*1,2</t>
  </si>
  <si>
    <t>(1,5+1,2+1,2)*0,3</t>
  </si>
  <si>
    <t>-(0,6*0,9)*7</t>
  </si>
  <si>
    <t>((0,6+0,9+0,9)*7)*0,3</t>
  </si>
  <si>
    <t>(4,95+4,95+4,15+4,15+5,25+5,25+2,55+2,55+3,9+3,9+2,6+2,6+10,8+10,8+5+5+1,8+1,8+5,7+5,7+4,1+4,1+2,2+2,2+2,9+2,9+1,2+1,2+2,71+2,71+3,83+3,83)*2,5</t>
  </si>
  <si>
    <t>(3,83+3,83+1,5+1,5+1,8+1,8+3,1+3,1+14,7+14,7)*2,5</t>
  </si>
  <si>
    <t>-(0,8*2)*14</t>
  </si>
  <si>
    <t>-(0,9*2)*2</t>
  </si>
  <si>
    <t>-(3,3*2,2)*4</t>
  </si>
  <si>
    <t>((3,3+2,2+2,2)*2)*0,6</t>
  </si>
  <si>
    <t>(3,3+2,2+2,2)*0,1</t>
  </si>
  <si>
    <t>-1,4*1,2</t>
  </si>
  <si>
    <t>(1,4+1,2+1,2)*0,3</t>
  </si>
  <si>
    <t>-(1,5*1,2)*4</t>
  </si>
  <si>
    <t>((1,5+1,2+1,2)*4)*0,3</t>
  </si>
  <si>
    <t>-(1,3*2)*2</t>
  </si>
  <si>
    <t>((1,3+2+2)*0,2)*2</t>
  </si>
  <si>
    <t>Mezisoučet</t>
  </si>
  <si>
    <t>(24,98+24,98+15+15+0,6+0,6)*2,5</t>
  </si>
  <si>
    <t>784</t>
  </si>
  <si>
    <t>Dokončovací práce - malby a tapety</t>
  </si>
  <si>
    <t>75</t>
  </si>
  <si>
    <t>784121001</t>
  </si>
  <si>
    <t>Oškrabání malby v místnostech výšky do 3,80 m</t>
  </si>
  <si>
    <t>1076675745</t>
  </si>
  <si>
    <t>(4+4+1,35+1,35+0,9+0,9+0,9+0,9+0,9+0,9+1,3+1,3+1,3+1,3+1,3+1,3+1,3+1,3+1,3+1,3+1,6+1,6+1,3+1,3+1,6+1,6+1,6+1,6)*0,9</t>
  </si>
  <si>
    <t>((0,6+0,9+0,9)*6)*0,3</t>
  </si>
  <si>
    <t>(1.8+1.8+5,7+5,7+4,1+4,1+3+3+2,2+2,2+1,2+1,2+2,55+2,55+5,25+5,25+4,95+4,95+4,2+4,2)*2,7</t>
  </si>
  <si>
    <t>-0,9*2</t>
  </si>
  <si>
    <t>(10,8+10,8+5+5+3.9+3.9+2,4+2,4)*1,2</t>
  </si>
  <si>
    <t>-(3,3*0.7)*4</t>
  </si>
  <si>
    <t>(3,3+2,2+2,2)*0,6</t>
  </si>
  <si>
    <t>(3,3+2,2+2,2)*0.1</t>
  </si>
  <si>
    <t>-(0.8*0,5)*6</t>
  </si>
  <si>
    <t>-0,9*0,5</t>
  </si>
  <si>
    <t>(3,6+3,6+1,65+1,65+3,6+3,6+1,25+1,25+1,45+1,45+0,7+0,7+0,7+0,7+1,2+1,2+0,45+0,45+0,45+0,45)*0,7</t>
  </si>
  <si>
    <t>-(0,6*0,9)*3</t>
  </si>
  <si>
    <t>((0,6+0,9+0,9)*3)*0,3</t>
  </si>
  <si>
    <t>(1,5+1,5+3,9+3,9+3,83+3,83+2,43+2,43)*1,5</t>
  </si>
  <si>
    <t>-(1,3+0,8+0,9)*0,93</t>
  </si>
  <si>
    <t>(3,9+3,9+3,5+3,5+1,73+1,73+3,1+3,1)*0,7</t>
  </si>
  <si>
    <t>76</t>
  </si>
  <si>
    <t>784121005</t>
  </si>
  <si>
    <t>Oškrabání malby v místnostech výšky přes 5,00 m</t>
  </si>
  <si>
    <t>1220650488</t>
  </si>
  <si>
    <t>(15+15+24,98+24,98+0,5+0,5+10,88+10,88+3,18+3,18+3,18+3,18+3,23+3,23+6+6+15+15)*3,42</t>
  </si>
  <si>
    <t>-(1,5*2,35)*20</t>
  </si>
  <si>
    <t>((1,5+3,45+4,35)*14)*0,5</t>
  </si>
  <si>
    <t>((1,5+3,55+3,55)*6)*0,5</t>
  </si>
  <si>
    <t>-106,02</t>
  </si>
  <si>
    <t>77</t>
  </si>
  <si>
    <t>784181131</t>
  </si>
  <si>
    <t>Penetrace podkladu jednonásobná fungicidní akrylátová bezbarvá v místnostech výšky do 3,80 m</t>
  </si>
  <si>
    <t>-319105312</t>
  </si>
  <si>
    <t>(4,95+4,95+4,15+4,15+5,25+5,25+2,55+2,55+3,9+3,9+2,6+2,6+10,8+10,8+5+5+1,8+1,8+5,7+5,7+4,1+4,1+2,2+2,2+2,9+2,9+1,2+1,2+2,71+2,71+3,83+3,83)*0,2</t>
  </si>
  <si>
    <t>(3,83+3,83+1,5+1,5)*0,2</t>
  </si>
  <si>
    <t>(2,7+2,7+1,35+1,35+2,9+2,9+1,35+1,35+0,9+0,9+0,9+0,9+0,9+0,9+1,4+1,4+1,4+1,4+1,4+1,4+1,4+1,4+1,4+1,4+1,4+1,4+1,6+1,6)*0,9</t>
  </si>
  <si>
    <t>-(0,6*0,2)*10</t>
  </si>
  <si>
    <t>-(0,8*0,2)*2</t>
  </si>
  <si>
    <t>-(0,6*0,2)*6</t>
  </si>
  <si>
    <t>(3,6+3,6+3,6+3,6+1,65+1,65+1,3+1,3+0,8+0,8+0,8+0,8+1,25+1,25+1,5+1,5+3,9+3,9+3,5+3,5+1,73+1,73+3+3+3+3+1,8+1,8)*0,7</t>
  </si>
  <si>
    <t>78</t>
  </si>
  <si>
    <t>784181135</t>
  </si>
  <si>
    <t>Penetrace podkladu jednonásobná fungicidní akrylátová bezbarvá v místnostech výšky přes 5,00 m</t>
  </si>
  <si>
    <t>1465398831</t>
  </si>
  <si>
    <t>(24,98+24,98+15+15+0,6+0,6)*2,92</t>
  </si>
  <si>
    <t>-(1,5*1,65)*14</t>
  </si>
  <si>
    <t>((1,5+3,45+3,45)*14)*0,4</t>
  </si>
  <si>
    <t>24,975*15</t>
  </si>
  <si>
    <t>(6+6+15+15+10,88+10,88+4,32+3,23+3,23+3,23+4,05+4,05)*3,42</t>
  </si>
  <si>
    <t>-(1,5*1,65)*6</t>
  </si>
  <si>
    <t>((1,5+1,65+1,65)*6)*0,3</t>
  </si>
  <si>
    <t>149,55</t>
  </si>
  <si>
    <t>47,304</t>
  </si>
  <si>
    <t>-(14,7*2)*2,5</t>
  </si>
  <si>
    <t>(1,2*2)*2</t>
  </si>
  <si>
    <t>79</t>
  </si>
  <si>
    <t>784351031</t>
  </si>
  <si>
    <t>Malby antibakteriální v místnostech výšky do 3,80 m</t>
  </si>
  <si>
    <t>-1664769422</t>
  </si>
  <si>
    <t>80</t>
  </si>
  <si>
    <t>784351035</t>
  </si>
  <si>
    <t>Malby antibakteriální v místnostech výšky přes 5,00 m</t>
  </si>
  <si>
    <t>-785309414</t>
  </si>
  <si>
    <t>OST</t>
  </si>
  <si>
    <t>Ostatní</t>
  </si>
  <si>
    <t>81</t>
  </si>
  <si>
    <t>OST-x1</t>
  </si>
  <si>
    <t>D+M+PH Chladící místnost vel. cca. 3x4x2,5m s dveřmi a technologií - spec. dle investora</t>
  </si>
  <si>
    <t>-1026217714</t>
  </si>
  <si>
    <t>82</t>
  </si>
  <si>
    <t>OST-x2</t>
  </si>
  <si>
    <t>Demontáž ZTI, likvidace a nové provedení dle potřeb investora vč. zařizovacích předmětů a požárního vodovodu - cena vč. stavební přípomoci, tlakových zkoušek, proplachů apod...(rozsah pouze pro místnosti v rámci 1. etapy)</t>
  </si>
  <si>
    <t>-396135609</t>
  </si>
  <si>
    <t>83</t>
  </si>
  <si>
    <t>OST-x3</t>
  </si>
  <si>
    <t>Demontáž VYT (již pouze zbytky), likvidace a nové provedení kompletního vytápění dle potřeb investora - cena vč. stavební přípomoci, tlakových zkoušek apod...(rozsah pouze pro místnosti v rámci 1. etapy)</t>
  </si>
  <si>
    <t>-530680155</t>
  </si>
  <si>
    <t>84</t>
  </si>
  <si>
    <t>OST-x4</t>
  </si>
  <si>
    <t>Demontáž VZT, likvidace a nové provedení kompletního VZT dle potřeb investora (místnosti bez oken) - cena vč. stavební přípomoci, zkoušek apod...(rozsah pouze pro místnosti v rámci 1. etapy)</t>
  </si>
  <si>
    <t>574227508</t>
  </si>
  <si>
    <t>85</t>
  </si>
  <si>
    <t>OST-x5</t>
  </si>
  <si>
    <t>Demontáž Elektorinstalace, likvidace a nové provedení kompletní El vč. koncových prvků dle potřeb investora - cena vč. stavební přípomoci, revize apod...(rozsah pouze pro místnosti v rámci 1. etapy)</t>
  </si>
  <si>
    <t>-795274621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</si>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</sst>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5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8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9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9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20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9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2" fillId="0" borderId="15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1" fillId="0" borderId="15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1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3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24" fillId="2" borderId="15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6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167" fontId="23" fillId="2" borderId="23" xfId="0" applyNumberFormat="1" applyFont="1" applyFill="1" applyBorder="1" applyAlignment="1" applyProtection="1">
      <alignment vertical="center"/>
      <protection locked="0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4" fillId="2" borderId="20" xfId="0" applyFont="1" applyFill="1" applyBorder="1" applyAlignment="1" applyProtection="1">
      <alignment horizontal="left" vertical="center"/>
      <protection locked="0"/>
    </xf>
    <xf numFmtId="0" fontId="24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166" fontId="24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9" fillId="0" borderId="29" xfId="0" applyFont="1" applyBorder="1" applyAlignment="1">
      <alignment horizontal="left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horizontal="left" vertical="center" wrapText="1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2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8" fillId="0" borderId="1" xfId="0" applyFont="1" applyBorder="1" applyAlignment="1">
      <alignment horizontal="center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3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41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1" fillId="0" borderId="27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/>
    </xf>
    <xf numFmtId="0" fontId="41" fillId="0" borderId="28" xfId="0" applyFont="1" applyBorder="1" applyAlignment="1">
      <alignment horizontal="left" vertical="center" wrapText="1"/>
    </xf>
    <xf numFmtId="0" fontId="41" fillId="0" borderId="28" xfId="0" applyFont="1" applyBorder="1" applyAlignment="1">
      <alignment horizontal="left" vertical="center"/>
    </xf>
    <xf numFmtId="0" fontId="41" fillId="0" borderId="30" xfId="0" applyFont="1" applyBorder="1" applyAlignment="1">
      <alignment horizontal="left" vertical="center" wrapText="1"/>
    </xf>
    <xf numFmtId="0" fontId="41" fillId="0" borderId="29" xfId="0" applyFont="1" applyBorder="1" applyAlignment="1">
      <alignment horizontal="left" vertical="center" wrapText="1"/>
    </xf>
    <xf numFmtId="0" fontId="41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1" fillId="0" borderId="30" xfId="0" applyFont="1" applyBorder="1" applyAlignment="1">
      <alignment horizontal="left" vertical="center"/>
    </xf>
    <xf numFmtId="0" fontId="41" fillId="0" borderId="3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3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40" fillId="0" borderId="1" xfId="0" applyFont="1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3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19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19</v>
      </c>
      <c r="AO17" s="24"/>
      <c r="AP17" s="24"/>
      <c r="AQ17" s="24"/>
      <c r="AR17" s="22"/>
      <c r="BE17" s="33"/>
      <c r="BS17" s="19" t="s">
        <v>33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34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19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35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19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36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37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38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39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40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41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42</v>
      </c>
      <c r="E29" s="49"/>
      <c r="F29" s="34" t="s">
        <v>43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44</v>
      </c>
      <c r="G30" s="49"/>
      <c r="H30" s="49"/>
      <c r="I30" s="49"/>
      <c r="J30" s="49"/>
      <c r="K30" s="49"/>
      <c r="L30" s="50">
        <v>0.14999999999999999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45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46</v>
      </c>
      <c r="G32" s="49"/>
      <c r="H32" s="49"/>
      <c r="I32" s="49"/>
      <c r="J32" s="49"/>
      <c r="K32" s="49"/>
      <c r="L32" s="50">
        <v>0.14999999999999999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47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48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49</v>
      </c>
      <c r="U35" s="56"/>
      <c r="V35" s="56"/>
      <c r="W35" s="56"/>
      <c r="X35" s="58" t="s">
        <v>50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51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00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Potravinová banka Královské Poříčí - I. část - hl. budova 1.NP a severo-západní část 2.NP, hl. vstup do budovy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Královské poříčí, Lázeňská 175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15. 1. 2021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15.1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 xml:space="preserve">Potravinová banka Karlovarského kraje  z. s.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SCHRADER s.r.o.</v>
      </c>
      <c r="AN49" s="66"/>
      <c r="AO49" s="66"/>
      <c r="AP49" s="66"/>
      <c r="AQ49" s="42"/>
      <c r="AR49" s="46"/>
      <c r="AS49" s="76" t="s">
        <v>52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15.1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34</v>
      </c>
      <c r="AJ50" s="42"/>
      <c r="AK50" s="42"/>
      <c r="AL50" s="42"/>
      <c r="AM50" s="75" t="str">
        <f>IF(E20="","",E20)</f>
        <v>Michal Kubelka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53</v>
      </c>
      <c r="D52" s="89"/>
      <c r="E52" s="89"/>
      <c r="F52" s="89"/>
      <c r="G52" s="89"/>
      <c r="H52" s="90"/>
      <c r="I52" s="91" t="s">
        <v>54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55</v>
      </c>
      <c r="AH52" s="89"/>
      <c r="AI52" s="89"/>
      <c r="AJ52" s="89"/>
      <c r="AK52" s="89"/>
      <c r="AL52" s="89"/>
      <c r="AM52" s="89"/>
      <c r="AN52" s="91" t="s">
        <v>56</v>
      </c>
      <c r="AO52" s="89"/>
      <c r="AP52" s="89"/>
      <c r="AQ52" s="93" t="s">
        <v>57</v>
      </c>
      <c r="AR52" s="46"/>
      <c r="AS52" s="94" t="s">
        <v>58</v>
      </c>
      <c r="AT52" s="95" t="s">
        <v>59</v>
      </c>
      <c r="AU52" s="95" t="s">
        <v>60</v>
      </c>
      <c r="AV52" s="95" t="s">
        <v>61</v>
      </c>
      <c r="AW52" s="95" t="s">
        <v>62</v>
      </c>
      <c r="AX52" s="95" t="s">
        <v>63</v>
      </c>
      <c r="AY52" s="95" t="s">
        <v>64</v>
      </c>
      <c r="AZ52" s="95" t="s">
        <v>65</v>
      </c>
      <c r="BA52" s="95" t="s">
        <v>66</v>
      </c>
      <c r="BB52" s="95" t="s">
        <v>67</v>
      </c>
      <c r="BC52" s="95" t="s">
        <v>68</v>
      </c>
      <c r="BD52" s="96" t="s">
        <v>69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70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ROUND(AS55,2)</f>
        <v>0</v>
      </c>
      <c r="AT54" s="108">
        <f>ROUND(SUM(AV54:AW54),2)</f>
        <v>0</v>
      </c>
      <c r="AU54" s="109">
        <f>ROUND(AU55,5)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ROUND(AZ55,2)</f>
        <v>0</v>
      </c>
      <c r="BA54" s="108">
        <f>ROUND(BA55,2)</f>
        <v>0</v>
      </c>
      <c r="BB54" s="108">
        <f>ROUND(BB55,2)</f>
        <v>0</v>
      </c>
      <c r="BC54" s="108">
        <f>ROUND(BC55,2)</f>
        <v>0</v>
      </c>
      <c r="BD54" s="110">
        <f>ROUND(BD55,2)</f>
        <v>0</v>
      </c>
      <c r="BE54" s="6"/>
      <c r="BS54" s="111" t="s">
        <v>71</v>
      </c>
      <c r="BT54" s="111" t="s">
        <v>72</v>
      </c>
      <c r="BV54" s="111" t="s">
        <v>73</v>
      </c>
      <c r="BW54" s="111" t="s">
        <v>5</v>
      </c>
      <c r="BX54" s="111" t="s">
        <v>74</v>
      </c>
      <c r="CL54" s="111" t="s">
        <v>19</v>
      </c>
    </row>
    <row r="55" s="7" customFormat="1" ht="37.5" customHeight="1">
      <c r="A55" s="112" t="s">
        <v>75</v>
      </c>
      <c r="B55" s="113"/>
      <c r="C55" s="114"/>
      <c r="D55" s="115" t="s">
        <v>14</v>
      </c>
      <c r="E55" s="115"/>
      <c r="F55" s="115"/>
      <c r="G55" s="115"/>
      <c r="H55" s="115"/>
      <c r="I55" s="116"/>
      <c r="J55" s="115" t="s">
        <v>17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'00 - Potravinová banka Kr...'!J28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76</v>
      </c>
      <c r="AR55" s="119"/>
      <c r="AS55" s="120">
        <v>0</v>
      </c>
      <c r="AT55" s="121">
        <f>ROUND(SUM(AV55:AW55),2)</f>
        <v>0</v>
      </c>
      <c r="AU55" s="122">
        <f>'00 - Potravinová banka Kr...'!P89</f>
        <v>0</v>
      </c>
      <c r="AV55" s="121">
        <f>'00 - Potravinová banka Kr...'!J31</f>
        <v>0</v>
      </c>
      <c r="AW55" s="121">
        <f>'00 - Potravinová banka Kr...'!J32</f>
        <v>0</v>
      </c>
      <c r="AX55" s="121">
        <f>'00 - Potravinová banka Kr...'!J33</f>
        <v>0</v>
      </c>
      <c r="AY55" s="121">
        <f>'00 - Potravinová banka Kr...'!J34</f>
        <v>0</v>
      </c>
      <c r="AZ55" s="121">
        <f>'00 - Potravinová banka Kr...'!F31</f>
        <v>0</v>
      </c>
      <c r="BA55" s="121">
        <f>'00 - Potravinová banka Kr...'!F32</f>
        <v>0</v>
      </c>
      <c r="BB55" s="121">
        <f>'00 - Potravinová banka Kr...'!F33</f>
        <v>0</v>
      </c>
      <c r="BC55" s="121">
        <f>'00 - Potravinová banka Kr...'!F34</f>
        <v>0</v>
      </c>
      <c r="BD55" s="123">
        <f>'00 - Potravinová banka Kr...'!F35</f>
        <v>0</v>
      </c>
      <c r="BE55" s="7"/>
      <c r="BT55" s="124" t="s">
        <v>77</v>
      </c>
      <c r="BU55" s="124" t="s">
        <v>78</v>
      </c>
      <c r="BV55" s="124" t="s">
        <v>73</v>
      </c>
      <c r="BW55" s="124" t="s">
        <v>5</v>
      </c>
      <c r="BX55" s="124" t="s">
        <v>74</v>
      </c>
      <c r="CL55" s="124" t="s">
        <v>19</v>
      </c>
    </row>
    <row r="56" s="2" customFormat="1" ht="30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6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</row>
    <row r="57" s="2" customFormat="1" ht="6.96" customHeight="1">
      <c r="A57" s="40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46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</sheetData>
  <sheetProtection sheet="1" formatColumns="0" formatRows="0" objects="1" scenarios="1" spinCount="100000" saltValue="HVaWjcuW6/b//cs9f4qJHiy8eYcVD2sT3nCzA39YTBybRcsybYngc+TlZH1ZVZpXuc3FGuBm2eVqcx969h97SQ==" hashValue="eJCjDb4xQgyMCHEtKXdpFgFWVE4zN5OYeSTrkKQf+Jheqprrfp9x9m2bopn4xVVvFk38l9MJDNnkbHfbZfMUrA==" algorithmName="SHA-512" password="80EB"/>
  <mergeCells count="42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AR2:BE2"/>
  </mergeCells>
  <hyperlinks>
    <hyperlink ref="A55" location="'00 - Potravinová banka Kr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5</v>
      </c>
    </row>
    <row r="3" s="1" customFormat="1" ht="6.96" customHeight="1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22"/>
      <c r="AT3" s="19" t="s">
        <v>79</v>
      </c>
    </row>
    <row r="4" s="1" customFormat="1" ht="24.96" customHeight="1">
      <c r="B4" s="22"/>
      <c r="D4" s="127" t="s">
        <v>80</v>
      </c>
      <c r="L4" s="22"/>
      <c r="M4" s="128" t="s">
        <v>10</v>
      </c>
      <c r="AT4" s="19" t="s">
        <v>4</v>
      </c>
    </row>
    <row r="5" s="1" customFormat="1" ht="6.96" customHeight="1">
      <c r="B5" s="22"/>
      <c r="L5" s="22"/>
    </row>
    <row r="6" s="2" customFormat="1" ht="12" customHeight="1">
      <c r="A6" s="40"/>
      <c r="B6" s="46"/>
      <c r="C6" s="40"/>
      <c r="D6" s="129" t="s">
        <v>16</v>
      </c>
      <c r="E6" s="40"/>
      <c r="F6" s="40"/>
      <c r="G6" s="40"/>
      <c r="H6" s="40"/>
      <c r="I6" s="40"/>
      <c r="J6" s="40"/>
      <c r="K6" s="40"/>
      <c r="L6" s="13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</row>
    <row r="7" s="2" customFormat="1" ht="30" customHeight="1">
      <c r="A7" s="40"/>
      <c r="B7" s="46"/>
      <c r="C7" s="40"/>
      <c r="D7" s="40"/>
      <c r="E7" s="131" t="s">
        <v>17</v>
      </c>
      <c r="F7" s="40"/>
      <c r="G7" s="40"/>
      <c r="H7" s="40"/>
      <c r="I7" s="40"/>
      <c r="J7" s="40"/>
      <c r="K7" s="40"/>
      <c r="L7" s="13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</row>
    <row r="8" s="2" customFormat="1">
      <c r="A8" s="40"/>
      <c r="B8" s="46"/>
      <c r="C8" s="40"/>
      <c r="D8" s="40"/>
      <c r="E8" s="40"/>
      <c r="F8" s="40"/>
      <c r="G8" s="40"/>
      <c r="H8" s="40"/>
      <c r="I8" s="40"/>
      <c r="J8" s="40"/>
      <c r="K8" s="40"/>
      <c r="L8" s="13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2" customHeight="1">
      <c r="A9" s="40"/>
      <c r="B9" s="46"/>
      <c r="C9" s="40"/>
      <c r="D9" s="129" t="s">
        <v>18</v>
      </c>
      <c r="E9" s="40"/>
      <c r="F9" s="132" t="s">
        <v>19</v>
      </c>
      <c r="G9" s="40"/>
      <c r="H9" s="40"/>
      <c r="I9" s="129" t="s">
        <v>20</v>
      </c>
      <c r="J9" s="132" t="s">
        <v>19</v>
      </c>
      <c r="K9" s="40"/>
      <c r="L9" s="13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29" t="s">
        <v>21</v>
      </c>
      <c r="E10" s="40"/>
      <c r="F10" s="132" t="s">
        <v>22</v>
      </c>
      <c r="G10" s="40"/>
      <c r="H10" s="40"/>
      <c r="I10" s="129" t="s">
        <v>23</v>
      </c>
      <c r="J10" s="133" t="str">
        <f>'Rekapitulace stavby'!AN8</f>
        <v>15. 1. 2021</v>
      </c>
      <c r="K10" s="40"/>
      <c r="L10" s="13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0.8" customHeight="1">
      <c r="A11" s="40"/>
      <c r="B11" s="46"/>
      <c r="C11" s="40"/>
      <c r="D11" s="40"/>
      <c r="E11" s="40"/>
      <c r="F11" s="40"/>
      <c r="G11" s="40"/>
      <c r="H11" s="40"/>
      <c r="I11" s="40"/>
      <c r="J11" s="40"/>
      <c r="K11" s="40"/>
      <c r="L11" s="13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29" t="s">
        <v>25</v>
      </c>
      <c r="E12" s="40"/>
      <c r="F12" s="40"/>
      <c r="G12" s="40"/>
      <c r="H12" s="40"/>
      <c r="I12" s="129" t="s">
        <v>26</v>
      </c>
      <c r="J12" s="132" t="s">
        <v>19</v>
      </c>
      <c r="K12" s="40"/>
      <c r="L12" s="13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8" customHeight="1">
      <c r="A13" s="40"/>
      <c r="B13" s="46"/>
      <c r="C13" s="40"/>
      <c r="D13" s="40"/>
      <c r="E13" s="132" t="s">
        <v>27</v>
      </c>
      <c r="F13" s="40"/>
      <c r="G13" s="40"/>
      <c r="H13" s="40"/>
      <c r="I13" s="129" t="s">
        <v>28</v>
      </c>
      <c r="J13" s="132" t="s">
        <v>19</v>
      </c>
      <c r="K13" s="40"/>
      <c r="L13" s="13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6.96" customHeight="1">
      <c r="A14" s="40"/>
      <c r="B14" s="46"/>
      <c r="C14" s="40"/>
      <c r="D14" s="40"/>
      <c r="E14" s="40"/>
      <c r="F14" s="40"/>
      <c r="G14" s="40"/>
      <c r="H14" s="40"/>
      <c r="I14" s="40"/>
      <c r="J14" s="40"/>
      <c r="K14" s="40"/>
      <c r="L14" s="13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2" customHeight="1">
      <c r="A15" s="40"/>
      <c r="B15" s="46"/>
      <c r="C15" s="40"/>
      <c r="D15" s="129" t="s">
        <v>29</v>
      </c>
      <c r="E15" s="40"/>
      <c r="F15" s="40"/>
      <c r="G15" s="40"/>
      <c r="H15" s="40"/>
      <c r="I15" s="129" t="s">
        <v>26</v>
      </c>
      <c r="J15" s="35" t="str">
        <f>'Rekapitulace stavby'!AN13</f>
        <v>Vyplň údaj</v>
      </c>
      <c r="K15" s="40"/>
      <c r="L15" s="13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8" customHeight="1">
      <c r="A16" s="40"/>
      <c r="B16" s="46"/>
      <c r="C16" s="40"/>
      <c r="D16" s="40"/>
      <c r="E16" s="35" t="str">
        <f>'Rekapitulace stavby'!E14</f>
        <v>Vyplň údaj</v>
      </c>
      <c r="F16" s="132"/>
      <c r="G16" s="132"/>
      <c r="H16" s="132"/>
      <c r="I16" s="129" t="s">
        <v>28</v>
      </c>
      <c r="J16" s="35" t="str">
        <f>'Rekapitulace stavby'!AN14</f>
        <v>Vyplň údaj</v>
      </c>
      <c r="K16" s="40"/>
      <c r="L16" s="13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6.96" customHeight="1">
      <c r="A17" s="40"/>
      <c r="B17" s="46"/>
      <c r="C17" s="40"/>
      <c r="D17" s="40"/>
      <c r="E17" s="40"/>
      <c r="F17" s="40"/>
      <c r="G17" s="40"/>
      <c r="H17" s="40"/>
      <c r="I17" s="40"/>
      <c r="J17" s="40"/>
      <c r="K17" s="40"/>
      <c r="L17" s="13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2" customHeight="1">
      <c r="A18" s="40"/>
      <c r="B18" s="46"/>
      <c r="C18" s="40"/>
      <c r="D18" s="129" t="s">
        <v>31</v>
      </c>
      <c r="E18" s="40"/>
      <c r="F18" s="40"/>
      <c r="G18" s="40"/>
      <c r="H18" s="40"/>
      <c r="I18" s="129" t="s">
        <v>26</v>
      </c>
      <c r="J18" s="132" t="s">
        <v>19</v>
      </c>
      <c r="K18" s="40"/>
      <c r="L18" s="13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8" customHeight="1">
      <c r="A19" s="40"/>
      <c r="B19" s="46"/>
      <c r="C19" s="40"/>
      <c r="D19" s="40"/>
      <c r="E19" s="132" t="s">
        <v>32</v>
      </c>
      <c r="F19" s="40"/>
      <c r="G19" s="40"/>
      <c r="H19" s="40"/>
      <c r="I19" s="129" t="s">
        <v>28</v>
      </c>
      <c r="J19" s="132" t="s">
        <v>19</v>
      </c>
      <c r="K19" s="40"/>
      <c r="L19" s="13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6.96" customHeight="1">
      <c r="A20" s="40"/>
      <c r="B20" s="46"/>
      <c r="C20" s="40"/>
      <c r="D20" s="40"/>
      <c r="E20" s="40"/>
      <c r="F20" s="40"/>
      <c r="G20" s="40"/>
      <c r="H20" s="40"/>
      <c r="I20" s="40"/>
      <c r="J20" s="40"/>
      <c r="K20" s="40"/>
      <c r="L20" s="13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2" customHeight="1">
      <c r="A21" s="40"/>
      <c r="B21" s="46"/>
      <c r="C21" s="40"/>
      <c r="D21" s="129" t="s">
        <v>34</v>
      </c>
      <c r="E21" s="40"/>
      <c r="F21" s="40"/>
      <c r="G21" s="40"/>
      <c r="H21" s="40"/>
      <c r="I21" s="129" t="s">
        <v>26</v>
      </c>
      <c r="J21" s="132" t="s">
        <v>19</v>
      </c>
      <c r="K21" s="40"/>
      <c r="L21" s="13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8" customHeight="1">
      <c r="A22" s="40"/>
      <c r="B22" s="46"/>
      <c r="C22" s="40"/>
      <c r="D22" s="40"/>
      <c r="E22" s="132" t="s">
        <v>35</v>
      </c>
      <c r="F22" s="40"/>
      <c r="G22" s="40"/>
      <c r="H22" s="40"/>
      <c r="I22" s="129" t="s">
        <v>28</v>
      </c>
      <c r="J22" s="132" t="s">
        <v>19</v>
      </c>
      <c r="K22" s="40"/>
      <c r="L22" s="13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6.96" customHeight="1">
      <c r="A23" s="40"/>
      <c r="B23" s="46"/>
      <c r="C23" s="40"/>
      <c r="D23" s="40"/>
      <c r="E23" s="40"/>
      <c r="F23" s="40"/>
      <c r="G23" s="40"/>
      <c r="H23" s="40"/>
      <c r="I23" s="40"/>
      <c r="J23" s="40"/>
      <c r="K23" s="40"/>
      <c r="L23" s="13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2" customHeight="1">
      <c r="A24" s="40"/>
      <c r="B24" s="46"/>
      <c r="C24" s="40"/>
      <c r="D24" s="129" t="s">
        <v>36</v>
      </c>
      <c r="E24" s="40"/>
      <c r="F24" s="40"/>
      <c r="G24" s="40"/>
      <c r="H24" s="40"/>
      <c r="I24" s="40"/>
      <c r="J24" s="40"/>
      <c r="K24" s="40"/>
      <c r="L24" s="13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8" customFormat="1" ht="47.25" customHeight="1">
      <c r="A25" s="134"/>
      <c r="B25" s="135"/>
      <c r="C25" s="134"/>
      <c r="D25" s="134"/>
      <c r="E25" s="136" t="s">
        <v>37</v>
      </c>
      <c r="F25" s="136"/>
      <c r="G25" s="136"/>
      <c r="H25" s="136"/>
      <c r="I25" s="134"/>
      <c r="J25" s="134"/>
      <c r="K25" s="134"/>
      <c r="L25" s="137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</row>
    <row r="26" s="2" customFormat="1" ht="6.96" customHeight="1">
      <c r="A26" s="40"/>
      <c r="B26" s="46"/>
      <c r="C26" s="40"/>
      <c r="D26" s="40"/>
      <c r="E26" s="40"/>
      <c r="F26" s="40"/>
      <c r="G26" s="40"/>
      <c r="H26" s="40"/>
      <c r="I26" s="40"/>
      <c r="J26" s="40"/>
      <c r="K26" s="40"/>
      <c r="L26" s="13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138"/>
      <c r="E27" s="138"/>
      <c r="F27" s="138"/>
      <c r="G27" s="138"/>
      <c r="H27" s="138"/>
      <c r="I27" s="138"/>
      <c r="J27" s="138"/>
      <c r="K27" s="138"/>
      <c r="L27" s="13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25.44" customHeight="1">
      <c r="A28" s="40"/>
      <c r="B28" s="46"/>
      <c r="C28" s="40"/>
      <c r="D28" s="139" t="s">
        <v>38</v>
      </c>
      <c r="E28" s="40"/>
      <c r="F28" s="40"/>
      <c r="G28" s="40"/>
      <c r="H28" s="40"/>
      <c r="I28" s="40"/>
      <c r="J28" s="140">
        <f>ROUND(J89, 2)</f>
        <v>0</v>
      </c>
      <c r="K28" s="40"/>
      <c r="L28" s="13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38"/>
      <c r="E29" s="138"/>
      <c r="F29" s="138"/>
      <c r="G29" s="138"/>
      <c r="H29" s="138"/>
      <c r="I29" s="138"/>
      <c r="J29" s="138"/>
      <c r="K29" s="138"/>
      <c r="L29" s="13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14.4" customHeight="1">
      <c r="A30" s="40"/>
      <c r="B30" s="46"/>
      <c r="C30" s="40"/>
      <c r="D30" s="40"/>
      <c r="E30" s="40"/>
      <c r="F30" s="141" t="s">
        <v>40</v>
      </c>
      <c r="G30" s="40"/>
      <c r="H30" s="40"/>
      <c r="I30" s="141" t="s">
        <v>39</v>
      </c>
      <c r="J30" s="141" t="s">
        <v>41</v>
      </c>
      <c r="K30" s="40"/>
      <c r="L30" s="13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14.4" customHeight="1">
      <c r="A31" s="40"/>
      <c r="B31" s="46"/>
      <c r="C31" s="40"/>
      <c r="D31" s="142" t="s">
        <v>42</v>
      </c>
      <c r="E31" s="129" t="s">
        <v>43</v>
      </c>
      <c r="F31" s="143">
        <f>ROUND((SUM(BE89:BE591)),  2)</f>
        <v>0</v>
      </c>
      <c r="G31" s="40"/>
      <c r="H31" s="40"/>
      <c r="I31" s="144">
        <v>0.20999999999999999</v>
      </c>
      <c r="J31" s="143">
        <f>ROUND(((SUM(BE89:BE591))*I31),  2)</f>
        <v>0</v>
      </c>
      <c r="K31" s="40"/>
      <c r="L31" s="13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129" t="s">
        <v>44</v>
      </c>
      <c r="F32" s="143">
        <f>ROUND((SUM(BF89:BF591)),  2)</f>
        <v>0</v>
      </c>
      <c r="G32" s="40"/>
      <c r="H32" s="40"/>
      <c r="I32" s="144">
        <v>0.14999999999999999</v>
      </c>
      <c r="J32" s="143">
        <f>ROUND(((SUM(BF89:BF591))*I32),  2)</f>
        <v>0</v>
      </c>
      <c r="K32" s="40"/>
      <c r="L32" s="13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hidden="1" s="2" customFormat="1" ht="14.4" customHeight="1">
      <c r="A33" s="40"/>
      <c r="B33" s="46"/>
      <c r="C33" s="40"/>
      <c r="D33" s="40"/>
      <c r="E33" s="129" t="s">
        <v>45</v>
      </c>
      <c r="F33" s="143">
        <f>ROUND((SUM(BG89:BG591)),  2)</f>
        <v>0</v>
      </c>
      <c r="G33" s="40"/>
      <c r="H33" s="40"/>
      <c r="I33" s="144">
        <v>0.20999999999999999</v>
      </c>
      <c r="J33" s="143">
        <f>0</f>
        <v>0</v>
      </c>
      <c r="K33" s="40"/>
      <c r="L33" s="13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hidden="1" s="2" customFormat="1" ht="14.4" customHeight="1">
      <c r="A34" s="40"/>
      <c r="B34" s="46"/>
      <c r="C34" s="40"/>
      <c r="D34" s="40"/>
      <c r="E34" s="129" t="s">
        <v>46</v>
      </c>
      <c r="F34" s="143">
        <f>ROUND((SUM(BH89:BH591)),  2)</f>
        <v>0</v>
      </c>
      <c r="G34" s="40"/>
      <c r="H34" s="40"/>
      <c r="I34" s="144">
        <v>0.14999999999999999</v>
      </c>
      <c r="J34" s="143">
        <f>0</f>
        <v>0</v>
      </c>
      <c r="K34" s="40"/>
      <c r="L34" s="13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29" t="s">
        <v>47</v>
      </c>
      <c r="F35" s="143">
        <f>ROUND((SUM(BI89:BI591)),  2)</f>
        <v>0</v>
      </c>
      <c r="G35" s="40"/>
      <c r="H35" s="40"/>
      <c r="I35" s="144">
        <v>0</v>
      </c>
      <c r="J35" s="143">
        <f>0</f>
        <v>0</v>
      </c>
      <c r="K35" s="40"/>
      <c r="L35" s="13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6.96" customHeight="1">
      <c r="A36" s="40"/>
      <c r="B36" s="46"/>
      <c r="C36" s="40"/>
      <c r="D36" s="40"/>
      <c r="E36" s="40"/>
      <c r="F36" s="40"/>
      <c r="G36" s="40"/>
      <c r="H36" s="40"/>
      <c r="I36" s="40"/>
      <c r="J36" s="40"/>
      <c r="K36" s="40"/>
      <c r="L36" s="13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="2" customFormat="1" ht="25.44" customHeight="1">
      <c r="A37" s="40"/>
      <c r="B37" s="46"/>
      <c r="C37" s="145"/>
      <c r="D37" s="146" t="s">
        <v>48</v>
      </c>
      <c r="E37" s="147"/>
      <c r="F37" s="147"/>
      <c r="G37" s="148" t="s">
        <v>49</v>
      </c>
      <c r="H37" s="149" t="s">
        <v>50</v>
      </c>
      <c r="I37" s="147"/>
      <c r="J37" s="150">
        <f>SUM(J28:J35)</f>
        <v>0</v>
      </c>
      <c r="K37" s="151"/>
      <c r="L37" s="13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14.4" customHeight="1">
      <c r="A38" s="40"/>
      <c r="B38" s="152"/>
      <c r="C38" s="153"/>
      <c r="D38" s="153"/>
      <c r="E38" s="153"/>
      <c r="F38" s="153"/>
      <c r="G38" s="153"/>
      <c r="H38" s="153"/>
      <c r="I38" s="153"/>
      <c r="J38" s="153"/>
      <c r="K38" s="153"/>
      <c r="L38" s="13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42" s="2" customFormat="1" ht="6.96" customHeight="1">
      <c r="A42" s="40"/>
      <c r="B42" s="154"/>
      <c r="C42" s="155"/>
      <c r="D42" s="155"/>
      <c r="E42" s="155"/>
      <c r="F42" s="155"/>
      <c r="G42" s="155"/>
      <c r="H42" s="155"/>
      <c r="I42" s="155"/>
      <c r="J42" s="155"/>
      <c r="K42" s="155"/>
      <c r="L42" s="13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="2" customFormat="1" ht="24.96" customHeight="1">
      <c r="A43" s="40"/>
      <c r="B43" s="41"/>
      <c r="C43" s="25" t="s">
        <v>81</v>
      </c>
      <c r="D43" s="42"/>
      <c r="E43" s="42"/>
      <c r="F43" s="42"/>
      <c r="G43" s="42"/>
      <c r="H43" s="42"/>
      <c r="I43" s="42"/>
      <c r="J43" s="42"/>
      <c r="K43" s="42"/>
      <c r="L43" s="13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="2" customFormat="1" ht="6.96" customHeight="1">
      <c r="A44" s="40"/>
      <c r="B44" s="41"/>
      <c r="C44" s="42"/>
      <c r="D44" s="42"/>
      <c r="E44" s="42"/>
      <c r="F44" s="42"/>
      <c r="G44" s="42"/>
      <c r="H44" s="42"/>
      <c r="I44" s="42"/>
      <c r="J44" s="42"/>
      <c r="K44" s="42"/>
      <c r="L44" s="13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12" customHeight="1">
      <c r="A45" s="40"/>
      <c r="B45" s="41"/>
      <c r="C45" s="34" t="s">
        <v>16</v>
      </c>
      <c r="D45" s="42"/>
      <c r="E45" s="42"/>
      <c r="F45" s="42"/>
      <c r="G45" s="42"/>
      <c r="H45" s="42"/>
      <c r="I45" s="42"/>
      <c r="J45" s="42"/>
      <c r="K45" s="42"/>
      <c r="L45" s="13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30" customHeight="1">
      <c r="A46" s="40"/>
      <c r="B46" s="41"/>
      <c r="C46" s="42"/>
      <c r="D46" s="42"/>
      <c r="E46" s="71" t="str">
        <f>E7</f>
        <v>Potravinová banka Královské Poříčí - I. část - hl. budova 1.NP a severo-západní část 2.NP, hl. vstup do budovy</v>
      </c>
      <c r="F46" s="42"/>
      <c r="G46" s="42"/>
      <c r="H46" s="42"/>
      <c r="I46" s="42"/>
      <c r="J46" s="42"/>
      <c r="K46" s="42"/>
      <c r="L46" s="13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6.96" customHeight="1">
      <c r="A47" s="40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13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2" customHeight="1">
      <c r="A48" s="40"/>
      <c r="B48" s="41"/>
      <c r="C48" s="34" t="s">
        <v>21</v>
      </c>
      <c r="D48" s="42"/>
      <c r="E48" s="42"/>
      <c r="F48" s="29" t="str">
        <f>F10</f>
        <v>Královské poříčí, Lázeňská 175</v>
      </c>
      <c r="G48" s="42"/>
      <c r="H48" s="42"/>
      <c r="I48" s="34" t="s">
        <v>23</v>
      </c>
      <c r="J48" s="74" t="str">
        <f>IF(J10="","",J10)</f>
        <v>15. 1. 2021</v>
      </c>
      <c r="K48" s="42"/>
      <c r="L48" s="13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6.96" customHeight="1">
      <c r="A49" s="40"/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13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5.15" customHeight="1">
      <c r="A50" s="40"/>
      <c r="B50" s="41"/>
      <c r="C50" s="34" t="s">
        <v>25</v>
      </c>
      <c r="D50" s="42"/>
      <c r="E50" s="42"/>
      <c r="F50" s="29" t="str">
        <f>E13</f>
        <v xml:space="preserve">Potravinová banka Karlovarského kraje  z. s.</v>
      </c>
      <c r="G50" s="42"/>
      <c r="H50" s="42"/>
      <c r="I50" s="34" t="s">
        <v>31</v>
      </c>
      <c r="J50" s="38" t="str">
        <f>E19</f>
        <v>SCHRADER s.r.o.</v>
      </c>
      <c r="K50" s="42"/>
      <c r="L50" s="13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15.15" customHeight="1">
      <c r="A51" s="40"/>
      <c r="B51" s="41"/>
      <c r="C51" s="34" t="s">
        <v>29</v>
      </c>
      <c r="D51" s="42"/>
      <c r="E51" s="42"/>
      <c r="F51" s="29" t="str">
        <f>IF(E16="","",E16)</f>
        <v>Vyplň údaj</v>
      </c>
      <c r="G51" s="42"/>
      <c r="H51" s="42"/>
      <c r="I51" s="34" t="s">
        <v>34</v>
      </c>
      <c r="J51" s="38" t="str">
        <f>E22</f>
        <v>Michal Kubelka</v>
      </c>
      <c r="K51" s="42"/>
      <c r="L51" s="13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0.32" customHeight="1">
      <c r="A52" s="40"/>
      <c r="B52" s="41"/>
      <c r="C52" s="42"/>
      <c r="D52" s="42"/>
      <c r="E52" s="42"/>
      <c r="F52" s="42"/>
      <c r="G52" s="42"/>
      <c r="H52" s="42"/>
      <c r="I52" s="42"/>
      <c r="J52" s="42"/>
      <c r="K52" s="42"/>
      <c r="L52" s="13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29.28" customHeight="1">
      <c r="A53" s="40"/>
      <c r="B53" s="41"/>
      <c r="C53" s="156" t="s">
        <v>82</v>
      </c>
      <c r="D53" s="157"/>
      <c r="E53" s="157"/>
      <c r="F53" s="157"/>
      <c r="G53" s="157"/>
      <c r="H53" s="157"/>
      <c r="I53" s="157"/>
      <c r="J53" s="158" t="s">
        <v>83</v>
      </c>
      <c r="K53" s="157"/>
      <c r="L53" s="13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0.32" customHeight="1">
      <c r="A54" s="40"/>
      <c r="B54" s="41"/>
      <c r="C54" s="42"/>
      <c r="D54" s="42"/>
      <c r="E54" s="42"/>
      <c r="F54" s="42"/>
      <c r="G54" s="42"/>
      <c r="H54" s="42"/>
      <c r="I54" s="42"/>
      <c r="J54" s="42"/>
      <c r="K54" s="42"/>
      <c r="L54" s="13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22.8" customHeight="1">
      <c r="A55" s="40"/>
      <c r="B55" s="41"/>
      <c r="C55" s="159" t="s">
        <v>70</v>
      </c>
      <c r="D55" s="42"/>
      <c r="E55" s="42"/>
      <c r="F55" s="42"/>
      <c r="G55" s="42"/>
      <c r="H55" s="42"/>
      <c r="I55" s="42"/>
      <c r="J55" s="104">
        <f>J89</f>
        <v>0</v>
      </c>
      <c r="K55" s="42"/>
      <c r="L55" s="13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U55" s="19" t="s">
        <v>84</v>
      </c>
    </row>
    <row r="56" s="9" customFormat="1" ht="24.96" customHeight="1">
      <c r="A56" s="9"/>
      <c r="B56" s="160"/>
      <c r="C56" s="161"/>
      <c r="D56" s="162" t="s">
        <v>85</v>
      </c>
      <c r="E56" s="163"/>
      <c r="F56" s="163"/>
      <c r="G56" s="163"/>
      <c r="H56" s="163"/>
      <c r="I56" s="163"/>
      <c r="J56" s="164">
        <f>J90</f>
        <v>0</v>
      </c>
      <c r="K56" s="161"/>
      <c r="L56" s="165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="10" customFormat="1" ht="19.92" customHeight="1">
      <c r="A57" s="10"/>
      <c r="B57" s="166"/>
      <c r="C57" s="167"/>
      <c r="D57" s="168" t="s">
        <v>86</v>
      </c>
      <c r="E57" s="169"/>
      <c r="F57" s="169"/>
      <c r="G57" s="169"/>
      <c r="H57" s="169"/>
      <c r="I57" s="169"/>
      <c r="J57" s="170">
        <f>J91</f>
        <v>0</v>
      </c>
      <c r="K57" s="167"/>
      <c r="L57" s="171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</row>
    <row r="58" s="10" customFormat="1" ht="19.92" customHeight="1">
      <c r="A58" s="10"/>
      <c r="B58" s="166"/>
      <c r="C58" s="167"/>
      <c r="D58" s="168" t="s">
        <v>87</v>
      </c>
      <c r="E58" s="169"/>
      <c r="F58" s="169"/>
      <c r="G58" s="169"/>
      <c r="H58" s="169"/>
      <c r="I58" s="169"/>
      <c r="J58" s="170">
        <f>J110</f>
        <v>0</v>
      </c>
      <c r="K58" s="167"/>
      <c r="L58" s="171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</row>
    <row r="59" s="10" customFormat="1" ht="19.92" customHeight="1">
      <c r="A59" s="10"/>
      <c r="B59" s="166"/>
      <c r="C59" s="167"/>
      <c r="D59" s="168" t="s">
        <v>88</v>
      </c>
      <c r="E59" s="169"/>
      <c r="F59" s="169"/>
      <c r="G59" s="169"/>
      <c r="H59" s="169"/>
      <c r="I59" s="169"/>
      <c r="J59" s="170">
        <f>J147</f>
        <v>0</v>
      </c>
      <c r="K59" s="167"/>
      <c r="L59" s="171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</row>
    <row r="60" s="10" customFormat="1" ht="19.92" customHeight="1">
      <c r="A60" s="10"/>
      <c r="B60" s="166"/>
      <c r="C60" s="167"/>
      <c r="D60" s="168" t="s">
        <v>89</v>
      </c>
      <c r="E60" s="169"/>
      <c r="F60" s="169"/>
      <c r="G60" s="169"/>
      <c r="H60" s="169"/>
      <c r="I60" s="169"/>
      <c r="J60" s="170">
        <f>J345</f>
        <v>0</v>
      </c>
      <c r="K60" s="167"/>
      <c r="L60" s="171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</row>
    <row r="61" s="10" customFormat="1" ht="19.92" customHeight="1">
      <c r="A61" s="10"/>
      <c r="B61" s="166"/>
      <c r="C61" s="167"/>
      <c r="D61" s="168" t="s">
        <v>90</v>
      </c>
      <c r="E61" s="169"/>
      <c r="F61" s="169"/>
      <c r="G61" s="169"/>
      <c r="H61" s="169"/>
      <c r="I61" s="169"/>
      <c r="J61" s="170">
        <f>J352</f>
        <v>0</v>
      </c>
      <c r="K61" s="167"/>
      <c r="L61" s="171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9" customFormat="1" ht="24.96" customHeight="1">
      <c r="A62" s="9"/>
      <c r="B62" s="160"/>
      <c r="C62" s="161"/>
      <c r="D62" s="162" t="s">
        <v>91</v>
      </c>
      <c r="E62" s="163"/>
      <c r="F62" s="163"/>
      <c r="G62" s="163"/>
      <c r="H62" s="163"/>
      <c r="I62" s="163"/>
      <c r="J62" s="164">
        <f>J354</f>
        <v>0</v>
      </c>
      <c r="K62" s="161"/>
      <c r="L62" s="165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="10" customFormat="1" ht="19.92" customHeight="1">
      <c r="A63" s="10"/>
      <c r="B63" s="166"/>
      <c r="C63" s="167"/>
      <c r="D63" s="168" t="s">
        <v>92</v>
      </c>
      <c r="E63" s="169"/>
      <c r="F63" s="169"/>
      <c r="G63" s="169"/>
      <c r="H63" s="169"/>
      <c r="I63" s="169"/>
      <c r="J63" s="170">
        <f>J355</f>
        <v>0</v>
      </c>
      <c r="K63" s="167"/>
      <c r="L63" s="171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66"/>
      <c r="C64" s="167"/>
      <c r="D64" s="168" t="s">
        <v>93</v>
      </c>
      <c r="E64" s="169"/>
      <c r="F64" s="169"/>
      <c r="G64" s="169"/>
      <c r="H64" s="169"/>
      <c r="I64" s="169"/>
      <c r="J64" s="170">
        <f>J357</f>
        <v>0</v>
      </c>
      <c r="K64" s="167"/>
      <c r="L64" s="171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66"/>
      <c r="C65" s="167"/>
      <c r="D65" s="168" t="s">
        <v>94</v>
      </c>
      <c r="E65" s="169"/>
      <c r="F65" s="169"/>
      <c r="G65" s="169"/>
      <c r="H65" s="169"/>
      <c r="I65" s="169"/>
      <c r="J65" s="170">
        <f>J396</f>
        <v>0</v>
      </c>
      <c r="K65" s="167"/>
      <c r="L65" s="171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66"/>
      <c r="C66" s="167"/>
      <c r="D66" s="168" t="s">
        <v>95</v>
      </c>
      <c r="E66" s="169"/>
      <c r="F66" s="169"/>
      <c r="G66" s="169"/>
      <c r="H66" s="169"/>
      <c r="I66" s="169"/>
      <c r="J66" s="170">
        <f>J399</f>
        <v>0</v>
      </c>
      <c r="K66" s="167"/>
      <c r="L66" s="171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66"/>
      <c r="C67" s="167"/>
      <c r="D67" s="168" t="s">
        <v>96</v>
      </c>
      <c r="E67" s="169"/>
      <c r="F67" s="169"/>
      <c r="G67" s="169"/>
      <c r="H67" s="169"/>
      <c r="I67" s="169"/>
      <c r="J67" s="170">
        <f>J410</f>
        <v>0</v>
      </c>
      <c r="K67" s="167"/>
      <c r="L67" s="171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66"/>
      <c r="C68" s="167"/>
      <c r="D68" s="168" t="s">
        <v>97</v>
      </c>
      <c r="E68" s="169"/>
      <c r="F68" s="169"/>
      <c r="G68" s="169"/>
      <c r="H68" s="169"/>
      <c r="I68" s="169"/>
      <c r="J68" s="170">
        <f>J412</f>
        <v>0</v>
      </c>
      <c r="K68" s="167"/>
      <c r="L68" s="171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66"/>
      <c r="C69" s="167"/>
      <c r="D69" s="168" t="s">
        <v>98</v>
      </c>
      <c r="E69" s="169"/>
      <c r="F69" s="169"/>
      <c r="G69" s="169"/>
      <c r="H69" s="169"/>
      <c r="I69" s="169"/>
      <c r="J69" s="170">
        <f>J437</f>
        <v>0</v>
      </c>
      <c r="K69" s="167"/>
      <c r="L69" s="171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66"/>
      <c r="C70" s="167"/>
      <c r="D70" s="168" t="s">
        <v>99</v>
      </c>
      <c r="E70" s="169"/>
      <c r="F70" s="169"/>
      <c r="G70" s="169"/>
      <c r="H70" s="169"/>
      <c r="I70" s="169"/>
      <c r="J70" s="170">
        <f>J490</f>
        <v>0</v>
      </c>
      <c r="K70" s="167"/>
      <c r="L70" s="171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9" customFormat="1" ht="24.96" customHeight="1">
      <c r="A71" s="9"/>
      <c r="B71" s="160"/>
      <c r="C71" s="161"/>
      <c r="D71" s="162" t="s">
        <v>100</v>
      </c>
      <c r="E71" s="163"/>
      <c r="F71" s="163"/>
      <c r="G71" s="163"/>
      <c r="H71" s="163"/>
      <c r="I71" s="163"/>
      <c r="J71" s="164">
        <f>J586</f>
        <v>0</v>
      </c>
      <c r="K71" s="161"/>
      <c r="L71" s="165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="2" customFormat="1" ht="21.84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3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6.96" customHeight="1">
      <c r="A73" s="40"/>
      <c r="B73" s="61"/>
      <c r="C73" s="62"/>
      <c r="D73" s="62"/>
      <c r="E73" s="62"/>
      <c r="F73" s="62"/>
      <c r="G73" s="62"/>
      <c r="H73" s="62"/>
      <c r="I73" s="62"/>
      <c r="J73" s="62"/>
      <c r="K73" s="62"/>
      <c r="L73" s="13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7" s="2" customFormat="1" ht="6.96" customHeight="1">
      <c r="A77" s="40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13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24.96" customHeight="1">
      <c r="A78" s="40"/>
      <c r="B78" s="41"/>
      <c r="C78" s="25" t="s">
        <v>101</v>
      </c>
      <c r="D78" s="42"/>
      <c r="E78" s="42"/>
      <c r="F78" s="42"/>
      <c r="G78" s="42"/>
      <c r="H78" s="42"/>
      <c r="I78" s="42"/>
      <c r="J78" s="42"/>
      <c r="K78" s="42"/>
      <c r="L78" s="13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3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2" customHeight="1">
      <c r="A80" s="40"/>
      <c r="B80" s="41"/>
      <c r="C80" s="34" t="s">
        <v>16</v>
      </c>
      <c r="D80" s="42"/>
      <c r="E80" s="42"/>
      <c r="F80" s="42"/>
      <c r="G80" s="42"/>
      <c r="H80" s="42"/>
      <c r="I80" s="42"/>
      <c r="J80" s="42"/>
      <c r="K80" s="42"/>
      <c r="L80" s="13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30" customHeight="1">
      <c r="A81" s="40"/>
      <c r="B81" s="41"/>
      <c r="C81" s="42"/>
      <c r="D81" s="42"/>
      <c r="E81" s="71" t="str">
        <f>E7</f>
        <v>Potravinová banka Královské Poříčí - I. část - hl. budova 1.NP a severo-západní část 2.NP, hl. vstup do budovy</v>
      </c>
      <c r="F81" s="42"/>
      <c r="G81" s="42"/>
      <c r="H81" s="42"/>
      <c r="I81" s="42"/>
      <c r="J81" s="42"/>
      <c r="K81" s="42"/>
      <c r="L81" s="13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6.96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3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21</v>
      </c>
      <c r="D83" s="42"/>
      <c r="E83" s="42"/>
      <c r="F83" s="29" t="str">
        <f>F10</f>
        <v>Královské poříčí, Lázeňská 175</v>
      </c>
      <c r="G83" s="42"/>
      <c r="H83" s="42"/>
      <c r="I83" s="34" t="s">
        <v>23</v>
      </c>
      <c r="J83" s="74" t="str">
        <f>IF(J10="","",J10)</f>
        <v>15. 1. 2021</v>
      </c>
      <c r="K83" s="42"/>
      <c r="L83" s="13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6.96" customHeight="1">
      <c r="A84" s="40"/>
      <c r="B84" s="41"/>
      <c r="C84" s="42"/>
      <c r="D84" s="42"/>
      <c r="E84" s="42"/>
      <c r="F84" s="42"/>
      <c r="G84" s="42"/>
      <c r="H84" s="42"/>
      <c r="I84" s="42"/>
      <c r="J84" s="42"/>
      <c r="K84" s="42"/>
      <c r="L84" s="13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5.15" customHeight="1">
      <c r="A85" s="40"/>
      <c r="B85" s="41"/>
      <c r="C85" s="34" t="s">
        <v>25</v>
      </c>
      <c r="D85" s="42"/>
      <c r="E85" s="42"/>
      <c r="F85" s="29" t="str">
        <f>E13</f>
        <v xml:space="preserve">Potravinová banka Karlovarského kraje  z. s.</v>
      </c>
      <c r="G85" s="42"/>
      <c r="H85" s="42"/>
      <c r="I85" s="34" t="s">
        <v>31</v>
      </c>
      <c r="J85" s="38" t="str">
        <f>E19</f>
        <v>SCHRADER s.r.o.</v>
      </c>
      <c r="K85" s="42"/>
      <c r="L85" s="13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5.15" customHeight="1">
      <c r="A86" s="40"/>
      <c r="B86" s="41"/>
      <c r="C86" s="34" t="s">
        <v>29</v>
      </c>
      <c r="D86" s="42"/>
      <c r="E86" s="42"/>
      <c r="F86" s="29" t="str">
        <f>IF(E16="","",E16)</f>
        <v>Vyplň údaj</v>
      </c>
      <c r="G86" s="42"/>
      <c r="H86" s="42"/>
      <c r="I86" s="34" t="s">
        <v>34</v>
      </c>
      <c r="J86" s="38" t="str">
        <f>E22</f>
        <v>Michal Kubelka</v>
      </c>
      <c r="K86" s="42"/>
      <c r="L86" s="13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0.32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3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11" customFormat="1" ht="29.28" customHeight="1">
      <c r="A88" s="172"/>
      <c r="B88" s="173"/>
      <c r="C88" s="174" t="s">
        <v>102</v>
      </c>
      <c r="D88" s="175" t="s">
        <v>57</v>
      </c>
      <c r="E88" s="175" t="s">
        <v>53</v>
      </c>
      <c r="F88" s="175" t="s">
        <v>54</v>
      </c>
      <c r="G88" s="175" t="s">
        <v>103</v>
      </c>
      <c r="H88" s="175" t="s">
        <v>104</v>
      </c>
      <c r="I88" s="175" t="s">
        <v>105</v>
      </c>
      <c r="J88" s="175" t="s">
        <v>83</v>
      </c>
      <c r="K88" s="176" t="s">
        <v>106</v>
      </c>
      <c r="L88" s="177"/>
      <c r="M88" s="94" t="s">
        <v>19</v>
      </c>
      <c r="N88" s="95" t="s">
        <v>42</v>
      </c>
      <c r="O88" s="95" t="s">
        <v>107</v>
      </c>
      <c r="P88" s="95" t="s">
        <v>108</v>
      </c>
      <c r="Q88" s="95" t="s">
        <v>109</v>
      </c>
      <c r="R88" s="95" t="s">
        <v>110</v>
      </c>
      <c r="S88" s="95" t="s">
        <v>111</v>
      </c>
      <c r="T88" s="96" t="s">
        <v>112</v>
      </c>
      <c r="U88" s="172"/>
      <c r="V88" s="172"/>
      <c r="W88" s="172"/>
      <c r="X88" s="172"/>
      <c r="Y88" s="172"/>
      <c r="Z88" s="172"/>
      <c r="AA88" s="172"/>
      <c r="AB88" s="172"/>
      <c r="AC88" s="172"/>
      <c r="AD88" s="172"/>
      <c r="AE88" s="172"/>
    </row>
    <row r="89" s="2" customFormat="1" ht="22.8" customHeight="1">
      <c r="A89" s="40"/>
      <c r="B89" s="41"/>
      <c r="C89" s="101" t="s">
        <v>113</v>
      </c>
      <c r="D89" s="42"/>
      <c r="E89" s="42"/>
      <c r="F89" s="42"/>
      <c r="G89" s="42"/>
      <c r="H89" s="42"/>
      <c r="I89" s="42"/>
      <c r="J89" s="178">
        <f>BK89</f>
        <v>0</v>
      </c>
      <c r="K89" s="42"/>
      <c r="L89" s="46"/>
      <c r="M89" s="97"/>
      <c r="N89" s="179"/>
      <c r="O89" s="98"/>
      <c r="P89" s="180">
        <f>P90+P354+P586</f>
        <v>0</v>
      </c>
      <c r="Q89" s="98"/>
      <c r="R89" s="180">
        <f>R90+R354+R586</f>
        <v>85.310896479999997</v>
      </c>
      <c r="S89" s="98"/>
      <c r="T89" s="181">
        <f>T90+T354+T586</f>
        <v>62.737964660000003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T89" s="19" t="s">
        <v>71</v>
      </c>
      <c r="AU89" s="19" t="s">
        <v>84</v>
      </c>
      <c r="BK89" s="182">
        <f>BK90+BK354+BK586</f>
        <v>0</v>
      </c>
    </row>
    <row r="90" s="12" customFormat="1" ht="25.92" customHeight="1">
      <c r="A90" s="12"/>
      <c r="B90" s="183"/>
      <c r="C90" s="184"/>
      <c r="D90" s="185" t="s">
        <v>71</v>
      </c>
      <c r="E90" s="186" t="s">
        <v>114</v>
      </c>
      <c r="F90" s="186" t="s">
        <v>115</v>
      </c>
      <c r="G90" s="184"/>
      <c r="H90" s="184"/>
      <c r="I90" s="187"/>
      <c r="J90" s="188">
        <f>BK90</f>
        <v>0</v>
      </c>
      <c r="K90" s="184"/>
      <c r="L90" s="189"/>
      <c r="M90" s="190"/>
      <c r="N90" s="191"/>
      <c r="O90" s="191"/>
      <c r="P90" s="192">
        <f>P91+P110+P147+P345+P352</f>
        <v>0</v>
      </c>
      <c r="Q90" s="191"/>
      <c r="R90" s="192">
        <f>R91+R110+R147+R345+R352</f>
        <v>66.621398549999995</v>
      </c>
      <c r="S90" s="191"/>
      <c r="T90" s="193">
        <f>T91+T110+T147+T345+T352</f>
        <v>27.477896000000001</v>
      </c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R90" s="194" t="s">
        <v>77</v>
      </c>
      <c r="AT90" s="195" t="s">
        <v>71</v>
      </c>
      <c r="AU90" s="195" t="s">
        <v>72</v>
      </c>
      <c r="AY90" s="194" t="s">
        <v>116</v>
      </c>
      <c r="BK90" s="196">
        <f>BK91+BK110+BK147+BK345+BK352</f>
        <v>0</v>
      </c>
    </row>
    <row r="91" s="12" customFormat="1" ht="22.8" customHeight="1">
      <c r="A91" s="12"/>
      <c r="B91" s="183"/>
      <c r="C91" s="184"/>
      <c r="D91" s="185" t="s">
        <v>71</v>
      </c>
      <c r="E91" s="197" t="s">
        <v>117</v>
      </c>
      <c r="F91" s="197" t="s">
        <v>118</v>
      </c>
      <c r="G91" s="184"/>
      <c r="H91" s="184"/>
      <c r="I91" s="187"/>
      <c r="J91" s="198">
        <f>BK91</f>
        <v>0</v>
      </c>
      <c r="K91" s="184"/>
      <c r="L91" s="189"/>
      <c r="M91" s="190"/>
      <c r="N91" s="191"/>
      <c r="O91" s="191"/>
      <c r="P91" s="192">
        <f>SUM(P92:P109)</f>
        <v>0</v>
      </c>
      <c r="Q91" s="191"/>
      <c r="R91" s="192">
        <f>SUM(R92:R109)</f>
        <v>32.638482330000002</v>
      </c>
      <c r="S91" s="191"/>
      <c r="T91" s="193">
        <f>SUM(T92:T109)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194" t="s">
        <v>77</v>
      </c>
      <c r="AT91" s="195" t="s">
        <v>71</v>
      </c>
      <c r="AU91" s="195" t="s">
        <v>77</v>
      </c>
      <c r="AY91" s="194" t="s">
        <v>116</v>
      </c>
      <c r="BK91" s="196">
        <f>SUM(BK92:BK109)</f>
        <v>0</v>
      </c>
    </row>
    <row r="92" s="2" customFormat="1">
      <c r="A92" s="40"/>
      <c r="B92" s="41"/>
      <c r="C92" s="199" t="s">
        <v>77</v>
      </c>
      <c r="D92" s="199" t="s">
        <v>119</v>
      </c>
      <c r="E92" s="200" t="s">
        <v>120</v>
      </c>
      <c r="F92" s="201" t="s">
        <v>121</v>
      </c>
      <c r="G92" s="202" t="s">
        <v>122</v>
      </c>
      <c r="H92" s="203">
        <v>7.5999999999999996</v>
      </c>
      <c r="I92" s="204"/>
      <c r="J92" s="205">
        <f>ROUND(I92*H92,2)</f>
        <v>0</v>
      </c>
      <c r="K92" s="201" t="s">
        <v>123</v>
      </c>
      <c r="L92" s="46"/>
      <c r="M92" s="206" t="s">
        <v>19</v>
      </c>
      <c r="N92" s="207" t="s">
        <v>43</v>
      </c>
      <c r="O92" s="86"/>
      <c r="P92" s="208">
        <f>O92*H92</f>
        <v>0</v>
      </c>
      <c r="Q92" s="208">
        <v>0.079210000000000003</v>
      </c>
      <c r="R92" s="208">
        <f>Q92*H92</f>
        <v>0.60199599999999998</v>
      </c>
      <c r="S92" s="208">
        <v>0</v>
      </c>
      <c r="T92" s="209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10" t="s">
        <v>124</v>
      </c>
      <c r="AT92" s="210" t="s">
        <v>119</v>
      </c>
      <c r="AU92" s="210" t="s">
        <v>79</v>
      </c>
      <c r="AY92" s="19" t="s">
        <v>116</v>
      </c>
      <c r="BE92" s="211">
        <f>IF(N92="základní",J92,0)</f>
        <v>0</v>
      </c>
      <c r="BF92" s="211">
        <f>IF(N92="snížená",J92,0)</f>
        <v>0</v>
      </c>
      <c r="BG92" s="211">
        <f>IF(N92="zákl. přenesená",J92,0)</f>
        <v>0</v>
      </c>
      <c r="BH92" s="211">
        <f>IF(N92="sníž. přenesená",J92,0)</f>
        <v>0</v>
      </c>
      <c r="BI92" s="211">
        <f>IF(N92="nulová",J92,0)</f>
        <v>0</v>
      </c>
      <c r="BJ92" s="19" t="s">
        <v>77</v>
      </c>
      <c r="BK92" s="211">
        <f>ROUND(I92*H92,2)</f>
        <v>0</v>
      </c>
      <c r="BL92" s="19" t="s">
        <v>124</v>
      </c>
      <c r="BM92" s="210" t="s">
        <v>125</v>
      </c>
    </row>
    <row r="93" s="13" customFormat="1">
      <c r="A93" s="13"/>
      <c r="B93" s="212"/>
      <c r="C93" s="213"/>
      <c r="D93" s="214" t="s">
        <v>126</v>
      </c>
      <c r="E93" s="215" t="s">
        <v>19</v>
      </c>
      <c r="F93" s="216" t="s">
        <v>127</v>
      </c>
      <c r="G93" s="213"/>
      <c r="H93" s="215" t="s">
        <v>19</v>
      </c>
      <c r="I93" s="217"/>
      <c r="J93" s="213"/>
      <c r="K93" s="213"/>
      <c r="L93" s="218"/>
      <c r="M93" s="219"/>
      <c r="N93" s="220"/>
      <c r="O93" s="220"/>
      <c r="P93" s="220"/>
      <c r="Q93" s="220"/>
      <c r="R93" s="220"/>
      <c r="S93" s="220"/>
      <c r="T93" s="221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T93" s="222" t="s">
        <v>126</v>
      </c>
      <c r="AU93" s="222" t="s">
        <v>79</v>
      </c>
      <c r="AV93" s="13" t="s">
        <v>77</v>
      </c>
      <c r="AW93" s="13" t="s">
        <v>33</v>
      </c>
      <c r="AX93" s="13" t="s">
        <v>72</v>
      </c>
      <c r="AY93" s="222" t="s">
        <v>116</v>
      </c>
    </row>
    <row r="94" s="14" customFormat="1">
      <c r="A94" s="14"/>
      <c r="B94" s="223"/>
      <c r="C94" s="224"/>
      <c r="D94" s="214" t="s">
        <v>126</v>
      </c>
      <c r="E94" s="225" t="s">
        <v>19</v>
      </c>
      <c r="F94" s="226" t="s">
        <v>128</v>
      </c>
      <c r="G94" s="224"/>
      <c r="H94" s="227">
        <v>5.7999999999999998</v>
      </c>
      <c r="I94" s="228"/>
      <c r="J94" s="224"/>
      <c r="K94" s="224"/>
      <c r="L94" s="229"/>
      <c r="M94" s="230"/>
      <c r="N94" s="231"/>
      <c r="O94" s="231"/>
      <c r="P94" s="231"/>
      <c r="Q94" s="231"/>
      <c r="R94" s="231"/>
      <c r="S94" s="231"/>
      <c r="T94" s="232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T94" s="233" t="s">
        <v>126</v>
      </c>
      <c r="AU94" s="233" t="s">
        <v>79</v>
      </c>
      <c r="AV94" s="14" t="s">
        <v>79</v>
      </c>
      <c r="AW94" s="14" t="s">
        <v>33</v>
      </c>
      <c r="AX94" s="14" t="s">
        <v>72</v>
      </c>
      <c r="AY94" s="233" t="s">
        <v>116</v>
      </c>
    </row>
    <row r="95" s="14" customFormat="1">
      <c r="A95" s="14"/>
      <c r="B95" s="223"/>
      <c r="C95" s="224"/>
      <c r="D95" s="214" t="s">
        <v>126</v>
      </c>
      <c r="E95" s="225" t="s">
        <v>19</v>
      </c>
      <c r="F95" s="226" t="s">
        <v>129</v>
      </c>
      <c r="G95" s="224"/>
      <c r="H95" s="227">
        <v>1.8</v>
      </c>
      <c r="I95" s="228"/>
      <c r="J95" s="224"/>
      <c r="K95" s="224"/>
      <c r="L95" s="229"/>
      <c r="M95" s="230"/>
      <c r="N95" s="231"/>
      <c r="O95" s="231"/>
      <c r="P95" s="231"/>
      <c r="Q95" s="231"/>
      <c r="R95" s="231"/>
      <c r="S95" s="231"/>
      <c r="T95" s="232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T95" s="233" t="s">
        <v>126</v>
      </c>
      <c r="AU95" s="233" t="s">
        <v>79</v>
      </c>
      <c r="AV95" s="14" t="s">
        <v>79</v>
      </c>
      <c r="AW95" s="14" t="s">
        <v>33</v>
      </c>
      <c r="AX95" s="14" t="s">
        <v>72</v>
      </c>
      <c r="AY95" s="233" t="s">
        <v>116</v>
      </c>
    </row>
    <row r="96" s="15" customFormat="1">
      <c r="A96" s="15"/>
      <c r="B96" s="234"/>
      <c r="C96" s="235"/>
      <c r="D96" s="214" t="s">
        <v>126</v>
      </c>
      <c r="E96" s="236" t="s">
        <v>19</v>
      </c>
      <c r="F96" s="237" t="s">
        <v>130</v>
      </c>
      <c r="G96" s="235"/>
      <c r="H96" s="238">
        <v>7.5999999999999996</v>
      </c>
      <c r="I96" s="239"/>
      <c r="J96" s="235"/>
      <c r="K96" s="235"/>
      <c r="L96" s="240"/>
      <c r="M96" s="241"/>
      <c r="N96" s="242"/>
      <c r="O96" s="242"/>
      <c r="P96" s="242"/>
      <c r="Q96" s="242"/>
      <c r="R96" s="242"/>
      <c r="S96" s="242"/>
      <c r="T96" s="243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T96" s="244" t="s">
        <v>126</v>
      </c>
      <c r="AU96" s="244" t="s">
        <v>79</v>
      </c>
      <c r="AV96" s="15" t="s">
        <v>124</v>
      </c>
      <c r="AW96" s="15" t="s">
        <v>33</v>
      </c>
      <c r="AX96" s="15" t="s">
        <v>77</v>
      </c>
      <c r="AY96" s="244" t="s">
        <v>116</v>
      </c>
    </row>
    <row r="97" s="2" customFormat="1">
      <c r="A97" s="40"/>
      <c r="B97" s="41"/>
      <c r="C97" s="199" t="s">
        <v>79</v>
      </c>
      <c r="D97" s="199" t="s">
        <v>119</v>
      </c>
      <c r="E97" s="200" t="s">
        <v>131</v>
      </c>
      <c r="F97" s="201" t="s">
        <v>132</v>
      </c>
      <c r="G97" s="202" t="s">
        <v>122</v>
      </c>
      <c r="H97" s="203">
        <v>49.5</v>
      </c>
      <c r="I97" s="204"/>
      <c r="J97" s="205">
        <f>ROUND(I97*H97,2)</f>
        <v>0</v>
      </c>
      <c r="K97" s="201" t="s">
        <v>123</v>
      </c>
      <c r="L97" s="46"/>
      <c r="M97" s="206" t="s">
        <v>19</v>
      </c>
      <c r="N97" s="207" t="s">
        <v>43</v>
      </c>
      <c r="O97" s="86"/>
      <c r="P97" s="208">
        <f>O97*H97</f>
        <v>0</v>
      </c>
      <c r="Q97" s="208">
        <v>0.34839999999999999</v>
      </c>
      <c r="R97" s="208">
        <f>Q97*H97</f>
        <v>17.245799999999999</v>
      </c>
      <c r="S97" s="208">
        <v>0</v>
      </c>
      <c r="T97" s="209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10" t="s">
        <v>124</v>
      </c>
      <c r="AT97" s="210" t="s">
        <v>119</v>
      </c>
      <c r="AU97" s="210" t="s">
        <v>79</v>
      </c>
      <c r="AY97" s="19" t="s">
        <v>116</v>
      </c>
      <c r="BE97" s="211">
        <f>IF(N97="základní",J97,0)</f>
        <v>0</v>
      </c>
      <c r="BF97" s="211">
        <f>IF(N97="snížená",J97,0)</f>
        <v>0</v>
      </c>
      <c r="BG97" s="211">
        <f>IF(N97="zákl. přenesená",J97,0)</f>
        <v>0</v>
      </c>
      <c r="BH97" s="211">
        <f>IF(N97="sníž. přenesená",J97,0)</f>
        <v>0</v>
      </c>
      <c r="BI97" s="211">
        <f>IF(N97="nulová",J97,0)</f>
        <v>0</v>
      </c>
      <c r="BJ97" s="19" t="s">
        <v>77</v>
      </c>
      <c r="BK97" s="211">
        <f>ROUND(I97*H97,2)</f>
        <v>0</v>
      </c>
      <c r="BL97" s="19" t="s">
        <v>124</v>
      </c>
      <c r="BM97" s="210" t="s">
        <v>133</v>
      </c>
    </row>
    <row r="98" s="13" customFormat="1">
      <c r="A98" s="13"/>
      <c r="B98" s="212"/>
      <c r="C98" s="213"/>
      <c r="D98" s="214" t="s">
        <v>126</v>
      </c>
      <c r="E98" s="215" t="s">
        <v>19</v>
      </c>
      <c r="F98" s="216" t="s">
        <v>134</v>
      </c>
      <c r="G98" s="213"/>
      <c r="H98" s="215" t="s">
        <v>19</v>
      </c>
      <c r="I98" s="217"/>
      <c r="J98" s="213"/>
      <c r="K98" s="213"/>
      <c r="L98" s="218"/>
      <c r="M98" s="219"/>
      <c r="N98" s="220"/>
      <c r="O98" s="220"/>
      <c r="P98" s="220"/>
      <c r="Q98" s="220"/>
      <c r="R98" s="220"/>
      <c r="S98" s="220"/>
      <c r="T98" s="221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22" t="s">
        <v>126</v>
      </c>
      <c r="AU98" s="222" t="s">
        <v>79</v>
      </c>
      <c r="AV98" s="13" t="s">
        <v>77</v>
      </c>
      <c r="AW98" s="13" t="s">
        <v>33</v>
      </c>
      <c r="AX98" s="13" t="s">
        <v>72</v>
      </c>
      <c r="AY98" s="222" t="s">
        <v>116</v>
      </c>
    </row>
    <row r="99" s="14" customFormat="1">
      <c r="A99" s="14"/>
      <c r="B99" s="223"/>
      <c r="C99" s="224"/>
      <c r="D99" s="214" t="s">
        <v>126</v>
      </c>
      <c r="E99" s="225" t="s">
        <v>19</v>
      </c>
      <c r="F99" s="226" t="s">
        <v>135</v>
      </c>
      <c r="G99" s="224"/>
      <c r="H99" s="227">
        <v>49.5</v>
      </c>
      <c r="I99" s="228"/>
      <c r="J99" s="224"/>
      <c r="K99" s="224"/>
      <c r="L99" s="229"/>
      <c r="M99" s="230"/>
      <c r="N99" s="231"/>
      <c r="O99" s="231"/>
      <c r="P99" s="231"/>
      <c r="Q99" s="231"/>
      <c r="R99" s="231"/>
      <c r="S99" s="231"/>
      <c r="T99" s="232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T99" s="233" t="s">
        <v>126</v>
      </c>
      <c r="AU99" s="233" t="s">
        <v>79</v>
      </c>
      <c r="AV99" s="14" t="s">
        <v>79</v>
      </c>
      <c r="AW99" s="14" t="s">
        <v>33</v>
      </c>
      <c r="AX99" s="14" t="s">
        <v>77</v>
      </c>
      <c r="AY99" s="233" t="s">
        <v>116</v>
      </c>
    </row>
    <row r="100" s="2" customFormat="1">
      <c r="A100" s="40"/>
      <c r="B100" s="41"/>
      <c r="C100" s="199" t="s">
        <v>117</v>
      </c>
      <c r="D100" s="199" t="s">
        <v>119</v>
      </c>
      <c r="E100" s="200" t="s">
        <v>136</v>
      </c>
      <c r="F100" s="201" t="s">
        <v>137</v>
      </c>
      <c r="G100" s="202" t="s">
        <v>122</v>
      </c>
      <c r="H100" s="203">
        <v>74.811000000000007</v>
      </c>
      <c r="I100" s="204"/>
      <c r="J100" s="205">
        <f>ROUND(I100*H100,2)</f>
        <v>0</v>
      </c>
      <c r="K100" s="201" t="s">
        <v>123</v>
      </c>
      <c r="L100" s="46"/>
      <c r="M100" s="206" t="s">
        <v>19</v>
      </c>
      <c r="N100" s="207" t="s">
        <v>43</v>
      </c>
      <c r="O100" s="86"/>
      <c r="P100" s="208">
        <f>O100*H100</f>
        <v>0</v>
      </c>
      <c r="Q100" s="208">
        <v>0.17230999999999999</v>
      </c>
      <c r="R100" s="208">
        <f>Q100*H100</f>
        <v>12.890683410000001</v>
      </c>
      <c r="S100" s="208">
        <v>0</v>
      </c>
      <c r="T100" s="209">
        <f>S100*H100</f>
        <v>0</v>
      </c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R100" s="210" t="s">
        <v>124</v>
      </c>
      <c r="AT100" s="210" t="s">
        <v>119</v>
      </c>
      <c r="AU100" s="210" t="s">
        <v>79</v>
      </c>
      <c r="AY100" s="19" t="s">
        <v>116</v>
      </c>
      <c r="BE100" s="211">
        <f>IF(N100="základní",J100,0)</f>
        <v>0</v>
      </c>
      <c r="BF100" s="211">
        <f>IF(N100="snížená",J100,0)</f>
        <v>0</v>
      </c>
      <c r="BG100" s="211">
        <f>IF(N100="zákl. přenesená",J100,0)</f>
        <v>0</v>
      </c>
      <c r="BH100" s="211">
        <f>IF(N100="sníž. přenesená",J100,0)</f>
        <v>0</v>
      </c>
      <c r="BI100" s="211">
        <f>IF(N100="nulová",J100,0)</f>
        <v>0</v>
      </c>
      <c r="BJ100" s="19" t="s">
        <v>77</v>
      </c>
      <c r="BK100" s="211">
        <f>ROUND(I100*H100,2)</f>
        <v>0</v>
      </c>
      <c r="BL100" s="19" t="s">
        <v>124</v>
      </c>
      <c r="BM100" s="210" t="s">
        <v>138</v>
      </c>
    </row>
    <row r="101" s="13" customFormat="1">
      <c r="A101" s="13"/>
      <c r="B101" s="212"/>
      <c r="C101" s="213"/>
      <c r="D101" s="214" t="s">
        <v>126</v>
      </c>
      <c r="E101" s="215" t="s">
        <v>19</v>
      </c>
      <c r="F101" s="216" t="s">
        <v>139</v>
      </c>
      <c r="G101" s="213"/>
      <c r="H101" s="215" t="s">
        <v>19</v>
      </c>
      <c r="I101" s="217"/>
      <c r="J101" s="213"/>
      <c r="K101" s="213"/>
      <c r="L101" s="218"/>
      <c r="M101" s="219"/>
      <c r="N101" s="220"/>
      <c r="O101" s="220"/>
      <c r="P101" s="220"/>
      <c r="Q101" s="220"/>
      <c r="R101" s="220"/>
      <c r="S101" s="220"/>
      <c r="T101" s="221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22" t="s">
        <v>126</v>
      </c>
      <c r="AU101" s="222" t="s">
        <v>79</v>
      </c>
      <c r="AV101" s="13" t="s">
        <v>77</v>
      </c>
      <c r="AW101" s="13" t="s">
        <v>33</v>
      </c>
      <c r="AX101" s="13" t="s">
        <v>72</v>
      </c>
      <c r="AY101" s="222" t="s">
        <v>116</v>
      </c>
    </row>
    <row r="102" s="14" customFormat="1">
      <c r="A102" s="14"/>
      <c r="B102" s="223"/>
      <c r="C102" s="224"/>
      <c r="D102" s="214" t="s">
        <v>126</v>
      </c>
      <c r="E102" s="225" t="s">
        <v>19</v>
      </c>
      <c r="F102" s="226" t="s">
        <v>140</v>
      </c>
      <c r="G102" s="224"/>
      <c r="H102" s="227">
        <v>77.174999999999997</v>
      </c>
      <c r="I102" s="228"/>
      <c r="J102" s="224"/>
      <c r="K102" s="224"/>
      <c r="L102" s="229"/>
      <c r="M102" s="230"/>
      <c r="N102" s="231"/>
      <c r="O102" s="231"/>
      <c r="P102" s="231"/>
      <c r="Q102" s="231"/>
      <c r="R102" s="231"/>
      <c r="S102" s="231"/>
      <c r="T102" s="232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33" t="s">
        <v>126</v>
      </c>
      <c r="AU102" s="233" t="s">
        <v>79</v>
      </c>
      <c r="AV102" s="14" t="s">
        <v>79</v>
      </c>
      <c r="AW102" s="14" t="s">
        <v>33</v>
      </c>
      <c r="AX102" s="14" t="s">
        <v>72</v>
      </c>
      <c r="AY102" s="233" t="s">
        <v>116</v>
      </c>
    </row>
    <row r="103" s="14" customFormat="1">
      <c r="A103" s="14"/>
      <c r="B103" s="223"/>
      <c r="C103" s="224"/>
      <c r="D103" s="214" t="s">
        <v>126</v>
      </c>
      <c r="E103" s="225" t="s">
        <v>19</v>
      </c>
      <c r="F103" s="226" t="s">
        <v>141</v>
      </c>
      <c r="G103" s="224"/>
      <c r="H103" s="227">
        <v>-2.3639999999999999</v>
      </c>
      <c r="I103" s="228"/>
      <c r="J103" s="224"/>
      <c r="K103" s="224"/>
      <c r="L103" s="229"/>
      <c r="M103" s="230"/>
      <c r="N103" s="231"/>
      <c r="O103" s="231"/>
      <c r="P103" s="231"/>
      <c r="Q103" s="231"/>
      <c r="R103" s="231"/>
      <c r="S103" s="231"/>
      <c r="T103" s="232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T103" s="233" t="s">
        <v>126</v>
      </c>
      <c r="AU103" s="233" t="s">
        <v>79</v>
      </c>
      <c r="AV103" s="14" t="s">
        <v>79</v>
      </c>
      <c r="AW103" s="14" t="s">
        <v>33</v>
      </c>
      <c r="AX103" s="14" t="s">
        <v>72</v>
      </c>
      <c r="AY103" s="233" t="s">
        <v>116</v>
      </c>
    </row>
    <row r="104" s="15" customFormat="1">
      <c r="A104" s="15"/>
      <c r="B104" s="234"/>
      <c r="C104" s="235"/>
      <c r="D104" s="214" t="s">
        <v>126</v>
      </c>
      <c r="E104" s="236" t="s">
        <v>19</v>
      </c>
      <c r="F104" s="237" t="s">
        <v>130</v>
      </c>
      <c r="G104" s="235"/>
      <c r="H104" s="238">
        <v>74.810999999999993</v>
      </c>
      <c r="I104" s="239"/>
      <c r="J104" s="235"/>
      <c r="K104" s="235"/>
      <c r="L104" s="240"/>
      <c r="M104" s="241"/>
      <c r="N104" s="242"/>
      <c r="O104" s="242"/>
      <c r="P104" s="242"/>
      <c r="Q104" s="242"/>
      <c r="R104" s="242"/>
      <c r="S104" s="242"/>
      <c r="T104" s="243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T104" s="244" t="s">
        <v>126</v>
      </c>
      <c r="AU104" s="244" t="s">
        <v>79</v>
      </c>
      <c r="AV104" s="15" t="s">
        <v>124</v>
      </c>
      <c r="AW104" s="15" t="s">
        <v>33</v>
      </c>
      <c r="AX104" s="15" t="s">
        <v>77</v>
      </c>
      <c r="AY104" s="244" t="s">
        <v>116</v>
      </c>
    </row>
    <row r="105" s="2" customFormat="1">
      <c r="A105" s="40"/>
      <c r="B105" s="41"/>
      <c r="C105" s="199" t="s">
        <v>124</v>
      </c>
      <c r="D105" s="199" t="s">
        <v>119</v>
      </c>
      <c r="E105" s="200" t="s">
        <v>142</v>
      </c>
      <c r="F105" s="201" t="s">
        <v>143</v>
      </c>
      <c r="G105" s="202" t="s">
        <v>122</v>
      </c>
      <c r="H105" s="203">
        <v>23.652000000000001</v>
      </c>
      <c r="I105" s="204"/>
      <c r="J105" s="205">
        <f>ROUND(I105*H105,2)</f>
        <v>0</v>
      </c>
      <c r="K105" s="201" t="s">
        <v>123</v>
      </c>
      <c r="L105" s="46"/>
      <c r="M105" s="206" t="s">
        <v>19</v>
      </c>
      <c r="N105" s="207" t="s">
        <v>43</v>
      </c>
      <c r="O105" s="86"/>
      <c r="P105" s="208">
        <f>O105*H105</f>
        <v>0</v>
      </c>
      <c r="Q105" s="208">
        <v>0.07571</v>
      </c>
      <c r="R105" s="208">
        <f>Q105*H105</f>
        <v>1.7906929200000001</v>
      </c>
      <c r="S105" s="208">
        <v>0</v>
      </c>
      <c r="T105" s="209">
        <f>S105*H105</f>
        <v>0</v>
      </c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R105" s="210" t="s">
        <v>124</v>
      </c>
      <c r="AT105" s="210" t="s">
        <v>119</v>
      </c>
      <c r="AU105" s="210" t="s">
        <v>79</v>
      </c>
      <c r="AY105" s="19" t="s">
        <v>116</v>
      </c>
      <c r="BE105" s="211">
        <f>IF(N105="základní",J105,0)</f>
        <v>0</v>
      </c>
      <c r="BF105" s="211">
        <f>IF(N105="snížená",J105,0)</f>
        <v>0</v>
      </c>
      <c r="BG105" s="211">
        <f>IF(N105="zákl. přenesená",J105,0)</f>
        <v>0</v>
      </c>
      <c r="BH105" s="211">
        <f>IF(N105="sníž. přenesená",J105,0)</f>
        <v>0</v>
      </c>
      <c r="BI105" s="211">
        <f>IF(N105="nulová",J105,0)</f>
        <v>0</v>
      </c>
      <c r="BJ105" s="19" t="s">
        <v>77</v>
      </c>
      <c r="BK105" s="211">
        <f>ROUND(I105*H105,2)</f>
        <v>0</v>
      </c>
      <c r="BL105" s="19" t="s">
        <v>124</v>
      </c>
      <c r="BM105" s="210" t="s">
        <v>144</v>
      </c>
    </row>
    <row r="106" s="13" customFormat="1">
      <c r="A106" s="13"/>
      <c r="B106" s="212"/>
      <c r="C106" s="213"/>
      <c r="D106" s="214" t="s">
        <v>126</v>
      </c>
      <c r="E106" s="215" t="s">
        <v>19</v>
      </c>
      <c r="F106" s="216" t="s">
        <v>145</v>
      </c>
      <c r="G106" s="213"/>
      <c r="H106" s="215" t="s">
        <v>19</v>
      </c>
      <c r="I106" s="217"/>
      <c r="J106" s="213"/>
      <c r="K106" s="213"/>
      <c r="L106" s="218"/>
      <c r="M106" s="219"/>
      <c r="N106" s="220"/>
      <c r="O106" s="220"/>
      <c r="P106" s="220"/>
      <c r="Q106" s="220"/>
      <c r="R106" s="220"/>
      <c r="S106" s="220"/>
      <c r="T106" s="221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22" t="s">
        <v>126</v>
      </c>
      <c r="AU106" s="222" t="s">
        <v>79</v>
      </c>
      <c r="AV106" s="13" t="s">
        <v>77</v>
      </c>
      <c r="AW106" s="13" t="s">
        <v>33</v>
      </c>
      <c r="AX106" s="13" t="s">
        <v>72</v>
      </c>
      <c r="AY106" s="222" t="s">
        <v>116</v>
      </c>
    </row>
    <row r="107" s="14" customFormat="1">
      <c r="A107" s="14"/>
      <c r="B107" s="223"/>
      <c r="C107" s="224"/>
      <c r="D107" s="214" t="s">
        <v>126</v>
      </c>
      <c r="E107" s="225" t="s">
        <v>19</v>
      </c>
      <c r="F107" s="226" t="s">
        <v>146</v>
      </c>
      <c r="G107" s="224"/>
      <c r="H107" s="227">
        <v>23.652000000000001</v>
      </c>
      <c r="I107" s="228"/>
      <c r="J107" s="224"/>
      <c r="K107" s="224"/>
      <c r="L107" s="229"/>
      <c r="M107" s="230"/>
      <c r="N107" s="231"/>
      <c r="O107" s="231"/>
      <c r="P107" s="231"/>
      <c r="Q107" s="231"/>
      <c r="R107" s="231"/>
      <c r="S107" s="231"/>
      <c r="T107" s="232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33" t="s">
        <v>126</v>
      </c>
      <c r="AU107" s="233" t="s">
        <v>79</v>
      </c>
      <c r="AV107" s="14" t="s">
        <v>79</v>
      </c>
      <c r="AW107" s="14" t="s">
        <v>33</v>
      </c>
      <c r="AX107" s="14" t="s">
        <v>77</v>
      </c>
      <c r="AY107" s="233" t="s">
        <v>116</v>
      </c>
    </row>
    <row r="108" s="2" customFormat="1">
      <c r="A108" s="40"/>
      <c r="B108" s="41"/>
      <c r="C108" s="199" t="s">
        <v>147</v>
      </c>
      <c r="D108" s="199" t="s">
        <v>119</v>
      </c>
      <c r="E108" s="200" t="s">
        <v>148</v>
      </c>
      <c r="F108" s="201" t="s">
        <v>149</v>
      </c>
      <c r="G108" s="202" t="s">
        <v>150</v>
      </c>
      <c r="H108" s="203">
        <v>1</v>
      </c>
      <c r="I108" s="204"/>
      <c r="J108" s="205">
        <f>ROUND(I108*H108,2)</f>
        <v>0</v>
      </c>
      <c r="K108" s="201" t="s">
        <v>123</v>
      </c>
      <c r="L108" s="46"/>
      <c r="M108" s="206" t="s">
        <v>19</v>
      </c>
      <c r="N108" s="207" t="s">
        <v>43</v>
      </c>
      <c r="O108" s="86"/>
      <c r="P108" s="208">
        <f>O108*H108</f>
        <v>0</v>
      </c>
      <c r="Q108" s="208">
        <v>0.10931</v>
      </c>
      <c r="R108" s="208">
        <f>Q108*H108</f>
        <v>0.10931</v>
      </c>
      <c r="S108" s="208">
        <v>0</v>
      </c>
      <c r="T108" s="209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10" t="s">
        <v>124</v>
      </c>
      <c r="AT108" s="210" t="s">
        <v>119</v>
      </c>
      <c r="AU108" s="210" t="s">
        <v>79</v>
      </c>
      <c r="AY108" s="19" t="s">
        <v>116</v>
      </c>
      <c r="BE108" s="211">
        <f>IF(N108="základní",J108,0)</f>
        <v>0</v>
      </c>
      <c r="BF108" s="211">
        <f>IF(N108="snížená",J108,0)</f>
        <v>0</v>
      </c>
      <c r="BG108" s="211">
        <f>IF(N108="zákl. přenesená",J108,0)</f>
        <v>0</v>
      </c>
      <c r="BH108" s="211">
        <f>IF(N108="sníž. přenesená",J108,0)</f>
        <v>0</v>
      </c>
      <c r="BI108" s="211">
        <f>IF(N108="nulová",J108,0)</f>
        <v>0</v>
      </c>
      <c r="BJ108" s="19" t="s">
        <v>77</v>
      </c>
      <c r="BK108" s="211">
        <f>ROUND(I108*H108,2)</f>
        <v>0</v>
      </c>
      <c r="BL108" s="19" t="s">
        <v>124</v>
      </c>
      <c r="BM108" s="210" t="s">
        <v>151</v>
      </c>
    </row>
    <row r="109" s="2" customFormat="1">
      <c r="A109" s="40"/>
      <c r="B109" s="41"/>
      <c r="C109" s="199" t="s">
        <v>152</v>
      </c>
      <c r="D109" s="199" t="s">
        <v>119</v>
      </c>
      <c r="E109" s="200" t="s">
        <v>153</v>
      </c>
      <c r="F109" s="201" t="s">
        <v>154</v>
      </c>
      <c r="G109" s="202" t="s">
        <v>155</v>
      </c>
      <c r="H109" s="203">
        <v>1</v>
      </c>
      <c r="I109" s="204"/>
      <c r="J109" s="205">
        <f>ROUND(I109*H109,2)</f>
        <v>0</v>
      </c>
      <c r="K109" s="201" t="s">
        <v>19</v>
      </c>
      <c r="L109" s="46"/>
      <c r="M109" s="206" t="s">
        <v>19</v>
      </c>
      <c r="N109" s="207" t="s">
        <v>43</v>
      </c>
      <c r="O109" s="86"/>
      <c r="P109" s="208">
        <f>O109*H109</f>
        <v>0</v>
      </c>
      <c r="Q109" s="208">
        <v>0</v>
      </c>
      <c r="R109" s="208">
        <f>Q109*H109</f>
        <v>0</v>
      </c>
      <c r="S109" s="208">
        <v>0</v>
      </c>
      <c r="T109" s="209">
        <f>S109*H109</f>
        <v>0</v>
      </c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R109" s="210" t="s">
        <v>124</v>
      </c>
      <c r="AT109" s="210" t="s">
        <v>119</v>
      </c>
      <c r="AU109" s="210" t="s">
        <v>79</v>
      </c>
      <c r="AY109" s="19" t="s">
        <v>116</v>
      </c>
      <c r="BE109" s="211">
        <f>IF(N109="základní",J109,0)</f>
        <v>0</v>
      </c>
      <c r="BF109" s="211">
        <f>IF(N109="snížená",J109,0)</f>
        <v>0</v>
      </c>
      <c r="BG109" s="211">
        <f>IF(N109="zákl. přenesená",J109,0)</f>
        <v>0</v>
      </c>
      <c r="BH109" s="211">
        <f>IF(N109="sníž. přenesená",J109,0)</f>
        <v>0</v>
      </c>
      <c r="BI109" s="211">
        <f>IF(N109="nulová",J109,0)</f>
        <v>0</v>
      </c>
      <c r="BJ109" s="19" t="s">
        <v>77</v>
      </c>
      <c r="BK109" s="211">
        <f>ROUND(I109*H109,2)</f>
        <v>0</v>
      </c>
      <c r="BL109" s="19" t="s">
        <v>124</v>
      </c>
      <c r="BM109" s="210" t="s">
        <v>156</v>
      </c>
    </row>
    <row r="110" s="12" customFormat="1" ht="22.8" customHeight="1">
      <c r="A110" s="12"/>
      <c r="B110" s="183"/>
      <c r="C110" s="184"/>
      <c r="D110" s="185" t="s">
        <v>71</v>
      </c>
      <c r="E110" s="197" t="s">
        <v>152</v>
      </c>
      <c r="F110" s="197" t="s">
        <v>157</v>
      </c>
      <c r="G110" s="184"/>
      <c r="H110" s="184"/>
      <c r="I110" s="187"/>
      <c r="J110" s="198">
        <f>BK110</f>
        <v>0</v>
      </c>
      <c r="K110" s="184"/>
      <c r="L110" s="189"/>
      <c r="M110" s="190"/>
      <c r="N110" s="191"/>
      <c r="O110" s="191"/>
      <c r="P110" s="192">
        <f>SUM(P111:P146)</f>
        <v>0</v>
      </c>
      <c r="Q110" s="191"/>
      <c r="R110" s="192">
        <f>SUM(R111:R146)</f>
        <v>33.919246319999999</v>
      </c>
      <c r="S110" s="191"/>
      <c r="T110" s="193">
        <f>SUM(T111:T146)</f>
        <v>0</v>
      </c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R110" s="194" t="s">
        <v>77</v>
      </c>
      <c r="AT110" s="195" t="s">
        <v>71</v>
      </c>
      <c r="AU110" s="195" t="s">
        <v>77</v>
      </c>
      <c r="AY110" s="194" t="s">
        <v>116</v>
      </c>
      <c r="BK110" s="196">
        <f>SUM(BK111:BK146)</f>
        <v>0</v>
      </c>
    </row>
    <row r="111" s="2" customFormat="1">
      <c r="A111" s="40"/>
      <c r="B111" s="41"/>
      <c r="C111" s="199" t="s">
        <v>158</v>
      </c>
      <c r="D111" s="199" t="s">
        <v>119</v>
      </c>
      <c r="E111" s="200" t="s">
        <v>159</v>
      </c>
      <c r="F111" s="201" t="s">
        <v>160</v>
      </c>
      <c r="G111" s="202" t="s">
        <v>122</v>
      </c>
      <c r="H111" s="203">
        <v>94</v>
      </c>
      <c r="I111" s="204"/>
      <c r="J111" s="205">
        <f>ROUND(I111*H111,2)</f>
        <v>0</v>
      </c>
      <c r="K111" s="201" t="s">
        <v>123</v>
      </c>
      <c r="L111" s="46"/>
      <c r="M111" s="206" t="s">
        <v>19</v>
      </c>
      <c r="N111" s="207" t="s">
        <v>43</v>
      </c>
      <c r="O111" s="86"/>
      <c r="P111" s="208">
        <f>O111*H111</f>
        <v>0</v>
      </c>
      <c r="Q111" s="208">
        <v>0</v>
      </c>
      <c r="R111" s="208">
        <f>Q111*H111</f>
        <v>0</v>
      </c>
      <c r="S111" s="208">
        <v>0</v>
      </c>
      <c r="T111" s="209">
        <f>S111*H111</f>
        <v>0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10" t="s">
        <v>124</v>
      </c>
      <c r="AT111" s="210" t="s">
        <v>119</v>
      </c>
      <c r="AU111" s="210" t="s">
        <v>79</v>
      </c>
      <c r="AY111" s="19" t="s">
        <v>116</v>
      </c>
      <c r="BE111" s="211">
        <f>IF(N111="základní",J111,0)</f>
        <v>0</v>
      </c>
      <c r="BF111" s="211">
        <f>IF(N111="snížená",J111,0)</f>
        <v>0</v>
      </c>
      <c r="BG111" s="211">
        <f>IF(N111="zákl. přenesená",J111,0)</f>
        <v>0</v>
      </c>
      <c r="BH111" s="211">
        <f>IF(N111="sníž. přenesená",J111,0)</f>
        <v>0</v>
      </c>
      <c r="BI111" s="211">
        <f>IF(N111="nulová",J111,0)</f>
        <v>0</v>
      </c>
      <c r="BJ111" s="19" t="s">
        <v>77</v>
      </c>
      <c r="BK111" s="211">
        <f>ROUND(I111*H111,2)</f>
        <v>0</v>
      </c>
      <c r="BL111" s="19" t="s">
        <v>124</v>
      </c>
      <c r="BM111" s="210" t="s">
        <v>161</v>
      </c>
    </row>
    <row r="112" s="14" customFormat="1">
      <c r="A112" s="14"/>
      <c r="B112" s="223"/>
      <c r="C112" s="224"/>
      <c r="D112" s="214" t="s">
        <v>126</v>
      </c>
      <c r="E112" s="225" t="s">
        <v>19</v>
      </c>
      <c r="F112" s="226" t="s">
        <v>135</v>
      </c>
      <c r="G112" s="224"/>
      <c r="H112" s="227">
        <v>49.5</v>
      </c>
      <c r="I112" s="228"/>
      <c r="J112" s="224"/>
      <c r="K112" s="224"/>
      <c r="L112" s="229"/>
      <c r="M112" s="230"/>
      <c r="N112" s="231"/>
      <c r="O112" s="231"/>
      <c r="P112" s="231"/>
      <c r="Q112" s="231"/>
      <c r="R112" s="231"/>
      <c r="S112" s="231"/>
      <c r="T112" s="232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T112" s="233" t="s">
        <v>126</v>
      </c>
      <c r="AU112" s="233" t="s">
        <v>79</v>
      </c>
      <c r="AV112" s="14" t="s">
        <v>79</v>
      </c>
      <c r="AW112" s="14" t="s">
        <v>33</v>
      </c>
      <c r="AX112" s="14" t="s">
        <v>72</v>
      </c>
      <c r="AY112" s="233" t="s">
        <v>116</v>
      </c>
    </row>
    <row r="113" s="14" customFormat="1">
      <c r="A113" s="14"/>
      <c r="B113" s="223"/>
      <c r="C113" s="224"/>
      <c r="D113" s="214" t="s">
        <v>126</v>
      </c>
      <c r="E113" s="225" t="s">
        <v>19</v>
      </c>
      <c r="F113" s="226" t="s">
        <v>162</v>
      </c>
      <c r="G113" s="224"/>
      <c r="H113" s="227">
        <v>9.7200000000000006</v>
      </c>
      <c r="I113" s="228"/>
      <c r="J113" s="224"/>
      <c r="K113" s="224"/>
      <c r="L113" s="229"/>
      <c r="M113" s="230"/>
      <c r="N113" s="231"/>
      <c r="O113" s="231"/>
      <c r="P113" s="231"/>
      <c r="Q113" s="231"/>
      <c r="R113" s="231"/>
      <c r="S113" s="231"/>
      <c r="T113" s="232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33" t="s">
        <v>126</v>
      </c>
      <c r="AU113" s="233" t="s">
        <v>79</v>
      </c>
      <c r="AV113" s="14" t="s">
        <v>79</v>
      </c>
      <c r="AW113" s="14" t="s">
        <v>33</v>
      </c>
      <c r="AX113" s="14" t="s">
        <v>72</v>
      </c>
      <c r="AY113" s="233" t="s">
        <v>116</v>
      </c>
    </row>
    <row r="114" s="14" customFormat="1">
      <c r="A114" s="14"/>
      <c r="B114" s="223"/>
      <c r="C114" s="224"/>
      <c r="D114" s="214" t="s">
        <v>126</v>
      </c>
      <c r="E114" s="225" t="s">
        <v>19</v>
      </c>
      <c r="F114" s="226" t="s">
        <v>163</v>
      </c>
      <c r="G114" s="224"/>
      <c r="H114" s="227">
        <v>7.2599999999999998</v>
      </c>
      <c r="I114" s="228"/>
      <c r="J114" s="224"/>
      <c r="K114" s="224"/>
      <c r="L114" s="229"/>
      <c r="M114" s="230"/>
      <c r="N114" s="231"/>
      <c r="O114" s="231"/>
      <c r="P114" s="231"/>
      <c r="Q114" s="231"/>
      <c r="R114" s="231"/>
      <c r="S114" s="231"/>
      <c r="T114" s="232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33" t="s">
        <v>126</v>
      </c>
      <c r="AU114" s="233" t="s">
        <v>79</v>
      </c>
      <c r="AV114" s="14" t="s">
        <v>79</v>
      </c>
      <c r="AW114" s="14" t="s">
        <v>33</v>
      </c>
      <c r="AX114" s="14" t="s">
        <v>72</v>
      </c>
      <c r="AY114" s="233" t="s">
        <v>116</v>
      </c>
    </row>
    <row r="115" s="14" customFormat="1">
      <c r="A115" s="14"/>
      <c r="B115" s="223"/>
      <c r="C115" s="224"/>
      <c r="D115" s="214" t="s">
        <v>126</v>
      </c>
      <c r="E115" s="225" t="s">
        <v>19</v>
      </c>
      <c r="F115" s="226" t="s">
        <v>164</v>
      </c>
      <c r="G115" s="224"/>
      <c r="H115" s="227">
        <v>10.800000000000001</v>
      </c>
      <c r="I115" s="228"/>
      <c r="J115" s="224"/>
      <c r="K115" s="224"/>
      <c r="L115" s="229"/>
      <c r="M115" s="230"/>
      <c r="N115" s="231"/>
      <c r="O115" s="231"/>
      <c r="P115" s="231"/>
      <c r="Q115" s="231"/>
      <c r="R115" s="231"/>
      <c r="S115" s="231"/>
      <c r="T115" s="232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33" t="s">
        <v>126</v>
      </c>
      <c r="AU115" s="233" t="s">
        <v>79</v>
      </c>
      <c r="AV115" s="14" t="s">
        <v>79</v>
      </c>
      <c r="AW115" s="14" t="s">
        <v>33</v>
      </c>
      <c r="AX115" s="14" t="s">
        <v>72</v>
      </c>
      <c r="AY115" s="233" t="s">
        <v>116</v>
      </c>
    </row>
    <row r="116" s="14" customFormat="1">
      <c r="A116" s="14"/>
      <c r="B116" s="223"/>
      <c r="C116" s="224"/>
      <c r="D116" s="214" t="s">
        <v>126</v>
      </c>
      <c r="E116" s="225" t="s">
        <v>19</v>
      </c>
      <c r="F116" s="226" t="s">
        <v>165</v>
      </c>
      <c r="G116" s="224"/>
      <c r="H116" s="227">
        <v>0.23999999999999999</v>
      </c>
      <c r="I116" s="228"/>
      <c r="J116" s="224"/>
      <c r="K116" s="224"/>
      <c r="L116" s="229"/>
      <c r="M116" s="230"/>
      <c r="N116" s="231"/>
      <c r="O116" s="231"/>
      <c r="P116" s="231"/>
      <c r="Q116" s="231"/>
      <c r="R116" s="231"/>
      <c r="S116" s="231"/>
      <c r="T116" s="232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T116" s="233" t="s">
        <v>126</v>
      </c>
      <c r="AU116" s="233" t="s">
        <v>79</v>
      </c>
      <c r="AV116" s="14" t="s">
        <v>79</v>
      </c>
      <c r="AW116" s="14" t="s">
        <v>33</v>
      </c>
      <c r="AX116" s="14" t="s">
        <v>72</v>
      </c>
      <c r="AY116" s="233" t="s">
        <v>116</v>
      </c>
    </row>
    <row r="117" s="14" customFormat="1">
      <c r="A117" s="14"/>
      <c r="B117" s="223"/>
      <c r="C117" s="224"/>
      <c r="D117" s="214" t="s">
        <v>126</v>
      </c>
      <c r="E117" s="225" t="s">
        <v>19</v>
      </c>
      <c r="F117" s="226" t="s">
        <v>166</v>
      </c>
      <c r="G117" s="224"/>
      <c r="H117" s="227">
        <v>3.52</v>
      </c>
      <c r="I117" s="228"/>
      <c r="J117" s="224"/>
      <c r="K117" s="224"/>
      <c r="L117" s="229"/>
      <c r="M117" s="230"/>
      <c r="N117" s="231"/>
      <c r="O117" s="231"/>
      <c r="P117" s="231"/>
      <c r="Q117" s="231"/>
      <c r="R117" s="231"/>
      <c r="S117" s="231"/>
      <c r="T117" s="232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T117" s="233" t="s">
        <v>126</v>
      </c>
      <c r="AU117" s="233" t="s">
        <v>79</v>
      </c>
      <c r="AV117" s="14" t="s">
        <v>79</v>
      </c>
      <c r="AW117" s="14" t="s">
        <v>33</v>
      </c>
      <c r="AX117" s="14" t="s">
        <v>72</v>
      </c>
      <c r="AY117" s="233" t="s">
        <v>116</v>
      </c>
    </row>
    <row r="118" s="14" customFormat="1">
      <c r="A118" s="14"/>
      <c r="B118" s="223"/>
      <c r="C118" s="224"/>
      <c r="D118" s="214" t="s">
        <v>126</v>
      </c>
      <c r="E118" s="225" t="s">
        <v>19</v>
      </c>
      <c r="F118" s="226" t="s">
        <v>167</v>
      </c>
      <c r="G118" s="224"/>
      <c r="H118" s="227">
        <v>12.960000000000001</v>
      </c>
      <c r="I118" s="228"/>
      <c r="J118" s="224"/>
      <c r="K118" s="224"/>
      <c r="L118" s="229"/>
      <c r="M118" s="230"/>
      <c r="N118" s="231"/>
      <c r="O118" s="231"/>
      <c r="P118" s="231"/>
      <c r="Q118" s="231"/>
      <c r="R118" s="231"/>
      <c r="S118" s="231"/>
      <c r="T118" s="232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33" t="s">
        <v>126</v>
      </c>
      <c r="AU118" s="233" t="s">
        <v>79</v>
      </c>
      <c r="AV118" s="14" t="s">
        <v>79</v>
      </c>
      <c r="AW118" s="14" t="s">
        <v>33</v>
      </c>
      <c r="AX118" s="14" t="s">
        <v>72</v>
      </c>
      <c r="AY118" s="233" t="s">
        <v>116</v>
      </c>
    </row>
    <row r="119" s="15" customFormat="1">
      <c r="A119" s="15"/>
      <c r="B119" s="234"/>
      <c r="C119" s="235"/>
      <c r="D119" s="214" t="s">
        <v>126</v>
      </c>
      <c r="E119" s="236" t="s">
        <v>19</v>
      </c>
      <c r="F119" s="237" t="s">
        <v>130</v>
      </c>
      <c r="G119" s="235"/>
      <c r="H119" s="238">
        <v>94</v>
      </c>
      <c r="I119" s="239"/>
      <c r="J119" s="235"/>
      <c r="K119" s="235"/>
      <c r="L119" s="240"/>
      <c r="M119" s="241"/>
      <c r="N119" s="242"/>
      <c r="O119" s="242"/>
      <c r="P119" s="242"/>
      <c r="Q119" s="242"/>
      <c r="R119" s="242"/>
      <c r="S119" s="242"/>
      <c r="T119" s="243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T119" s="244" t="s">
        <v>126</v>
      </c>
      <c r="AU119" s="244" t="s">
        <v>79</v>
      </c>
      <c r="AV119" s="15" t="s">
        <v>124</v>
      </c>
      <c r="AW119" s="15" t="s">
        <v>33</v>
      </c>
      <c r="AX119" s="15" t="s">
        <v>77</v>
      </c>
      <c r="AY119" s="244" t="s">
        <v>116</v>
      </c>
    </row>
    <row r="120" s="2" customFormat="1" ht="21.75" customHeight="1">
      <c r="A120" s="40"/>
      <c r="B120" s="41"/>
      <c r="C120" s="199" t="s">
        <v>168</v>
      </c>
      <c r="D120" s="199" t="s">
        <v>119</v>
      </c>
      <c r="E120" s="200" t="s">
        <v>169</v>
      </c>
      <c r="F120" s="201" t="s">
        <v>170</v>
      </c>
      <c r="G120" s="202" t="s">
        <v>150</v>
      </c>
      <c r="H120" s="203">
        <v>20</v>
      </c>
      <c r="I120" s="204"/>
      <c r="J120" s="205">
        <f>ROUND(I120*H120,2)</f>
        <v>0</v>
      </c>
      <c r="K120" s="201" t="s">
        <v>123</v>
      </c>
      <c r="L120" s="46"/>
      <c r="M120" s="206" t="s">
        <v>19</v>
      </c>
      <c r="N120" s="207" t="s">
        <v>43</v>
      </c>
      <c r="O120" s="86"/>
      <c r="P120" s="208">
        <f>O120*H120</f>
        <v>0</v>
      </c>
      <c r="Q120" s="208">
        <v>0.14699999999999999</v>
      </c>
      <c r="R120" s="208">
        <f>Q120*H120</f>
        <v>2.9399999999999999</v>
      </c>
      <c r="S120" s="208">
        <v>0</v>
      </c>
      <c r="T120" s="209">
        <f>S120*H120</f>
        <v>0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R120" s="210" t="s">
        <v>124</v>
      </c>
      <c r="AT120" s="210" t="s">
        <v>119</v>
      </c>
      <c r="AU120" s="210" t="s">
        <v>79</v>
      </c>
      <c r="AY120" s="19" t="s">
        <v>116</v>
      </c>
      <c r="BE120" s="211">
        <f>IF(N120="základní",J120,0)</f>
        <v>0</v>
      </c>
      <c r="BF120" s="211">
        <f>IF(N120="snížená",J120,0)</f>
        <v>0</v>
      </c>
      <c r="BG120" s="211">
        <f>IF(N120="zákl. přenesená",J120,0)</f>
        <v>0</v>
      </c>
      <c r="BH120" s="211">
        <f>IF(N120="sníž. přenesená",J120,0)</f>
        <v>0</v>
      </c>
      <c r="BI120" s="211">
        <f>IF(N120="nulová",J120,0)</f>
        <v>0</v>
      </c>
      <c r="BJ120" s="19" t="s">
        <v>77</v>
      </c>
      <c r="BK120" s="211">
        <f>ROUND(I120*H120,2)</f>
        <v>0</v>
      </c>
      <c r="BL120" s="19" t="s">
        <v>124</v>
      </c>
      <c r="BM120" s="210" t="s">
        <v>171</v>
      </c>
    </row>
    <row r="121" s="13" customFormat="1">
      <c r="A121" s="13"/>
      <c r="B121" s="212"/>
      <c r="C121" s="213"/>
      <c r="D121" s="214" t="s">
        <v>126</v>
      </c>
      <c r="E121" s="215" t="s">
        <v>19</v>
      </c>
      <c r="F121" s="216" t="s">
        <v>172</v>
      </c>
      <c r="G121" s="213"/>
      <c r="H121" s="215" t="s">
        <v>19</v>
      </c>
      <c r="I121" s="217"/>
      <c r="J121" s="213"/>
      <c r="K121" s="213"/>
      <c r="L121" s="218"/>
      <c r="M121" s="219"/>
      <c r="N121" s="220"/>
      <c r="O121" s="220"/>
      <c r="P121" s="220"/>
      <c r="Q121" s="220"/>
      <c r="R121" s="220"/>
      <c r="S121" s="220"/>
      <c r="T121" s="221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22" t="s">
        <v>126</v>
      </c>
      <c r="AU121" s="222" t="s">
        <v>79</v>
      </c>
      <c r="AV121" s="13" t="s">
        <v>77</v>
      </c>
      <c r="AW121" s="13" t="s">
        <v>33</v>
      </c>
      <c r="AX121" s="13" t="s">
        <v>72</v>
      </c>
      <c r="AY121" s="222" t="s">
        <v>116</v>
      </c>
    </row>
    <row r="122" s="14" customFormat="1">
      <c r="A122" s="14"/>
      <c r="B122" s="223"/>
      <c r="C122" s="224"/>
      <c r="D122" s="214" t="s">
        <v>126</v>
      </c>
      <c r="E122" s="225" t="s">
        <v>19</v>
      </c>
      <c r="F122" s="226" t="s">
        <v>173</v>
      </c>
      <c r="G122" s="224"/>
      <c r="H122" s="227">
        <v>20</v>
      </c>
      <c r="I122" s="228"/>
      <c r="J122" s="224"/>
      <c r="K122" s="224"/>
      <c r="L122" s="229"/>
      <c r="M122" s="230"/>
      <c r="N122" s="231"/>
      <c r="O122" s="231"/>
      <c r="P122" s="231"/>
      <c r="Q122" s="231"/>
      <c r="R122" s="231"/>
      <c r="S122" s="231"/>
      <c r="T122" s="232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33" t="s">
        <v>126</v>
      </c>
      <c r="AU122" s="233" t="s">
        <v>79</v>
      </c>
      <c r="AV122" s="14" t="s">
        <v>79</v>
      </c>
      <c r="AW122" s="14" t="s">
        <v>33</v>
      </c>
      <c r="AX122" s="14" t="s">
        <v>77</v>
      </c>
      <c r="AY122" s="233" t="s">
        <v>116</v>
      </c>
    </row>
    <row r="123" s="2" customFormat="1" ht="21.75" customHeight="1">
      <c r="A123" s="40"/>
      <c r="B123" s="41"/>
      <c r="C123" s="199" t="s">
        <v>174</v>
      </c>
      <c r="D123" s="199" t="s">
        <v>119</v>
      </c>
      <c r="E123" s="200" t="s">
        <v>175</v>
      </c>
      <c r="F123" s="201" t="s">
        <v>176</v>
      </c>
      <c r="G123" s="202" t="s">
        <v>150</v>
      </c>
      <c r="H123" s="203">
        <v>6</v>
      </c>
      <c r="I123" s="204"/>
      <c r="J123" s="205">
        <f>ROUND(I123*H123,2)</f>
        <v>0</v>
      </c>
      <c r="K123" s="201" t="s">
        <v>123</v>
      </c>
      <c r="L123" s="46"/>
      <c r="M123" s="206" t="s">
        <v>19</v>
      </c>
      <c r="N123" s="207" t="s">
        <v>43</v>
      </c>
      <c r="O123" s="86"/>
      <c r="P123" s="208">
        <f>O123*H123</f>
        <v>0</v>
      </c>
      <c r="Q123" s="208">
        <v>0.14699999999999999</v>
      </c>
      <c r="R123" s="208">
        <f>Q123*H123</f>
        <v>0.8819999999999999</v>
      </c>
      <c r="S123" s="208">
        <v>0</v>
      </c>
      <c r="T123" s="209">
        <f>S123*H123</f>
        <v>0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10" t="s">
        <v>124</v>
      </c>
      <c r="AT123" s="210" t="s">
        <v>119</v>
      </c>
      <c r="AU123" s="210" t="s">
        <v>79</v>
      </c>
      <c r="AY123" s="19" t="s">
        <v>116</v>
      </c>
      <c r="BE123" s="211">
        <f>IF(N123="základní",J123,0)</f>
        <v>0</v>
      </c>
      <c r="BF123" s="211">
        <f>IF(N123="snížená",J123,0)</f>
        <v>0</v>
      </c>
      <c r="BG123" s="211">
        <f>IF(N123="zákl. přenesená",J123,0)</f>
        <v>0</v>
      </c>
      <c r="BH123" s="211">
        <f>IF(N123="sníž. přenesená",J123,0)</f>
        <v>0</v>
      </c>
      <c r="BI123" s="211">
        <f>IF(N123="nulová",J123,0)</f>
        <v>0</v>
      </c>
      <c r="BJ123" s="19" t="s">
        <v>77</v>
      </c>
      <c r="BK123" s="211">
        <f>ROUND(I123*H123,2)</f>
        <v>0</v>
      </c>
      <c r="BL123" s="19" t="s">
        <v>124</v>
      </c>
      <c r="BM123" s="210" t="s">
        <v>177</v>
      </c>
    </row>
    <row r="124" s="13" customFormat="1">
      <c r="A124" s="13"/>
      <c r="B124" s="212"/>
      <c r="C124" s="213"/>
      <c r="D124" s="214" t="s">
        <v>126</v>
      </c>
      <c r="E124" s="215" t="s">
        <v>19</v>
      </c>
      <c r="F124" s="216" t="s">
        <v>178</v>
      </c>
      <c r="G124" s="213"/>
      <c r="H124" s="215" t="s">
        <v>19</v>
      </c>
      <c r="I124" s="217"/>
      <c r="J124" s="213"/>
      <c r="K124" s="213"/>
      <c r="L124" s="218"/>
      <c r="M124" s="219"/>
      <c r="N124" s="220"/>
      <c r="O124" s="220"/>
      <c r="P124" s="220"/>
      <c r="Q124" s="220"/>
      <c r="R124" s="220"/>
      <c r="S124" s="220"/>
      <c r="T124" s="221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22" t="s">
        <v>126</v>
      </c>
      <c r="AU124" s="222" t="s">
        <v>79</v>
      </c>
      <c r="AV124" s="13" t="s">
        <v>77</v>
      </c>
      <c r="AW124" s="13" t="s">
        <v>33</v>
      </c>
      <c r="AX124" s="13" t="s">
        <v>72</v>
      </c>
      <c r="AY124" s="222" t="s">
        <v>116</v>
      </c>
    </row>
    <row r="125" s="14" customFormat="1">
      <c r="A125" s="14"/>
      <c r="B125" s="223"/>
      <c r="C125" s="224"/>
      <c r="D125" s="214" t="s">
        <v>126</v>
      </c>
      <c r="E125" s="225" t="s">
        <v>19</v>
      </c>
      <c r="F125" s="226" t="s">
        <v>152</v>
      </c>
      <c r="G125" s="224"/>
      <c r="H125" s="227">
        <v>6</v>
      </c>
      <c r="I125" s="228"/>
      <c r="J125" s="224"/>
      <c r="K125" s="224"/>
      <c r="L125" s="229"/>
      <c r="M125" s="230"/>
      <c r="N125" s="231"/>
      <c r="O125" s="231"/>
      <c r="P125" s="231"/>
      <c r="Q125" s="231"/>
      <c r="R125" s="231"/>
      <c r="S125" s="231"/>
      <c r="T125" s="232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T125" s="233" t="s">
        <v>126</v>
      </c>
      <c r="AU125" s="233" t="s">
        <v>79</v>
      </c>
      <c r="AV125" s="14" t="s">
        <v>79</v>
      </c>
      <c r="AW125" s="14" t="s">
        <v>33</v>
      </c>
      <c r="AX125" s="14" t="s">
        <v>77</v>
      </c>
      <c r="AY125" s="233" t="s">
        <v>116</v>
      </c>
    </row>
    <row r="126" s="2" customFormat="1">
      <c r="A126" s="40"/>
      <c r="B126" s="41"/>
      <c r="C126" s="199" t="s">
        <v>179</v>
      </c>
      <c r="D126" s="199" t="s">
        <v>119</v>
      </c>
      <c r="E126" s="200" t="s">
        <v>180</v>
      </c>
      <c r="F126" s="201" t="s">
        <v>181</v>
      </c>
      <c r="G126" s="202" t="s">
        <v>122</v>
      </c>
      <c r="H126" s="203">
        <v>196.85400000000001</v>
      </c>
      <c r="I126" s="204"/>
      <c r="J126" s="205">
        <f>ROUND(I126*H126,2)</f>
        <v>0</v>
      </c>
      <c r="K126" s="201" t="s">
        <v>123</v>
      </c>
      <c r="L126" s="46"/>
      <c r="M126" s="206" t="s">
        <v>19</v>
      </c>
      <c r="N126" s="207" t="s">
        <v>43</v>
      </c>
      <c r="O126" s="86"/>
      <c r="P126" s="208">
        <f>O126*H126</f>
        <v>0</v>
      </c>
      <c r="Q126" s="208">
        <v>0.0043800000000000002</v>
      </c>
      <c r="R126" s="208">
        <f>Q126*H126</f>
        <v>0.86222052000000005</v>
      </c>
      <c r="S126" s="208">
        <v>0</v>
      </c>
      <c r="T126" s="209">
        <f>S126*H126</f>
        <v>0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10" t="s">
        <v>124</v>
      </c>
      <c r="AT126" s="210" t="s">
        <v>119</v>
      </c>
      <c r="AU126" s="210" t="s">
        <v>79</v>
      </c>
      <c r="AY126" s="19" t="s">
        <v>116</v>
      </c>
      <c r="BE126" s="211">
        <f>IF(N126="základní",J126,0)</f>
        <v>0</v>
      </c>
      <c r="BF126" s="211">
        <f>IF(N126="snížená",J126,0)</f>
        <v>0</v>
      </c>
      <c r="BG126" s="211">
        <f>IF(N126="zákl. přenesená",J126,0)</f>
        <v>0</v>
      </c>
      <c r="BH126" s="211">
        <f>IF(N126="sníž. přenesená",J126,0)</f>
        <v>0</v>
      </c>
      <c r="BI126" s="211">
        <f>IF(N126="nulová",J126,0)</f>
        <v>0</v>
      </c>
      <c r="BJ126" s="19" t="s">
        <v>77</v>
      </c>
      <c r="BK126" s="211">
        <f>ROUND(I126*H126,2)</f>
        <v>0</v>
      </c>
      <c r="BL126" s="19" t="s">
        <v>124</v>
      </c>
      <c r="BM126" s="210" t="s">
        <v>182</v>
      </c>
    </row>
    <row r="127" s="13" customFormat="1">
      <c r="A127" s="13"/>
      <c r="B127" s="212"/>
      <c r="C127" s="213"/>
      <c r="D127" s="214" t="s">
        <v>126</v>
      </c>
      <c r="E127" s="215" t="s">
        <v>19</v>
      </c>
      <c r="F127" s="216" t="s">
        <v>183</v>
      </c>
      <c r="G127" s="213"/>
      <c r="H127" s="215" t="s">
        <v>19</v>
      </c>
      <c r="I127" s="217"/>
      <c r="J127" s="213"/>
      <c r="K127" s="213"/>
      <c r="L127" s="218"/>
      <c r="M127" s="219"/>
      <c r="N127" s="220"/>
      <c r="O127" s="220"/>
      <c r="P127" s="220"/>
      <c r="Q127" s="220"/>
      <c r="R127" s="220"/>
      <c r="S127" s="220"/>
      <c r="T127" s="221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22" t="s">
        <v>126</v>
      </c>
      <c r="AU127" s="222" t="s">
        <v>79</v>
      </c>
      <c r="AV127" s="13" t="s">
        <v>77</v>
      </c>
      <c r="AW127" s="13" t="s">
        <v>33</v>
      </c>
      <c r="AX127" s="13" t="s">
        <v>72</v>
      </c>
      <c r="AY127" s="222" t="s">
        <v>116</v>
      </c>
    </row>
    <row r="128" s="14" customFormat="1">
      <c r="A128" s="14"/>
      <c r="B128" s="223"/>
      <c r="C128" s="224"/>
      <c r="D128" s="214" t="s">
        <v>126</v>
      </c>
      <c r="E128" s="225" t="s">
        <v>19</v>
      </c>
      <c r="F128" s="226" t="s">
        <v>184</v>
      </c>
      <c r="G128" s="224"/>
      <c r="H128" s="227">
        <v>154.34999999999999</v>
      </c>
      <c r="I128" s="228"/>
      <c r="J128" s="224"/>
      <c r="K128" s="224"/>
      <c r="L128" s="229"/>
      <c r="M128" s="230"/>
      <c r="N128" s="231"/>
      <c r="O128" s="231"/>
      <c r="P128" s="231"/>
      <c r="Q128" s="231"/>
      <c r="R128" s="231"/>
      <c r="S128" s="231"/>
      <c r="T128" s="232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T128" s="233" t="s">
        <v>126</v>
      </c>
      <c r="AU128" s="233" t="s">
        <v>79</v>
      </c>
      <c r="AV128" s="14" t="s">
        <v>79</v>
      </c>
      <c r="AW128" s="14" t="s">
        <v>33</v>
      </c>
      <c r="AX128" s="14" t="s">
        <v>72</v>
      </c>
      <c r="AY128" s="233" t="s">
        <v>116</v>
      </c>
    </row>
    <row r="129" s="14" customFormat="1">
      <c r="A129" s="14"/>
      <c r="B129" s="223"/>
      <c r="C129" s="224"/>
      <c r="D129" s="214" t="s">
        <v>126</v>
      </c>
      <c r="E129" s="225" t="s">
        <v>19</v>
      </c>
      <c r="F129" s="226" t="s">
        <v>185</v>
      </c>
      <c r="G129" s="224"/>
      <c r="H129" s="227">
        <v>-4.7999999999999998</v>
      </c>
      <c r="I129" s="228"/>
      <c r="J129" s="224"/>
      <c r="K129" s="224"/>
      <c r="L129" s="229"/>
      <c r="M129" s="230"/>
      <c r="N129" s="231"/>
      <c r="O129" s="231"/>
      <c r="P129" s="231"/>
      <c r="Q129" s="231"/>
      <c r="R129" s="231"/>
      <c r="S129" s="231"/>
      <c r="T129" s="232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T129" s="233" t="s">
        <v>126</v>
      </c>
      <c r="AU129" s="233" t="s">
        <v>79</v>
      </c>
      <c r="AV129" s="14" t="s">
        <v>79</v>
      </c>
      <c r="AW129" s="14" t="s">
        <v>33</v>
      </c>
      <c r="AX129" s="14" t="s">
        <v>72</v>
      </c>
      <c r="AY129" s="233" t="s">
        <v>116</v>
      </c>
    </row>
    <row r="130" s="13" customFormat="1">
      <c r="A130" s="13"/>
      <c r="B130" s="212"/>
      <c r="C130" s="213"/>
      <c r="D130" s="214" t="s">
        <v>126</v>
      </c>
      <c r="E130" s="215" t="s">
        <v>19</v>
      </c>
      <c r="F130" s="216" t="s">
        <v>145</v>
      </c>
      <c r="G130" s="213"/>
      <c r="H130" s="215" t="s">
        <v>19</v>
      </c>
      <c r="I130" s="217"/>
      <c r="J130" s="213"/>
      <c r="K130" s="213"/>
      <c r="L130" s="218"/>
      <c r="M130" s="219"/>
      <c r="N130" s="220"/>
      <c r="O130" s="220"/>
      <c r="P130" s="220"/>
      <c r="Q130" s="220"/>
      <c r="R130" s="220"/>
      <c r="S130" s="220"/>
      <c r="T130" s="221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22" t="s">
        <v>126</v>
      </c>
      <c r="AU130" s="222" t="s">
        <v>79</v>
      </c>
      <c r="AV130" s="13" t="s">
        <v>77</v>
      </c>
      <c r="AW130" s="13" t="s">
        <v>33</v>
      </c>
      <c r="AX130" s="13" t="s">
        <v>72</v>
      </c>
      <c r="AY130" s="222" t="s">
        <v>116</v>
      </c>
    </row>
    <row r="131" s="14" customFormat="1">
      <c r="A131" s="14"/>
      <c r="B131" s="223"/>
      <c r="C131" s="224"/>
      <c r="D131" s="214" t="s">
        <v>126</v>
      </c>
      <c r="E131" s="225" t="s">
        <v>19</v>
      </c>
      <c r="F131" s="226" t="s">
        <v>186</v>
      </c>
      <c r="G131" s="224"/>
      <c r="H131" s="227">
        <v>47.304000000000002</v>
      </c>
      <c r="I131" s="228"/>
      <c r="J131" s="224"/>
      <c r="K131" s="224"/>
      <c r="L131" s="229"/>
      <c r="M131" s="230"/>
      <c r="N131" s="231"/>
      <c r="O131" s="231"/>
      <c r="P131" s="231"/>
      <c r="Q131" s="231"/>
      <c r="R131" s="231"/>
      <c r="S131" s="231"/>
      <c r="T131" s="232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33" t="s">
        <v>126</v>
      </c>
      <c r="AU131" s="233" t="s">
        <v>79</v>
      </c>
      <c r="AV131" s="14" t="s">
        <v>79</v>
      </c>
      <c r="AW131" s="14" t="s">
        <v>33</v>
      </c>
      <c r="AX131" s="14" t="s">
        <v>72</v>
      </c>
      <c r="AY131" s="233" t="s">
        <v>116</v>
      </c>
    </row>
    <row r="132" s="15" customFormat="1">
      <c r="A132" s="15"/>
      <c r="B132" s="234"/>
      <c r="C132" s="235"/>
      <c r="D132" s="214" t="s">
        <v>126</v>
      </c>
      <c r="E132" s="236" t="s">
        <v>19</v>
      </c>
      <c r="F132" s="237" t="s">
        <v>130</v>
      </c>
      <c r="G132" s="235"/>
      <c r="H132" s="238">
        <v>196.85399999999999</v>
      </c>
      <c r="I132" s="239"/>
      <c r="J132" s="235"/>
      <c r="K132" s="235"/>
      <c r="L132" s="240"/>
      <c r="M132" s="241"/>
      <c r="N132" s="242"/>
      <c r="O132" s="242"/>
      <c r="P132" s="242"/>
      <c r="Q132" s="242"/>
      <c r="R132" s="242"/>
      <c r="S132" s="242"/>
      <c r="T132" s="243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T132" s="244" t="s">
        <v>126</v>
      </c>
      <c r="AU132" s="244" t="s">
        <v>79</v>
      </c>
      <c r="AV132" s="15" t="s">
        <v>124</v>
      </c>
      <c r="AW132" s="15" t="s">
        <v>33</v>
      </c>
      <c r="AX132" s="15" t="s">
        <v>77</v>
      </c>
      <c r="AY132" s="244" t="s">
        <v>116</v>
      </c>
    </row>
    <row r="133" s="2" customFormat="1" ht="21.75" customHeight="1">
      <c r="A133" s="40"/>
      <c r="B133" s="41"/>
      <c r="C133" s="199" t="s">
        <v>187</v>
      </c>
      <c r="D133" s="199" t="s">
        <v>119</v>
      </c>
      <c r="E133" s="200" t="s">
        <v>188</v>
      </c>
      <c r="F133" s="201" t="s">
        <v>189</v>
      </c>
      <c r="G133" s="202" t="s">
        <v>122</v>
      </c>
      <c r="H133" s="203">
        <v>242.91999999999999</v>
      </c>
      <c r="I133" s="204"/>
      <c r="J133" s="205">
        <f>ROUND(I133*H133,2)</f>
        <v>0</v>
      </c>
      <c r="K133" s="201" t="s">
        <v>123</v>
      </c>
      <c r="L133" s="46"/>
      <c r="M133" s="206" t="s">
        <v>19</v>
      </c>
      <c r="N133" s="207" t="s">
        <v>43</v>
      </c>
      <c r="O133" s="86"/>
      <c r="P133" s="208">
        <f>O133*H133</f>
        <v>0</v>
      </c>
      <c r="Q133" s="208">
        <v>0.0064999999999999997</v>
      </c>
      <c r="R133" s="208">
        <f>Q133*H133</f>
        <v>1.5789799999999998</v>
      </c>
      <c r="S133" s="208">
        <v>0</v>
      </c>
      <c r="T133" s="209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10" t="s">
        <v>124</v>
      </c>
      <c r="AT133" s="210" t="s">
        <v>119</v>
      </c>
      <c r="AU133" s="210" t="s">
        <v>79</v>
      </c>
      <c r="AY133" s="19" t="s">
        <v>116</v>
      </c>
      <c r="BE133" s="211">
        <f>IF(N133="základní",J133,0)</f>
        <v>0</v>
      </c>
      <c r="BF133" s="211">
        <f>IF(N133="snížená",J133,0)</f>
        <v>0</v>
      </c>
      <c r="BG133" s="211">
        <f>IF(N133="zákl. přenesená",J133,0)</f>
        <v>0</v>
      </c>
      <c r="BH133" s="211">
        <f>IF(N133="sníž. přenesená",J133,0)</f>
        <v>0</v>
      </c>
      <c r="BI133" s="211">
        <f>IF(N133="nulová",J133,0)</f>
        <v>0</v>
      </c>
      <c r="BJ133" s="19" t="s">
        <v>77</v>
      </c>
      <c r="BK133" s="211">
        <f>ROUND(I133*H133,2)</f>
        <v>0</v>
      </c>
      <c r="BL133" s="19" t="s">
        <v>124</v>
      </c>
      <c r="BM133" s="210" t="s">
        <v>190</v>
      </c>
    </row>
    <row r="134" s="13" customFormat="1">
      <c r="A134" s="13"/>
      <c r="B134" s="212"/>
      <c r="C134" s="213"/>
      <c r="D134" s="214" t="s">
        <v>126</v>
      </c>
      <c r="E134" s="215" t="s">
        <v>19</v>
      </c>
      <c r="F134" s="216" t="s">
        <v>191</v>
      </c>
      <c r="G134" s="213"/>
      <c r="H134" s="215" t="s">
        <v>19</v>
      </c>
      <c r="I134" s="217"/>
      <c r="J134" s="213"/>
      <c r="K134" s="213"/>
      <c r="L134" s="218"/>
      <c r="M134" s="219"/>
      <c r="N134" s="220"/>
      <c r="O134" s="220"/>
      <c r="P134" s="220"/>
      <c r="Q134" s="220"/>
      <c r="R134" s="220"/>
      <c r="S134" s="220"/>
      <c r="T134" s="221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22" t="s">
        <v>126</v>
      </c>
      <c r="AU134" s="222" t="s">
        <v>79</v>
      </c>
      <c r="AV134" s="13" t="s">
        <v>77</v>
      </c>
      <c r="AW134" s="13" t="s">
        <v>33</v>
      </c>
      <c r="AX134" s="13" t="s">
        <v>72</v>
      </c>
      <c r="AY134" s="222" t="s">
        <v>116</v>
      </c>
    </row>
    <row r="135" s="14" customFormat="1">
      <c r="A135" s="14"/>
      <c r="B135" s="223"/>
      <c r="C135" s="224"/>
      <c r="D135" s="214" t="s">
        <v>126</v>
      </c>
      <c r="E135" s="225" t="s">
        <v>19</v>
      </c>
      <c r="F135" s="226" t="s">
        <v>192</v>
      </c>
      <c r="G135" s="224"/>
      <c r="H135" s="227">
        <v>242.91999999999999</v>
      </c>
      <c r="I135" s="228"/>
      <c r="J135" s="224"/>
      <c r="K135" s="224"/>
      <c r="L135" s="229"/>
      <c r="M135" s="230"/>
      <c r="N135" s="231"/>
      <c r="O135" s="231"/>
      <c r="P135" s="231"/>
      <c r="Q135" s="231"/>
      <c r="R135" s="231"/>
      <c r="S135" s="231"/>
      <c r="T135" s="232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T135" s="233" t="s">
        <v>126</v>
      </c>
      <c r="AU135" s="233" t="s">
        <v>79</v>
      </c>
      <c r="AV135" s="14" t="s">
        <v>79</v>
      </c>
      <c r="AW135" s="14" t="s">
        <v>33</v>
      </c>
      <c r="AX135" s="14" t="s">
        <v>77</v>
      </c>
      <c r="AY135" s="233" t="s">
        <v>116</v>
      </c>
    </row>
    <row r="136" s="2" customFormat="1">
      <c r="A136" s="40"/>
      <c r="B136" s="41"/>
      <c r="C136" s="199" t="s">
        <v>193</v>
      </c>
      <c r="D136" s="199" t="s">
        <v>119</v>
      </c>
      <c r="E136" s="200" t="s">
        <v>194</v>
      </c>
      <c r="F136" s="201" t="s">
        <v>195</v>
      </c>
      <c r="G136" s="202" t="s">
        <v>122</v>
      </c>
      <c r="H136" s="203">
        <v>242.91999999999999</v>
      </c>
      <c r="I136" s="204"/>
      <c r="J136" s="205">
        <f>ROUND(I136*H136,2)</f>
        <v>0</v>
      </c>
      <c r="K136" s="201" t="s">
        <v>123</v>
      </c>
      <c r="L136" s="46"/>
      <c r="M136" s="206" t="s">
        <v>19</v>
      </c>
      <c r="N136" s="207" t="s">
        <v>43</v>
      </c>
      <c r="O136" s="86"/>
      <c r="P136" s="208">
        <f>O136*H136</f>
        <v>0</v>
      </c>
      <c r="Q136" s="208">
        <v>0.015400000000000001</v>
      </c>
      <c r="R136" s="208">
        <f>Q136*H136</f>
        <v>3.7409680000000001</v>
      </c>
      <c r="S136" s="208">
        <v>0</v>
      </c>
      <c r="T136" s="209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10" t="s">
        <v>124</v>
      </c>
      <c r="AT136" s="210" t="s">
        <v>119</v>
      </c>
      <c r="AU136" s="210" t="s">
        <v>79</v>
      </c>
      <c r="AY136" s="19" t="s">
        <v>116</v>
      </c>
      <c r="BE136" s="211">
        <f>IF(N136="základní",J136,0)</f>
        <v>0</v>
      </c>
      <c r="BF136" s="211">
        <f>IF(N136="snížená",J136,0)</f>
        <v>0</v>
      </c>
      <c r="BG136" s="211">
        <f>IF(N136="zákl. přenesená",J136,0)</f>
        <v>0</v>
      </c>
      <c r="BH136" s="211">
        <f>IF(N136="sníž. přenesená",J136,0)</f>
        <v>0</v>
      </c>
      <c r="BI136" s="211">
        <f>IF(N136="nulová",J136,0)</f>
        <v>0</v>
      </c>
      <c r="BJ136" s="19" t="s">
        <v>77</v>
      </c>
      <c r="BK136" s="211">
        <f>ROUND(I136*H136,2)</f>
        <v>0</v>
      </c>
      <c r="BL136" s="19" t="s">
        <v>124</v>
      </c>
      <c r="BM136" s="210" t="s">
        <v>196</v>
      </c>
    </row>
    <row r="137" s="2" customFormat="1">
      <c r="A137" s="40"/>
      <c r="B137" s="41"/>
      <c r="C137" s="199" t="s">
        <v>197</v>
      </c>
      <c r="D137" s="199" t="s">
        <v>119</v>
      </c>
      <c r="E137" s="200" t="s">
        <v>198</v>
      </c>
      <c r="F137" s="201" t="s">
        <v>199</v>
      </c>
      <c r="G137" s="202" t="s">
        <v>122</v>
      </c>
      <c r="H137" s="203">
        <v>242.91999999999999</v>
      </c>
      <c r="I137" s="204"/>
      <c r="J137" s="205">
        <f>ROUND(I137*H137,2)</f>
        <v>0</v>
      </c>
      <c r="K137" s="201" t="s">
        <v>123</v>
      </c>
      <c r="L137" s="46"/>
      <c r="M137" s="206" t="s">
        <v>19</v>
      </c>
      <c r="N137" s="207" t="s">
        <v>43</v>
      </c>
      <c r="O137" s="86"/>
      <c r="P137" s="208">
        <f>O137*H137</f>
        <v>0</v>
      </c>
      <c r="Q137" s="208">
        <v>0.0079000000000000008</v>
      </c>
      <c r="R137" s="208">
        <f>Q137*H137</f>
        <v>1.919068</v>
      </c>
      <c r="S137" s="208">
        <v>0</v>
      </c>
      <c r="T137" s="209">
        <f>S137*H137</f>
        <v>0</v>
      </c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R137" s="210" t="s">
        <v>124</v>
      </c>
      <c r="AT137" s="210" t="s">
        <v>119</v>
      </c>
      <c r="AU137" s="210" t="s">
        <v>79</v>
      </c>
      <c r="AY137" s="19" t="s">
        <v>116</v>
      </c>
      <c r="BE137" s="211">
        <f>IF(N137="základní",J137,0)</f>
        <v>0</v>
      </c>
      <c r="BF137" s="211">
        <f>IF(N137="snížená",J137,0)</f>
        <v>0</v>
      </c>
      <c r="BG137" s="211">
        <f>IF(N137="zákl. přenesená",J137,0)</f>
        <v>0</v>
      </c>
      <c r="BH137" s="211">
        <f>IF(N137="sníž. přenesená",J137,0)</f>
        <v>0</v>
      </c>
      <c r="BI137" s="211">
        <f>IF(N137="nulová",J137,0)</f>
        <v>0</v>
      </c>
      <c r="BJ137" s="19" t="s">
        <v>77</v>
      </c>
      <c r="BK137" s="211">
        <f>ROUND(I137*H137,2)</f>
        <v>0</v>
      </c>
      <c r="BL137" s="19" t="s">
        <v>124</v>
      </c>
      <c r="BM137" s="210" t="s">
        <v>200</v>
      </c>
    </row>
    <row r="138" s="2" customFormat="1">
      <c r="A138" s="40"/>
      <c r="B138" s="41"/>
      <c r="C138" s="199" t="s">
        <v>201</v>
      </c>
      <c r="D138" s="199" t="s">
        <v>119</v>
      </c>
      <c r="E138" s="200" t="s">
        <v>202</v>
      </c>
      <c r="F138" s="201" t="s">
        <v>203</v>
      </c>
      <c r="G138" s="202" t="s">
        <v>122</v>
      </c>
      <c r="H138" s="203">
        <v>1073.886</v>
      </c>
      <c r="I138" s="204"/>
      <c r="J138" s="205">
        <f>ROUND(I138*H138,2)</f>
        <v>0</v>
      </c>
      <c r="K138" s="201" t="s">
        <v>123</v>
      </c>
      <c r="L138" s="46"/>
      <c r="M138" s="206" t="s">
        <v>19</v>
      </c>
      <c r="N138" s="207" t="s">
        <v>43</v>
      </c>
      <c r="O138" s="86"/>
      <c r="P138" s="208">
        <f>O138*H138</f>
        <v>0</v>
      </c>
      <c r="Q138" s="208">
        <v>0.015699999999999999</v>
      </c>
      <c r="R138" s="208">
        <f>Q138*H138</f>
        <v>16.860010199999998</v>
      </c>
      <c r="S138" s="208">
        <v>0</v>
      </c>
      <c r="T138" s="209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10" t="s">
        <v>124</v>
      </c>
      <c r="AT138" s="210" t="s">
        <v>119</v>
      </c>
      <c r="AU138" s="210" t="s">
        <v>79</v>
      </c>
      <c r="AY138" s="19" t="s">
        <v>116</v>
      </c>
      <c r="BE138" s="211">
        <f>IF(N138="základní",J138,0)</f>
        <v>0</v>
      </c>
      <c r="BF138" s="211">
        <f>IF(N138="snížená",J138,0)</f>
        <v>0</v>
      </c>
      <c r="BG138" s="211">
        <f>IF(N138="zákl. přenesená",J138,0)</f>
        <v>0</v>
      </c>
      <c r="BH138" s="211">
        <f>IF(N138="sníž. přenesená",J138,0)</f>
        <v>0</v>
      </c>
      <c r="BI138" s="211">
        <f>IF(N138="nulová",J138,0)</f>
        <v>0</v>
      </c>
      <c r="BJ138" s="19" t="s">
        <v>77</v>
      </c>
      <c r="BK138" s="211">
        <f>ROUND(I138*H138,2)</f>
        <v>0</v>
      </c>
      <c r="BL138" s="19" t="s">
        <v>124</v>
      </c>
      <c r="BM138" s="210" t="s">
        <v>204</v>
      </c>
    </row>
    <row r="139" s="2" customFormat="1" ht="21.75" customHeight="1">
      <c r="A139" s="40"/>
      <c r="B139" s="41"/>
      <c r="C139" s="199" t="s">
        <v>8</v>
      </c>
      <c r="D139" s="199" t="s">
        <v>119</v>
      </c>
      <c r="E139" s="200" t="s">
        <v>205</v>
      </c>
      <c r="F139" s="201" t="s">
        <v>206</v>
      </c>
      <c r="G139" s="202" t="s">
        <v>122</v>
      </c>
      <c r="H139" s="203">
        <v>1575.46</v>
      </c>
      <c r="I139" s="204"/>
      <c r="J139" s="205">
        <f>ROUND(I139*H139,2)</f>
        <v>0</v>
      </c>
      <c r="K139" s="201" t="s">
        <v>123</v>
      </c>
      <c r="L139" s="46"/>
      <c r="M139" s="206" t="s">
        <v>19</v>
      </c>
      <c r="N139" s="207" t="s">
        <v>43</v>
      </c>
      <c r="O139" s="86"/>
      <c r="P139" s="208">
        <f>O139*H139</f>
        <v>0</v>
      </c>
      <c r="Q139" s="208">
        <v>0.00025999999999999998</v>
      </c>
      <c r="R139" s="208">
        <f>Q139*H139</f>
        <v>0.40961959999999997</v>
      </c>
      <c r="S139" s="208">
        <v>0</v>
      </c>
      <c r="T139" s="209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10" t="s">
        <v>124</v>
      </c>
      <c r="AT139" s="210" t="s">
        <v>119</v>
      </c>
      <c r="AU139" s="210" t="s">
        <v>79</v>
      </c>
      <c r="AY139" s="19" t="s">
        <v>116</v>
      </c>
      <c r="BE139" s="211">
        <f>IF(N139="základní",J139,0)</f>
        <v>0</v>
      </c>
      <c r="BF139" s="211">
        <f>IF(N139="snížená",J139,0)</f>
        <v>0</v>
      </c>
      <c r="BG139" s="211">
        <f>IF(N139="zákl. přenesená",J139,0)</f>
        <v>0</v>
      </c>
      <c r="BH139" s="211">
        <f>IF(N139="sníž. přenesená",J139,0)</f>
        <v>0</v>
      </c>
      <c r="BI139" s="211">
        <f>IF(N139="nulová",J139,0)</f>
        <v>0</v>
      </c>
      <c r="BJ139" s="19" t="s">
        <v>77</v>
      </c>
      <c r="BK139" s="211">
        <f>ROUND(I139*H139,2)</f>
        <v>0</v>
      </c>
      <c r="BL139" s="19" t="s">
        <v>124</v>
      </c>
      <c r="BM139" s="210" t="s">
        <v>207</v>
      </c>
    </row>
    <row r="140" s="13" customFormat="1">
      <c r="A140" s="13"/>
      <c r="B140" s="212"/>
      <c r="C140" s="213"/>
      <c r="D140" s="214" t="s">
        <v>126</v>
      </c>
      <c r="E140" s="215" t="s">
        <v>19</v>
      </c>
      <c r="F140" s="216" t="s">
        <v>208</v>
      </c>
      <c r="G140" s="213"/>
      <c r="H140" s="215" t="s">
        <v>19</v>
      </c>
      <c r="I140" s="217"/>
      <c r="J140" s="213"/>
      <c r="K140" s="213"/>
      <c r="L140" s="218"/>
      <c r="M140" s="219"/>
      <c r="N140" s="220"/>
      <c r="O140" s="220"/>
      <c r="P140" s="220"/>
      <c r="Q140" s="220"/>
      <c r="R140" s="220"/>
      <c r="S140" s="220"/>
      <c r="T140" s="221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22" t="s">
        <v>126</v>
      </c>
      <c r="AU140" s="222" t="s">
        <v>79</v>
      </c>
      <c r="AV140" s="13" t="s">
        <v>77</v>
      </c>
      <c r="AW140" s="13" t="s">
        <v>33</v>
      </c>
      <c r="AX140" s="13" t="s">
        <v>72</v>
      </c>
      <c r="AY140" s="222" t="s">
        <v>116</v>
      </c>
    </row>
    <row r="141" s="14" customFormat="1">
      <c r="A141" s="14"/>
      <c r="B141" s="223"/>
      <c r="C141" s="224"/>
      <c r="D141" s="214" t="s">
        <v>126</v>
      </c>
      <c r="E141" s="225" t="s">
        <v>19</v>
      </c>
      <c r="F141" s="226" t="s">
        <v>209</v>
      </c>
      <c r="G141" s="224"/>
      <c r="H141" s="227">
        <v>1513.6600000000001</v>
      </c>
      <c r="I141" s="228"/>
      <c r="J141" s="224"/>
      <c r="K141" s="224"/>
      <c r="L141" s="229"/>
      <c r="M141" s="230"/>
      <c r="N141" s="231"/>
      <c r="O141" s="231"/>
      <c r="P141" s="231"/>
      <c r="Q141" s="231"/>
      <c r="R141" s="231"/>
      <c r="S141" s="231"/>
      <c r="T141" s="232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33" t="s">
        <v>126</v>
      </c>
      <c r="AU141" s="233" t="s">
        <v>79</v>
      </c>
      <c r="AV141" s="14" t="s">
        <v>79</v>
      </c>
      <c r="AW141" s="14" t="s">
        <v>33</v>
      </c>
      <c r="AX141" s="14" t="s">
        <v>72</v>
      </c>
      <c r="AY141" s="233" t="s">
        <v>116</v>
      </c>
    </row>
    <row r="142" s="14" customFormat="1">
      <c r="A142" s="14"/>
      <c r="B142" s="223"/>
      <c r="C142" s="224"/>
      <c r="D142" s="214" t="s">
        <v>126</v>
      </c>
      <c r="E142" s="225" t="s">
        <v>19</v>
      </c>
      <c r="F142" s="226" t="s">
        <v>135</v>
      </c>
      <c r="G142" s="224"/>
      <c r="H142" s="227">
        <v>49.5</v>
      </c>
      <c r="I142" s="228"/>
      <c r="J142" s="224"/>
      <c r="K142" s="224"/>
      <c r="L142" s="229"/>
      <c r="M142" s="230"/>
      <c r="N142" s="231"/>
      <c r="O142" s="231"/>
      <c r="P142" s="231"/>
      <c r="Q142" s="231"/>
      <c r="R142" s="231"/>
      <c r="S142" s="231"/>
      <c r="T142" s="232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T142" s="233" t="s">
        <v>126</v>
      </c>
      <c r="AU142" s="233" t="s">
        <v>79</v>
      </c>
      <c r="AV142" s="14" t="s">
        <v>79</v>
      </c>
      <c r="AW142" s="14" t="s">
        <v>33</v>
      </c>
      <c r="AX142" s="14" t="s">
        <v>72</v>
      </c>
      <c r="AY142" s="233" t="s">
        <v>116</v>
      </c>
    </row>
    <row r="143" s="14" customFormat="1">
      <c r="A143" s="14"/>
      <c r="B143" s="223"/>
      <c r="C143" s="224"/>
      <c r="D143" s="214" t="s">
        <v>126</v>
      </c>
      <c r="E143" s="225" t="s">
        <v>19</v>
      </c>
      <c r="F143" s="226" t="s">
        <v>210</v>
      </c>
      <c r="G143" s="224"/>
      <c r="H143" s="227">
        <v>3.6000000000000001</v>
      </c>
      <c r="I143" s="228"/>
      <c r="J143" s="224"/>
      <c r="K143" s="224"/>
      <c r="L143" s="229"/>
      <c r="M143" s="230"/>
      <c r="N143" s="231"/>
      <c r="O143" s="231"/>
      <c r="P143" s="231"/>
      <c r="Q143" s="231"/>
      <c r="R143" s="231"/>
      <c r="S143" s="231"/>
      <c r="T143" s="232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33" t="s">
        <v>126</v>
      </c>
      <c r="AU143" s="233" t="s">
        <v>79</v>
      </c>
      <c r="AV143" s="14" t="s">
        <v>79</v>
      </c>
      <c r="AW143" s="14" t="s">
        <v>33</v>
      </c>
      <c r="AX143" s="14" t="s">
        <v>72</v>
      </c>
      <c r="AY143" s="233" t="s">
        <v>116</v>
      </c>
    </row>
    <row r="144" s="14" customFormat="1">
      <c r="A144" s="14"/>
      <c r="B144" s="223"/>
      <c r="C144" s="224"/>
      <c r="D144" s="214" t="s">
        <v>126</v>
      </c>
      <c r="E144" s="225" t="s">
        <v>19</v>
      </c>
      <c r="F144" s="226" t="s">
        <v>211</v>
      </c>
      <c r="G144" s="224"/>
      <c r="H144" s="227">
        <v>8.6999999999999993</v>
      </c>
      <c r="I144" s="228"/>
      <c r="J144" s="224"/>
      <c r="K144" s="224"/>
      <c r="L144" s="229"/>
      <c r="M144" s="230"/>
      <c r="N144" s="231"/>
      <c r="O144" s="231"/>
      <c r="P144" s="231"/>
      <c r="Q144" s="231"/>
      <c r="R144" s="231"/>
      <c r="S144" s="231"/>
      <c r="T144" s="232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33" t="s">
        <v>126</v>
      </c>
      <c r="AU144" s="233" t="s">
        <v>79</v>
      </c>
      <c r="AV144" s="14" t="s">
        <v>79</v>
      </c>
      <c r="AW144" s="14" t="s">
        <v>33</v>
      </c>
      <c r="AX144" s="14" t="s">
        <v>72</v>
      </c>
      <c r="AY144" s="233" t="s">
        <v>116</v>
      </c>
    </row>
    <row r="145" s="15" customFormat="1">
      <c r="A145" s="15"/>
      <c r="B145" s="234"/>
      <c r="C145" s="235"/>
      <c r="D145" s="214" t="s">
        <v>126</v>
      </c>
      <c r="E145" s="236" t="s">
        <v>19</v>
      </c>
      <c r="F145" s="237" t="s">
        <v>130</v>
      </c>
      <c r="G145" s="235"/>
      <c r="H145" s="238">
        <v>1575.46</v>
      </c>
      <c r="I145" s="239"/>
      <c r="J145" s="235"/>
      <c r="K145" s="235"/>
      <c r="L145" s="240"/>
      <c r="M145" s="241"/>
      <c r="N145" s="242"/>
      <c r="O145" s="242"/>
      <c r="P145" s="242"/>
      <c r="Q145" s="242"/>
      <c r="R145" s="242"/>
      <c r="S145" s="242"/>
      <c r="T145" s="243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T145" s="244" t="s">
        <v>126</v>
      </c>
      <c r="AU145" s="244" t="s">
        <v>79</v>
      </c>
      <c r="AV145" s="15" t="s">
        <v>124</v>
      </c>
      <c r="AW145" s="15" t="s">
        <v>33</v>
      </c>
      <c r="AX145" s="15" t="s">
        <v>77</v>
      </c>
      <c r="AY145" s="244" t="s">
        <v>116</v>
      </c>
    </row>
    <row r="146" s="2" customFormat="1" ht="16.5" customHeight="1">
      <c r="A146" s="40"/>
      <c r="B146" s="41"/>
      <c r="C146" s="199" t="s">
        <v>212</v>
      </c>
      <c r="D146" s="199" t="s">
        <v>119</v>
      </c>
      <c r="E146" s="200" t="s">
        <v>213</v>
      </c>
      <c r="F146" s="201" t="s">
        <v>214</v>
      </c>
      <c r="G146" s="202" t="s">
        <v>122</v>
      </c>
      <c r="H146" s="203">
        <v>1575.46</v>
      </c>
      <c r="I146" s="204"/>
      <c r="J146" s="205">
        <f>ROUND(I146*H146,2)</f>
        <v>0</v>
      </c>
      <c r="K146" s="201" t="s">
        <v>123</v>
      </c>
      <c r="L146" s="46"/>
      <c r="M146" s="206" t="s">
        <v>19</v>
      </c>
      <c r="N146" s="207" t="s">
        <v>43</v>
      </c>
      <c r="O146" s="86"/>
      <c r="P146" s="208">
        <f>O146*H146</f>
        <v>0</v>
      </c>
      <c r="Q146" s="208">
        <v>0.0030000000000000001</v>
      </c>
      <c r="R146" s="208">
        <f>Q146*H146</f>
        <v>4.7263799999999998</v>
      </c>
      <c r="S146" s="208">
        <v>0</v>
      </c>
      <c r="T146" s="209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10" t="s">
        <v>124</v>
      </c>
      <c r="AT146" s="210" t="s">
        <v>119</v>
      </c>
      <c r="AU146" s="210" t="s">
        <v>79</v>
      </c>
      <c r="AY146" s="19" t="s">
        <v>116</v>
      </c>
      <c r="BE146" s="211">
        <f>IF(N146="základní",J146,0)</f>
        <v>0</v>
      </c>
      <c r="BF146" s="211">
        <f>IF(N146="snížená",J146,0)</f>
        <v>0</v>
      </c>
      <c r="BG146" s="211">
        <f>IF(N146="zákl. přenesená",J146,0)</f>
        <v>0</v>
      </c>
      <c r="BH146" s="211">
        <f>IF(N146="sníž. přenesená",J146,0)</f>
        <v>0</v>
      </c>
      <c r="BI146" s="211">
        <f>IF(N146="nulová",J146,0)</f>
        <v>0</v>
      </c>
      <c r="BJ146" s="19" t="s">
        <v>77</v>
      </c>
      <c r="BK146" s="211">
        <f>ROUND(I146*H146,2)</f>
        <v>0</v>
      </c>
      <c r="BL146" s="19" t="s">
        <v>124</v>
      </c>
      <c r="BM146" s="210" t="s">
        <v>215</v>
      </c>
    </row>
    <row r="147" s="12" customFormat="1" ht="22.8" customHeight="1">
      <c r="A147" s="12"/>
      <c r="B147" s="183"/>
      <c r="C147" s="184"/>
      <c r="D147" s="185" t="s">
        <v>71</v>
      </c>
      <c r="E147" s="197" t="s">
        <v>174</v>
      </c>
      <c r="F147" s="197" t="s">
        <v>216</v>
      </c>
      <c r="G147" s="184"/>
      <c r="H147" s="184"/>
      <c r="I147" s="187"/>
      <c r="J147" s="198">
        <f>BK147</f>
        <v>0</v>
      </c>
      <c r="K147" s="184"/>
      <c r="L147" s="189"/>
      <c r="M147" s="190"/>
      <c r="N147" s="191"/>
      <c r="O147" s="191"/>
      <c r="P147" s="192">
        <f>SUM(P148:P344)</f>
        <v>0</v>
      </c>
      <c r="Q147" s="191"/>
      <c r="R147" s="192">
        <f>SUM(R148:R344)</f>
        <v>0.063669899999999988</v>
      </c>
      <c r="S147" s="191"/>
      <c r="T147" s="193">
        <f>SUM(T148:T344)</f>
        <v>27.477896000000001</v>
      </c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R147" s="194" t="s">
        <v>77</v>
      </c>
      <c r="AT147" s="195" t="s">
        <v>71</v>
      </c>
      <c r="AU147" s="195" t="s">
        <v>77</v>
      </c>
      <c r="AY147" s="194" t="s">
        <v>116</v>
      </c>
      <c r="BK147" s="196">
        <f>SUM(BK148:BK344)</f>
        <v>0</v>
      </c>
    </row>
    <row r="148" s="2" customFormat="1" ht="16.5" customHeight="1">
      <c r="A148" s="40"/>
      <c r="B148" s="41"/>
      <c r="C148" s="199" t="s">
        <v>217</v>
      </c>
      <c r="D148" s="199" t="s">
        <v>119</v>
      </c>
      <c r="E148" s="200" t="s">
        <v>218</v>
      </c>
      <c r="F148" s="201" t="s">
        <v>219</v>
      </c>
      <c r="G148" s="202" t="s">
        <v>155</v>
      </c>
      <c r="H148" s="203">
        <v>1</v>
      </c>
      <c r="I148" s="204"/>
      <c r="J148" s="205">
        <f>ROUND(I148*H148,2)</f>
        <v>0</v>
      </c>
      <c r="K148" s="201" t="s">
        <v>19</v>
      </c>
      <c r="L148" s="46"/>
      <c r="M148" s="206" t="s">
        <v>19</v>
      </c>
      <c r="N148" s="207" t="s">
        <v>43</v>
      </c>
      <c r="O148" s="86"/>
      <c r="P148" s="208">
        <f>O148*H148</f>
        <v>0</v>
      </c>
      <c r="Q148" s="208">
        <v>0</v>
      </c>
      <c r="R148" s="208">
        <f>Q148*H148</f>
        <v>0</v>
      </c>
      <c r="S148" s="208">
        <v>0</v>
      </c>
      <c r="T148" s="209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10" t="s">
        <v>124</v>
      </c>
      <c r="AT148" s="210" t="s">
        <v>119</v>
      </c>
      <c r="AU148" s="210" t="s">
        <v>79</v>
      </c>
      <c r="AY148" s="19" t="s">
        <v>116</v>
      </c>
      <c r="BE148" s="211">
        <f>IF(N148="základní",J148,0)</f>
        <v>0</v>
      </c>
      <c r="BF148" s="211">
        <f>IF(N148="snížená",J148,0)</f>
        <v>0</v>
      </c>
      <c r="BG148" s="211">
        <f>IF(N148="zákl. přenesená",J148,0)</f>
        <v>0</v>
      </c>
      <c r="BH148" s="211">
        <f>IF(N148="sníž. přenesená",J148,0)</f>
        <v>0</v>
      </c>
      <c r="BI148" s="211">
        <f>IF(N148="nulová",J148,0)</f>
        <v>0</v>
      </c>
      <c r="BJ148" s="19" t="s">
        <v>77</v>
      </c>
      <c r="BK148" s="211">
        <f>ROUND(I148*H148,2)</f>
        <v>0</v>
      </c>
      <c r="BL148" s="19" t="s">
        <v>124</v>
      </c>
      <c r="BM148" s="210" t="s">
        <v>220</v>
      </c>
    </row>
    <row r="149" s="2" customFormat="1" ht="16.5" customHeight="1">
      <c r="A149" s="40"/>
      <c r="B149" s="41"/>
      <c r="C149" s="199" t="s">
        <v>221</v>
      </c>
      <c r="D149" s="199" t="s">
        <v>119</v>
      </c>
      <c r="E149" s="200" t="s">
        <v>222</v>
      </c>
      <c r="F149" s="201" t="s">
        <v>223</v>
      </c>
      <c r="G149" s="202" t="s">
        <v>155</v>
      </c>
      <c r="H149" s="203">
        <v>1</v>
      </c>
      <c r="I149" s="204"/>
      <c r="J149" s="205">
        <f>ROUND(I149*H149,2)</f>
        <v>0</v>
      </c>
      <c r="K149" s="201" t="s">
        <v>19</v>
      </c>
      <c r="L149" s="46"/>
      <c r="M149" s="206" t="s">
        <v>19</v>
      </c>
      <c r="N149" s="207" t="s">
        <v>43</v>
      </c>
      <c r="O149" s="86"/>
      <c r="P149" s="208">
        <f>O149*H149</f>
        <v>0</v>
      </c>
      <c r="Q149" s="208">
        <v>0</v>
      </c>
      <c r="R149" s="208">
        <f>Q149*H149</f>
        <v>0</v>
      </c>
      <c r="S149" s="208">
        <v>0</v>
      </c>
      <c r="T149" s="209">
        <f>S149*H149</f>
        <v>0</v>
      </c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R149" s="210" t="s">
        <v>124</v>
      </c>
      <c r="AT149" s="210" t="s">
        <v>119</v>
      </c>
      <c r="AU149" s="210" t="s">
        <v>79</v>
      </c>
      <c r="AY149" s="19" t="s">
        <v>116</v>
      </c>
      <c r="BE149" s="211">
        <f>IF(N149="základní",J149,0)</f>
        <v>0</v>
      </c>
      <c r="BF149" s="211">
        <f>IF(N149="snížená",J149,0)</f>
        <v>0</v>
      </c>
      <c r="BG149" s="211">
        <f>IF(N149="zákl. přenesená",J149,0)</f>
        <v>0</v>
      </c>
      <c r="BH149" s="211">
        <f>IF(N149="sníž. přenesená",J149,0)</f>
        <v>0</v>
      </c>
      <c r="BI149" s="211">
        <f>IF(N149="nulová",J149,0)</f>
        <v>0</v>
      </c>
      <c r="BJ149" s="19" t="s">
        <v>77</v>
      </c>
      <c r="BK149" s="211">
        <f>ROUND(I149*H149,2)</f>
        <v>0</v>
      </c>
      <c r="BL149" s="19" t="s">
        <v>124</v>
      </c>
      <c r="BM149" s="210" t="s">
        <v>224</v>
      </c>
    </row>
    <row r="150" s="2" customFormat="1" ht="21.75" customHeight="1">
      <c r="A150" s="40"/>
      <c r="B150" s="41"/>
      <c r="C150" s="199" t="s">
        <v>225</v>
      </c>
      <c r="D150" s="199" t="s">
        <v>119</v>
      </c>
      <c r="E150" s="200" t="s">
        <v>226</v>
      </c>
      <c r="F150" s="201" t="s">
        <v>227</v>
      </c>
      <c r="G150" s="202" t="s">
        <v>155</v>
      </c>
      <c r="H150" s="203">
        <v>1</v>
      </c>
      <c r="I150" s="204"/>
      <c r="J150" s="205">
        <f>ROUND(I150*H150,2)</f>
        <v>0</v>
      </c>
      <c r="K150" s="201" t="s">
        <v>19</v>
      </c>
      <c r="L150" s="46"/>
      <c r="M150" s="206" t="s">
        <v>19</v>
      </c>
      <c r="N150" s="207" t="s">
        <v>43</v>
      </c>
      <c r="O150" s="86"/>
      <c r="P150" s="208">
        <f>O150*H150</f>
        <v>0</v>
      </c>
      <c r="Q150" s="208">
        <v>0</v>
      </c>
      <c r="R150" s="208">
        <f>Q150*H150</f>
        <v>0</v>
      </c>
      <c r="S150" s="208">
        <v>0</v>
      </c>
      <c r="T150" s="209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10" t="s">
        <v>124</v>
      </c>
      <c r="AT150" s="210" t="s">
        <v>119</v>
      </c>
      <c r="AU150" s="210" t="s">
        <v>79</v>
      </c>
      <c r="AY150" s="19" t="s">
        <v>116</v>
      </c>
      <c r="BE150" s="211">
        <f>IF(N150="základní",J150,0)</f>
        <v>0</v>
      </c>
      <c r="BF150" s="211">
        <f>IF(N150="snížená",J150,0)</f>
        <v>0</v>
      </c>
      <c r="BG150" s="211">
        <f>IF(N150="zákl. přenesená",J150,0)</f>
        <v>0</v>
      </c>
      <c r="BH150" s="211">
        <f>IF(N150="sníž. přenesená",J150,0)</f>
        <v>0</v>
      </c>
      <c r="BI150" s="211">
        <f>IF(N150="nulová",J150,0)</f>
        <v>0</v>
      </c>
      <c r="BJ150" s="19" t="s">
        <v>77</v>
      </c>
      <c r="BK150" s="211">
        <f>ROUND(I150*H150,2)</f>
        <v>0</v>
      </c>
      <c r="BL150" s="19" t="s">
        <v>124</v>
      </c>
      <c r="BM150" s="210" t="s">
        <v>228</v>
      </c>
    </row>
    <row r="151" s="2" customFormat="1">
      <c r="A151" s="40"/>
      <c r="B151" s="41"/>
      <c r="C151" s="199" t="s">
        <v>173</v>
      </c>
      <c r="D151" s="199" t="s">
        <v>119</v>
      </c>
      <c r="E151" s="200" t="s">
        <v>229</v>
      </c>
      <c r="F151" s="201" t="s">
        <v>230</v>
      </c>
      <c r="G151" s="202" t="s">
        <v>122</v>
      </c>
      <c r="H151" s="203">
        <v>21.675999999999998</v>
      </c>
      <c r="I151" s="204"/>
      <c r="J151" s="205">
        <f>ROUND(I151*H151,2)</f>
        <v>0</v>
      </c>
      <c r="K151" s="201" t="s">
        <v>123</v>
      </c>
      <c r="L151" s="46"/>
      <c r="M151" s="206" t="s">
        <v>19</v>
      </c>
      <c r="N151" s="207" t="s">
        <v>43</v>
      </c>
      <c r="O151" s="86"/>
      <c r="P151" s="208">
        <f>O151*H151</f>
        <v>0</v>
      </c>
      <c r="Q151" s="208">
        <v>0</v>
      </c>
      <c r="R151" s="208">
        <f>Q151*H151</f>
        <v>0</v>
      </c>
      <c r="S151" s="208">
        <v>0.26100000000000001</v>
      </c>
      <c r="T151" s="209">
        <f>S151*H151</f>
        <v>5.6574359999999997</v>
      </c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R151" s="210" t="s">
        <v>124</v>
      </c>
      <c r="AT151" s="210" t="s">
        <v>119</v>
      </c>
      <c r="AU151" s="210" t="s">
        <v>79</v>
      </c>
      <c r="AY151" s="19" t="s">
        <v>116</v>
      </c>
      <c r="BE151" s="211">
        <f>IF(N151="základní",J151,0)</f>
        <v>0</v>
      </c>
      <c r="BF151" s="211">
        <f>IF(N151="snížená",J151,0)</f>
        <v>0</v>
      </c>
      <c r="BG151" s="211">
        <f>IF(N151="zákl. přenesená",J151,0)</f>
        <v>0</v>
      </c>
      <c r="BH151" s="211">
        <f>IF(N151="sníž. přenesená",J151,0)</f>
        <v>0</v>
      </c>
      <c r="BI151" s="211">
        <f>IF(N151="nulová",J151,0)</f>
        <v>0</v>
      </c>
      <c r="BJ151" s="19" t="s">
        <v>77</v>
      </c>
      <c r="BK151" s="211">
        <f>ROUND(I151*H151,2)</f>
        <v>0</v>
      </c>
      <c r="BL151" s="19" t="s">
        <v>124</v>
      </c>
      <c r="BM151" s="210" t="s">
        <v>231</v>
      </c>
    </row>
    <row r="152" s="14" customFormat="1">
      <c r="A152" s="14"/>
      <c r="B152" s="223"/>
      <c r="C152" s="224"/>
      <c r="D152" s="214" t="s">
        <v>126</v>
      </c>
      <c r="E152" s="225" t="s">
        <v>19</v>
      </c>
      <c r="F152" s="226" t="s">
        <v>232</v>
      </c>
      <c r="G152" s="224"/>
      <c r="H152" s="227">
        <v>25.776</v>
      </c>
      <c r="I152" s="228"/>
      <c r="J152" s="224"/>
      <c r="K152" s="224"/>
      <c r="L152" s="229"/>
      <c r="M152" s="230"/>
      <c r="N152" s="231"/>
      <c r="O152" s="231"/>
      <c r="P152" s="231"/>
      <c r="Q152" s="231"/>
      <c r="R152" s="231"/>
      <c r="S152" s="231"/>
      <c r="T152" s="232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33" t="s">
        <v>126</v>
      </c>
      <c r="AU152" s="233" t="s">
        <v>79</v>
      </c>
      <c r="AV152" s="14" t="s">
        <v>79</v>
      </c>
      <c r="AW152" s="14" t="s">
        <v>33</v>
      </c>
      <c r="AX152" s="14" t="s">
        <v>72</v>
      </c>
      <c r="AY152" s="233" t="s">
        <v>116</v>
      </c>
    </row>
    <row r="153" s="14" customFormat="1">
      <c r="A153" s="14"/>
      <c r="B153" s="223"/>
      <c r="C153" s="224"/>
      <c r="D153" s="214" t="s">
        <v>126</v>
      </c>
      <c r="E153" s="225" t="s">
        <v>19</v>
      </c>
      <c r="F153" s="226" t="s">
        <v>233</v>
      </c>
      <c r="G153" s="224"/>
      <c r="H153" s="227">
        <v>-4.0999999999999996</v>
      </c>
      <c r="I153" s="228"/>
      <c r="J153" s="224"/>
      <c r="K153" s="224"/>
      <c r="L153" s="229"/>
      <c r="M153" s="230"/>
      <c r="N153" s="231"/>
      <c r="O153" s="231"/>
      <c r="P153" s="231"/>
      <c r="Q153" s="231"/>
      <c r="R153" s="231"/>
      <c r="S153" s="231"/>
      <c r="T153" s="232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33" t="s">
        <v>126</v>
      </c>
      <c r="AU153" s="233" t="s">
        <v>79</v>
      </c>
      <c r="AV153" s="14" t="s">
        <v>79</v>
      </c>
      <c r="AW153" s="14" t="s">
        <v>33</v>
      </c>
      <c r="AX153" s="14" t="s">
        <v>72</v>
      </c>
      <c r="AY153" s="233" t="s">
        <v>116</v>
      </c>
    </row>
    <row r="154" s="15" customFormat="1">
      <c r="A154" s="15"/>
      <c r="B154" s="234"/>
      <c r="C154" s="235"/>
      <c r="D154" s="214" t="s">
        <v>126</v>
      </c>
      <c r="E154" s="236" t="s">
        <v>19</v>
      </c>
      <c r="F154" s="237" t="s">
        <v>130</v>
      </c>
      <c r="G154" s="235"/>
      <c r="H154" s="238">
        <v>21.676000000000002</v>
      </c>
      <c r="I154" s="239"/>
      <c r="J154" s="235"/>
      <c r="K154" s="235"/>
      <c r="L154" s="240"/>
      <c r="M154" s="241"/>
      <c r="N154" s="242"/>
      <c r="O154" s="242"/>
      <c r="P154" s="242"/>
      <c r="Q154" s="242"/>
      <c r="R154" s="242"/>
      <c r="S154" s="242"/>
      <c r="T154" s="243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T154" s="244" t="s">
        <v>126</v>
      </c>
      <c r="AU154" s="244" t="s">
        <v>79</v>
      </c>
      <c r="AV154" s="15" t="s">
        <v>124</v>
      </c>
      <c r="AW154" s="15" t="s">
        <v>33</v>
      </c>
      <c r="AX154" s="15" t="s">
        <v>77</v>
      </c>
      <c r="AY154" s="244" t="s">
        <v>116</v>
      </c>
    </row>
    <row r="155" s="2" customFormat="1">
      <c r="A155" s="40"/>
      <c r="B155" s="41"/>
      <c r="C155" s="199" t="s">
        <v>7</v>
      </c>
      <c r="D155" s="199" t="s">
        <v>119</v>
      </c>
      <c r="E155" s="200" t="s">
        <v>234</v>
      </c>
      <c r="F155" s="201" t="s">
        <v>235</v>
      </c>
      <c r="G155" s="202" t="s">
        <v>122</v>
      </c>
      <c r="H155" s="203">
        <v>4.7999999999999998</v>
      </c>
      <c r="I155" s="204"/>
      <c r="J155" s="205">
        <f>ROUND(I155*H155,2)</f>
        <v>0</v>
      </c>
      <c r="K155" s="201" t="s">
        <v>123</v>
      </c>
      <c r="L155" s="46"/>
      <c r="M155" s="206" t="s">
        <v>19</v>
      </c>
      <c r="N155" s="207" t="s">
        <v>43</v>
      </c>
      <c r="O155" s="86"/>
      <c r="P155" s="208">
        <f>O155*H155</f>
        <v>0</v>
      </c>
      <c r="Q155" s="208">
        <v>0</v>
      </c>
      <c r="R155" s="208">
        <f>Q155*H155</f>
        <v>0</v>
      </c>
      <c r="S155" s="208">
        <v>0.075999999999999998</v>
      </c>
      <c r="T155" s="209">
        <f>S155*H155</f>
        <v>0.36479999999999996</v>
      </c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R155" s="210" t="s">
        <v>124</v>
      </c>
      <c r="AT155" s="210" t="s">
        <v>119</v>
      </c>
      <c r="AU155" s="210" t="s">
        <v>79</v>
      </c>
      <c r="AY155" s="19" t="s">
        <v>116</v>
      </c>
      <c r="BE155" s="211">
        <f>IF(N155="základní",J155,0)</f>
        <v>0</v>
      </c>
      <c r="BF155" s="211">
        <f>IF(N155="snížená",J155,0)</f>
        <v>0</v>
      </c>
      <c r="BG155" s="211">
        <f>IF(N155="zákl. přenesená",J155,0)</f>
        <v>0</v>
      </c>
      <c r="BH155" s="211">
        <f>IF(N155="sníž. přenesená",J155,0)</f>
        <v>0</v>
      </c>
      <c r="BI155" s="211">
        <f>IF(N155="nulová",J155,0)</f>
        <v>0</v>
      </c>
      <c r="BJ155" s="19" t="s">
        <v>77</v>
      </c>
      <c r="BK155" s="211">
        <f>ROUND(I155*H155,2)</f>
        <v>0</v>
      </c>
      <c r="BL155" s="19" t="s">
        <v>124</v>
      </c>
      <c r="BM155" s="210" t="s">
        <v>236</v>
      </c>
    </row>
    <row r="156" s="14" customFormat="1">
      <c r="A156" s="14"/>
      <c r="B156" s="223"/>
      <c r="C156" s="224"/>
      <c r="D156" s="214" t="s">
        <v>126</v>
      </c>
      <c r="E156" s="225" t="s">
        <v>19</v>
      </c>
      <c r="F156" s="226" t="s">
        <v>210</v>
      </c>
      <c r="G156" s="224"/>
      <c r="H156" s="227">
        <v>3.6000000000000001</v>
      </c>
      <c r="I156" s="228"/>
      <c r="J156" s="224"/>
      <c r="K156" s="224"/>
      <c r="L156" s="229"/>
      <c r="M156" s="230"/>
      <c r="N156" s="231"/>
      <c r="O156" s="231"/>
      <c r="P156" s="231"/>
      <c r="Q156" s="231"/>
      <c r="R156" s="231"/>
      <c r="S156" s="231"/>
      <c r="T156" s="232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33" t="s">
        <v>126</v>
      </c>
      <c r="AU156" s="233" t="s">
        <v>79</v>
      </c>
      <c r="AV156" s="14" t="s">
        <v>79</v>
      </c>
      <c r="AW156" s="14" t="s">
        <v>33</v>
      </c>
      <c r="AX156" s="14" t="s">
        <v>72</v>
      </c>
      <c r="AY156" s="233" t="s">
        <v>116</v>
      </c>
    </row>
    <row r="157" s="14" customFormat="1">
      <c r="A157" s="14"/>
      <c r="B157" s="223"/>
      <c r="C157" s="224"/>
      <c r="D157" s="214" t="s">
        <v>126</v>
      </c>
      <c r="E157" s="225" t="s">
        <v>19</v>
      </c>
      <c r="F157" s="226" t="s">
        <v>237</v>
      </c>
      <c r="G157" s="224"/>
      <c r="H157" s="227">
        <v>1.2</v>
      </c>
      <c r="I157" s="228"/>
      <c r="J157" s="224"/>
      <c r="K157" s="224"/>
      <c r="L157" s="229"/>
      <c r="M157" s="230"/>
      <c r="N157" s="231"/>
      <c r="O157" s="231"/>
      <c r="P157" s="231"/>
      <c r="Q157" s="231"/>
      <c r="R157" s="231"/>
      <c r="S157" s="231"/>
      <c r="T157" s="232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33" t="s">
        <v>126</v>
      </c>
      <c r="AU157" s="233" t="s">
        <v>79</v>
      </c>
      <c r="AV157" s="14" t="s">
        <v>79</v>
      </c>
      <c r="AW157" s="14" t="s">
        <v>33</v>
      </c>
      <c r="AX157" s="14" t="s">
        <v>72</v>
      </c>
      <c r="AY157" s="233" t="s">
        <v>116</v>
      </c>
    </row>
    <row r="158" s="15" customFormat="1">
      <c r="A158" s="15"/>
      <c r="B158" s="234"/>
      <c r="C158" s="235"/>
      <c r="D158" s="214" t="s">
        <v>126</v>
      </c>
      <c r="E158" s="236" t="s">
        <v>19</v>
      </c>
      <c r="F158" s="237" t="s">
        <v>130</v>
      </c>
      <c r="G158" s="235"/>
      <c r="H158" s="238">
        <v>4.7999999999999998</v>
      </c>
      <c r="I158" s="239"/>
      <c r="J158" s="235"/>
      <c r="K158" s="235"/>
      <c r="L158" s="240"/>
      <c r="M158" s="241"/>
      <c r="N158" s="242"/>
      <c r="O158" s="242"/>
      <c r="P158" s="242"/>
      <c r="Q158" s="242"/>
      <c r="R158" s="242"/>
      <c r="S158" s="242"/>
      <c r="T158" s="243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T158" s="244" t="s">
        <v>126</v>
      </c>
      <c r="AU158" s="244" t="s">
        <v>79</v>
      </c>
      <c r="AV158" s="15" t="s">
        <v>124</v>
      </c>
      <c r="AW158" s="15" t="s">
        <v>33</v>
      </c>
      <c r="AX158" s="15" t="s">
        <v>77</v>
      </c>
      <c r="AY158" s="244" t="s">
        <v>116</v>
      </c>
    </row>
    <row r="159" s="2" customFormat="1">
      <c r="A159" s="40"/>
      <c r="B159" s="41"/>
      <c r="C159" s="199" t="s">
        <v>238</v>
      </c>
      <c r="D159" s="199" t="s">
        <v>119</v>
      </c>
      <c r="E159" s="200" t="s">
        <v>239</v>
      </c>
      <c r="F159" s="201" t="s">
        <v>240</v>
      </c>
      <c r="G159" s="202" t="s">
        <v>122</v>
      </c>
      <c r="H159" s="203">
        <v>11.199999999999999</v>
      </c>
      <c r="I159" s="204"/>
      <c r="J159" s="205">
        <f>ROUND(I159*H159,2)</f>
        <v>0</v>
      </c>
      <c r="K159" s="201" t="s">
        <v>123</v>
      </c>
      <c r="L159" s="46"/>
      <c r="M159" s="206" t="s">
        <v>19</v>
      </c>
      <c r="N159" s="207" t="s">
        <v>43</v>
      </c>
      <c r="O159" s="86"/>
      <c r="P159" s="208">
        <f>O159*H159</f>
        <v>0</v>
      </c>
      <c r="Q159" s="208">
        <v>0</v>
      </c>
      <c r="R159" s="208">
        <f>Q159*H159</f>
        <v>0</v>
      </c>
      <c r="S159" s="208">
        <v>0.063</v>
      </c>
      <c r="T159" s="209">
        <f>S159*H159</f>
        <v>0.7056</v>
      </c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R159" s="210" t="s">
        <v>124</v>
      </c>
      <c r="AT159" s="210" t="s">
        <v>119</v>
      </c>
      <c r="AU159" s="210" t="s">
        <v>79</v>
      </c>
      <c r="AY159" s="19" t="s">
        <v>116</v>
      </c>
      <c r="BE159" s="211">
        <f>IF(N159="základní",J159,0)</f>
        <v>0</v>
      </c>
      <c r="BF159" s="211">
        <f>IF(N159="snížená",J159,0)</f>
        <v>0</v>
      </c>
      <c r="BG159" s="211">
        <f>IF(N159="zákl. přenesená",J159,0)</f>
        <v>0</v>
      </c>
      <c r="BH159" s="211">
        <f>IF(N159="sníž. přenesená",J159,0)</f>
        <v>0</v>
      </c>
      <c r="BI159" s="211">
        <f>IF(N159="nulová",J159,0)</f>
        <v>0</v>
      </c>
      <c r="BJ159" s="19" t="s">
        <v>77</v>
      </c>
      <c r="BK159" s="211">
        <f>ROUND(I159*H159,2)</f>
        <v>0</v>
      </c>
      <c r="BL159" s="19" t="s">
        <v>124</v>
      </c>
      <c r="BM159" s="210" t="s">
        <v>241</v>
      </c>
    </row>
    <row r="160" s="14" customFormat="1">
      <c r="A160" s="14"/>
      <c r="B160" s="223"/>
      <c r="C160" s="224"/>
      <c r="D160" s="214" t="s">
        <v>126</v>
      </c>
      <c r="E160" s="225" t="s">
        <v>19</v>
      </c>
      <c r="F160" s="226" t="s">
        <v>211</v>
      </c>
      <c r="G160" s="224"/>
      <c r="H160" s="227">
        <v>8.6999999999999993</v>
      </c>
      <c r="I160" s="228"/>
      <c r="J160" s="224"/>
      <c r="K160" s="224"/>
      <c r="L160" s="229"/>
      <c r="M160" s="230"/>
      <c r="N160" s="231"/>
      <c r="O160" s="231"/>
      <c r="P160" s="231"/>
      <c r="Q160" s="231"/>
      <c r="R160" s="231"/>
      <c r="S160" s="231"/>
      <c r="T160" s="232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33" t="s">
        <v>126</v>
      </c>
      <c r="AU160" s="233" t="s">
        <v>79</v>
      </c>
      <c r="AV160" s="14" t="s">
        <v>79</v>
      </c>
      <c r="AW160" s="14" t="s">
        <v>33</v>
      </c>
      <c r="AX160" s="14" t="s">
        <v>72</v>
      </c>
      <c r="AY160" s="233" t="s">
        <v>116</v>
      </c>
    </row>
    <row r="161" s="14" customFormat="1">
      <c r="A161" s="14"/>
      <c r="B161" s="223"/>
      <c r="C161" s="224"/>
      <c r="D161" s="214" t="s">
        <v>126</v>
      </c>
      <c r="E161" s="225" t="s">
        <v>19</v>
      </c>
      <c r="F161" s="226" t="s">
        <v>242</v>
      </c>
      <c r="G161" s="224"/>
      <c r="H161" s="227">
        <v>2.5</v>
      </c>
      <c r="I161" s="228"/>
      <c r="J161" s="224"/>
      <c r="K161" s="224"/>
      <c r="L161" s="229"/>
      <c r="M161" s="230"/>
      <c r="N161" s="231"/>
      <c r="O161" s="231"/>
      <c r="P161" s="231"/>
      <c r="Q161" s="231"/>
      <c r="R161" s="231"/>
      <c r="S161" s="231"/>
      <c r="T161" s="232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33" t="s">
        <v>126</v>
      </c>
      <c r="AU161" s="233" t="s">
        <v>79</v>
      </c>
      <c r="AV161" s="14" t="s">
        <v>79</v>
      </c>
      <c r="AW161" s="14" t="s">
        <v>33</v>
      </c>
      <c r="AX161" s="14" t="s">
        <v>72</v>
      </c>
      <c r="AY161" s="233" t="s">
        <v>116</v>
      </c>
    </row>
    <row r="162" s="15" customFormat="1">
      <c r="A162" s="15"/>
      <c r="B162" s="234"/>
      <c r="C162" s="235"/>
      <c r="D162" s="214" t="s">
        <v>126</v>
      </c>
      <c r="E162" s="236" t="s">
        <v>19</v>
      </c>
      <c r="F162" s="237" t="s">
        <v>130</v>
      </c>
      <c r="G162" s="235"/>
      <c r="H162" s="238">
        <v>11.199999999999999</v>
      </c>
      <c r="I162" s="239"/>
      <c r="J162" s="235"/>
      <c r="K162" s="235"/>
      <c r="L162" s="240"/>
      <c r="M162" s="241"/>
      <c r="N162" s="242"/>
      <c r="O162" s="242"/>
      <c r="P162" s="242"/>
      <c r="Q162" s="242"/>
      <c r="R162" s="242"/>
      <c r="S162" s="242"/>
      <c r="T162" s="243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44" t="s">
        <v>126</v>
      </c>
      <c r="AU162" s="244" t="s">
        <v>79</v>
      </c>
      <c r="AV162" s="15" t="s">
        <v>124</v>
      </c>
      <c r="AW162" s="15" t="s">
        <v>33</v>
      </c>
      <c r="AX162" s="15" t="s">
        <v>77</v>
      </c>
      <c r="AY162" s="244" t="s">
        <v>116</v>
      </c>
    </row>
    <row r="163" s="2" customFormat="1">
      <c r="A163" s="40"/>
      <c r="B163" s="41"/>
      <c r="C163" s="199" t="s">
        <v>243</v>
      </c>
      <c r="D163" s="199" t="s">
        <v>119</v>
      </c>
      <c r="E163" s="200" t="s">
        <v>244</v>
      </c>
      <c r="F163" s="201" t="s">
        <v>245</v>
      </c>
      <c r="G163" s="202" t="s">
        <v>122</v>
      </c>
      <c r="H163" s="203">
        <v>2.6000000000000001</v>
      </c>
      <c r="I163" s="204"/>
      <c r="J163" s="205">
        <f>ROUND(I163*H163,2)</f>
        <v>0</v>
      </c>
      <c r="K163" s="201" t="s">
        <v>123</v>
      </c>
      <c r="L163" s="46"/>
      <c r="M163" s="206" t="s">
        <v>19</v>
      </c>
      <c r="N163" s="207" t="s">
        <v>43</v>
      </c>
      <c r="O163" s="86"/>
      <c r="P163" s="208">
        <f>O163*H163</f>
        <v>0</v>
      </c>
      <c r="Q163" s="208">
        <v>0</v>
      </c>
      <c r="R163" s="208">
        <f>Q163*H163</f>
        <v>0</v>
      </c>
      <c r="S163" s="208">
        <v>0.27000000000000002</v>
      </c>
      <c r="T163" s="209">
        <f>S163*H163</f>
        <v>0.70200000000000007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10" t="s">
        <v>124</v>
      </c>
      <c r="AT163" s="210" t="s">
        <v>119</v>
      </c>
      <c r="AU163" s="210" t="s">
        <v>79</v>
      </c>
      <c r="AY163" s="19" t="s">
        <v>116</v>
      </c>
      <c r="BE163" s="211">
        <f>IF(N163="základní",J163,0)</f>
        <v>0</v>
      </c>
      <c r="BF163" s="211">
        <f>IF(N163="snížená",J163,0)</f>
        <v>0</v>
      </c>
      <c r="BG163" s="211">
        <f>IF(N163="zákl. přenesená",J163,0)</f>
        <v>0</v>
      </c>
      <c r="BH163" s="211">
        <f>IF(N163="sníž. přenesená",J163,0)</f>
        <v>0</v>
      </c>
      <c r="BI163" s="211">
        <f>IF(N163="nulová",J163,0)</f>
        <v>0</v>
      </c>
      <c r="BJ163" s="19" t="s">
        <v>77</v>
      </c>
      <c r="BK163" s="211">
        <f>ROUND(I163*H163,2)</f>
        <v>0</v>
      </c>
      <c r="BL163" s="19" t="s">
        <v>124</v>
      </c>
      <c r="BM163" s="210" t="s">
        <v>246</v>
      </c>
    </row>
    <row r="164" s="13" customFormat="1">
      <c r="A164" s="13"/>
      <c r="B164" s="212"/>
      <c r="C164" s="213"/>
      <c r="D164" s="214" t="s">
        <v>126</v>
      </c>
      <c r="E164" s="215" t="s">
        <v>19</v>
      </c>
      <c r="F164" s="216" t="s">
        <v>247</v>
      </c>
      <c r="G164" s="213"/>
      <c r="H164" s="215" t="s">
        <v>19</v>
      </c>
      <c r="I164" s="217"/>
      <c r="J164" s="213"/>
      <c r="K164" s="213"/>
      <c r="L164" s="218"/>
      <c r="M164" s="219"/>
      <c r="N164" s="220"/>
      <c r="O164" s="220"/>
      <c r="P164" s="220"/>
      <c r="Q164" s="220"/>
      <c r="R164" s="220"/>
      <c r="S164" s="220"/>
      <c r="T164" s="221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22" t="s">
        <v>126</v>
      </c>
      <c r="AU164" s="222" t="s">
        <v>79</v>
      </c>
      <c r="AV164" s="13" t="s">
        <v>77</v>
      </c>
      <c r="AW164" s="13" t="s">
        <v>33</v>
      </c>
      <c r="AX164" s="13" t="s">
        <v>72</v>
      </c>
      <c r="AY164" s="222" t="s">
        <v>116</v>
      </c>
    </row>
    <row r="165" s="14" customFormat="1">
      <c r="A165" s="14"/>
      <c r="B165" s="223"/>
      <c r="C165" s="224"/>
      <c r="D165" s="214" t="s">
        <v>126</v>
      </c>
      <c r="E165" s="225" t="s">
        <v>19</v>
      </c>
      <c r="F165" s="226" t="s">
        <v>248</v>
      </c>
      <c r="G165" s="224"/>
      <c r="H165" s="227">
        <v>2.6000000000000001</v>
      </c>
      <c r="I165" s="228"/>
      <c r="J165" s="224"/>
      <c r="K165" s="224"/>
      <c r="L165" s="229"/>
      <c r="M165" s="230"/>
      <c r="N165" s="231"/>
      <c r="O165" s="231"/>
      <c r="P165" s="231"/>
      <c r="Q165" s="231"/>
      <c r="R165" s="231"/>
      <c r="S165" s="231"/>
      <c r="T165" s="232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33" t="s">
        <v>126</v>
      </c>
      <c r="AU165" s="233" t="s">
        <v>79</v>
      </c>
      <c r="AV165" s="14" t="s">
        <v>79</v>
      </c>
      <c r="AW165" s="14" t="s">
        <v>33</v>
      </c>
      <c r="AX165" s="14" t="s">
        <v>77</v>
      </c>
      <c r="AY165" s="233" t="s">
        <v>116</v>
      </c>
    </row>
    <row r="166" s="2" customFormat="1">
      <c r="A166" s="40"/>
      <c r="B166" s="41"/>
      <c r="C166" s="199" t="s">
        <v>249</v>
      </c>
      <c r="D166" s="199" t="s">
        <v>119</v>
      </c>
      <c r="E166" s="200" t="s">
        <v>250</v>
      </c>
      <c r="F166" s="201" t="s">
        <v>251</v>
      </c>
      <c r="G166" s="202" t="s">
        <v>122</v>
      </c>
      <c r="H166" s="203">
        <v>1073.886</v>
      </c>
      <c r="I166" s="204"/>
      <c r="J166" s="205">
        <f>ROUND(I166*H166,2)</f>
        <v>0</v>
      </c>
      <c r="K166" s="201" t="s">
        <v>123</v>
      </c>
      <c r="L166" s="46"/>
      <c r="M166" s="206" t="s">
        <v>19</v>
      </c>
      <c r="N166" s="207" t="s">
        <v>43</v>
      </c>
      <c r="O166" s="86"/>
      <c r="P166" s="208">
        <f>O166*H166</f>
        <v>0</v>
      </c>
      <c r="Q166" s="208">
        <v>0</v>
      </c>
      <c r="R166" s="208">
        <f>Q166*H166</f>
        <v>0</v>
      </c>
      <c r="S166" s="208">
        <v>0.01</v>
      </c>
      <c r="T166" s="209">
        <f>S166*H166</f>
        <v>10.738860000000001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10" t="s">
        <v>124</v>
      </c>
      <c r="AT166" s="210" t="s">
        <v>119</v>
      </c>
      <c r="AU166" s="210" t="s">
        <v>79</v>
      </c>
      <c r="AY166" s="19" t="s">
        <v>116</v>
      </c>
      <c r="BE166" s="211">
        <f>IF(N166="základní",J166,0)</f>
        <v>0</v>
      </c>
      <c r="BF166" s="211">
        <f>IF(N166="snížená",J166,0)</f>
        <v>0</v>
      </c>
      <c r="BG166" s="211">
        <f>IF(N166="zákl. přenesená",J166,0)</f>
        <v>0</v>
      </c>
      <c r="BH166" s="211">
        <f>IF(N166="sníž. přenesená",J166,0)</f>
        <v>0</v>
      </c>
      <c r="BI166" s="211">
        <f>IF(N166="nulová",J166,0)</f>
        <v>0</v>
      </c>
      <c r="BJ166" s="19" t="s">
        <v>77</v>
      </c>
      <c r="BK166" s="211">
        <f>ROUND(I166*H166,2)</f>
        <v>0</v>
      </c>
      <c r="BL166" s="19" t="s">
        <v>124</v>
      </c>
      <c r="BM166" s="210" t="s">
        <v>252</v>
      </c>
    </row>
    <row r="167" s="13" customFormat="1">
      <c r="A167" s="13"/>
      <c r="B167" s="212"/>
      <c r="C167" s="213"/>
      <c r="D167" s="214" t="s">
        <v>126</v>
      </c>
      <c r="E167" s="215" t="s">
        <v>19</v>
      </c>
      <c r="F167" s="216" t="s">
        <v>253</v>
      </c>
      <c r="G167" s="213"/>
      <c r="H167" s="215" t="s">
        <v>19</v>
      </c>
      <c r="I167" s="217"/>
      <c r="J167" s="213"/>
      <c r="K167" s="213"/>
      <c r="L167" s="218"/>
      <c r="M167" s="219"/>
      <c r="N167" s="220"/>
      <c r="O167" s="220"/>
      <c r="P167" s="220"/>
      <c r="Q167" s="220"/>
      <c r="R167" s="220"/>
      <c r="S167" s="220"/>
      <c r="T167" s="221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22" t="s">
        <v>126</v>
      </c>
      <c r="AU167" s="222" t="s">
        <v>79</v>
      </c>
      <c r="AV167" s="13" t="s">
        <v>77</v>
      </c>
      <c r="AW167" s="13" t="s">
        <v>33</v>
      </c>
      <c r="AX167" s="13" t="s">
        <v>72</v>
      </c>
      <c r="AY167" s="222" t="s">
        <v>116</v>
      </c>
    </row>
    <row r="168" s="14" customFormat="1">
      <c r="A168" s="14"/>
      <c r="B168" s="223"/>
      <c r="C168" s="224"/>
      <c r="D168" s="214" t="s">
        <v>126</v>
      </c>
      <c r="E168" s="225" t="s">
        <v>19</v>
      </c>
      <c r="F168" s="226" t="s">
        <v>254</v>
      </c>
      <c r="G168" s="224"/>
      <c r="H168" s="227">
        <v>1073.886</v>
      </c>
      <c r="I168" s="228"/>
      <c r="J168" s="224"/>
      <c r="K168" s="224"/>
      <c r="L168" s="229"/>
      <c r="M168" s="230"/>
      <c r="N168" s="231"/>
      <c r="O168" s="231"/>
      <c r="P168" s="231"/>
      <c r="Q168" s="231"/>
      <c r="R168" s="231"/>
      <c r="S168" s="231"/>
      <c r="T168" s="232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33" t="s">
        <v>126</v>
      </c>
      <c r="AU168" s="233" t="s">
        <v>79</v>
      </c>
      <c r="AV168" s="14" t="s">
        <v>79</v>
      </c>
      <c r="AW168" s="14" t="s">
        <v>33</v>
      </c>
      <c r="AX168" s="14" t="s">
        <v>77</v>
      </c>
      <c r="AY168" s="233" t="s">
        <v>116</v>
      </c>
    </row>
    <row r="169" s="2" customFormat="1">
      <c r="A169" s="40"/>
      <c r="B169" s="41"/>
      <c r="C169" s="199" t="s">
        <v>255</v>
      </c>
      <c r="D169" s="199" t="s">
        <v>119</v>
      </c>
      <c r="E169" s="200" t="s">
        <v>256</v>
      </c>
      <c r="F169" s="201" t="s">
        <v>257</v>
      </c>
      <c r="G169" s="202" t="s">
        <v>155</v>
      </c>
      <c r="H169" s="203">
        <v>1</v>
      </c>
      <c r="I169" s="204"/>
      <c r="J169" s="205">
        <f>ROUND(I169*H169,2)</f>
        <v>0</v>
      </c>
      <c r="K169" s="201" t="s">
        <v>19</v>
      </c>
      <c r="L169" s="46"/>
      <c r="M169" s="206" t="s">
        <v>19</v>
      </c>
      <c r="N169" s="207" t="s">
        <v>43</v>
      </c>
      <c r="O169" s="86"/>
      <c r="P169" s="208">
        <f>O169*H169</f>
        <v>0</v>
      </c>
      <c r="Q169" s="208">
        <v>0</v>
      </c>
      <c r="R169" s="208">
        <f>Q169*H169</f>
        <v>0</v>
      </c>
      <c r="S169" s="208">
        <v>0</v>
      </c>
      <c r="T169" s="209">
        <f>S169*H169</f>
        <v>0</v>
      </c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R169" s="210" t="s">
        <v>124</v>
      </c>
      <c r="AT169" s="210" t="s">
        <v>119</v>
      </c>
      <c r="AU169" s="210" t="s">
        <v>79</v>
      </c>
      <c r="AY169" s="19" t="s">
        <v>116</v>
      </c>
      <c r="BE169" s="211">
        <f>IF(N169="základní",J169,0)</f>
        <v>0</v>
      </c>
      <c r="BF169" s="211">
        <f>IF(N169="snížená",J169,0)</f>
        <v>0</v>
      </c>
      <c r="BG169" s="211">
        <f>IF(N169="zákl. přenesená",J169,0)</f>
        <v>0</v>
      </c>
      <c r="BH169" s="211">
        <f>IF(N169="sníž. přenesená",J169,0)</f>
        <v>0</v>
      </c>
      <c r="BI169" s="211">
        <f>IF(N169="nulová",J169,0)</f>
        <v>0</v>
      </c>
      <c r="BJ169" s="19" t="s">
        <v>77</v>
      </c>
      <c r="BK169" s="211">
        <f>ROUND(I169*H169,2)</f>
        <v>0</v>
      </c>
      <c r="BL169" s="19" t="s">
        <v>124</v>
      </c>
      <c r="BM169" s="210" t="s">
        <v>258</v>
      </c>
    </row>
    <row r="170" s="2" customFormat="1">
      <c r="A170" s="40"/>
      <c r="B170" s="41"/>
      <c r="C170" s="199" t="s">
        <v>259</v>
      </c>
      <c r="D170" s="199" t="s">
        <v>119</v>
      </c>
      <c r="E170" s="200" t="s">
        <v>260</v>
      </c>
      <c r="F170" s="201" t="s">
        <v>261</v>
      </c>
      <c r="G170" s="202" t="s">
        <v>122</v>
      </c>
      <c r="H170" s="203">
        <v>136.90000000000001</v>
      </c>
      <c r="I170" s="204"/>
      <c r="J170" s="205">
        <f>ROUND(I170*H170,2)</f>
        <v>0</v>
      </c>
      <c r="K170" s="201" t="s">
        <v>123</v>
      </c>
      <c r="L170" s="46"/>
      <c r="M170" s="206" t="s">
        <v>19</v>
      </c>
      <c r="N170" s="207" t="s">
        <v>43</v>
      </c>
      <c r="O170" s="86"/>
      <c r="P170" s="208">
        <f>O170*H170</f>
        <v>0</v>
      </c>
      <c r="Q170" s="208">
        <v>0</v>
      </c>
      <c r="R170" s="208">
        <f>Q170*H170</f>
        <v>0</v>
      </c>
      <c r="S170" s="208">
        <v>0.068000000000000005</v>
      </c>
      <c r="T170" s="209">
        <f>S170*H170</f>
        <v>9.3092000000000006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10" t="s">
        <v>124</v>
      </c>
      <c r="AT170" s="210" t="s">
        <v>119</v>
      </c>
      <c r="AU170" s="210" t="s">
        <v>79</v>
      </c>
      <c r="AY170" s="19" t="s">
        <v>116</v>
      </c>
      <c r="BE170" s="211">
        <f>IF(N170="základní",J170,0)</f>
        <v>0</v>
      </c>
      <c r="BF170" s="211">
        <f>IF(N170="snížená",J170,0)</f>
        <v>0</v>
      </c>
      <c r="BG170" s="211">
        <f>IF(N170="zákl. přenesená",J170,0)</f>
        <v>0</v>
      </c>
      <c r="BH170" s="211">
        <f>IF(N170="sníž. přenesená",J170,0)</f>
        <v>0</v>
      </c>
      <c r="BI170" s="211">
        <f>IF(N170="nulová",J170,0)</f>
        <v>0</v>
      </c>
      <c r="BJ170" s="19" t="s">
        <v>77</v>
      </c>
      <c r="BK170" s="211">
        <f>ROUND(I170*H170,2)</f>
        <v>0</v>
      </c>
      <c r="BL170" s="19" t="s">
        <v>124</v>
      </c>
      <c r="BM170" s="210" t="s">
        <v>262</v>
      </c>
    </row>
    <row r="171" s="13" customFormat="1">
      <c r="A171" s="13"/>
      <c r="B171" s="212"/>
      <c r="C171" s="213"/>
      <c r="D171" s="214" t="s">
        <v>126</v>
      </c>
      <c r="E171" s="215" t="s">
        <v>19</v>
      </c>
      <c r="F171" s="216" t="s">
        <v>263</v>
      </c>
      <c r="G171" s="213"/>
      <c r="H171" s="215" t="s">
        <v>19</v>
      </c>
      <c r="I171" s="217"/>
      <c r="J171" s="213"/>
      <c r="K171" s="213"/>
      <c r="L171" s="218"/>
      <c r="M171" s="219"/>
      <c r="N171" s="220"/>
      <c r="O171" s="220"/>
      <c r="P171" s="220"/>
      <c r="Q171" s="220"/>
      <c r="R171" s="220"/>
      <c r="S171" s="220"/>
      <c r="T171" s="221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22" t="s">
        <v>126</v>
      </c>
      <c r="AU171" s="222" t="s">
        <v>79</v>
      </c>
      <c r="AV171" s="13" t="s">
        <v>77</v>
      </c>
      <c r="AW171" s="13" t="s">
        <v>33</v>
      </c>
      <c r="AX171" s="13" t="s">
        <v>72</v>
      </c>
      <c r="AY171" s="222" t="s">
        <v>116</v>
      </c>
    </row>
    <row r="172" s="14" customFormat="1">
      <c r="A172" s="14"/>
      <c r="B172" s="223"/>
      <c r="C172" s="224"/>
      <c r="D172" s="214" t="s">
        <v>126</v>
      </c>
      <c r="E172" s="225" t="s">
        <v>19</v>
      </c>
      <c r="F172" s="226" t="s">
        <v>264</v>
      </c>
      <c r="G172" s="224"/>
      <c r="H172" s="227">
        <v>162.31999999999999</v>
      </c>
      <c r="I172" s="228"/>
      <c r="J172" s="224"/>
      <c r="K172" s="224"/>
      <c r="L172" s="229"/>
      <c r="M172" s="230"/>
      <c r="N172" s="231"/>
      <c r="O172" s="231"/>
      <c r="P172" s="231"/>
      <c r="Q172" s="231"/>
      <c r="R172" s="231"/>
      <c r="S172" s="231"/>
      <c r="T172" s="232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T172" s="233" t="s">
        <v>126</v>
      </c>
      <c r="AU172" s="233" t="s">
        <v>79</v>
      </c>
      <c r="AV172" s="14" t="s">
        <v>79</v>
      </c>
      <c r="AW172" s="14" t="s">
        <v>33</v>
      </c>
      <c r="AX172" s="14" t="s">
        <v>72</v>
      </c>
      <c r="AY172" s="233" t="s">
        <v>116</v>
      </c>
    </row>
    <row r="173" s="14" customFormat="1">
      <c r="A173" s="14"/>
      <c r="B173" s="223"/>
      <c r="C173" s="224"/>
      <c r="D173" s="214" t="s">
        <v>126</v>
      </c>
      <c r="E173" s="225" t="s">
        <v>19</v>
      </c>
      <c r="F173" s="226" t="s">
        <v>265</v>
      </c>
      <c r="G173" s="224"/>
      <c r="H173" s="227">
        <v>14.130000000000001</v>
      </c>
      <c r="I173" s="228"/>
      <c r="J173" s="224"/>
      <c r="K173" s="224"/>
      <c r="L173" s="229"/>
      <c r="M173" s="230"/>
      <c r="N173" s="231"/>
      <c r="O173" s="231"/>
      <c r="P173" s="231"/>
      <c r="Q173" s="231"/>
      <c r="R173" s="231"/>
      <c r="S173" s="231"/>
      <c r="T173" s="232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T173" s="233" t="s">
        <v>126</v>
      </c>
      <c r="AU173" s="233" t="s">
        <v>79</v>
      </c>
      <c r="AV173" s="14" t="s">
        <v>79</v>
      </c>
      <c r="AW173" s="14" t="s">
        <v>33</v>
      </c>
      <c r="AX173" s="14" t="s">
        <v>72</v>
      </c>
      <c r="AY173" s="233" t="s">
        <v>116</v>
      </c>
    </row>
    <row r="174" s="14" customFormat="1">
      <c r="A174" s="14"/>
      <c r="B174" s="223"/>
      <c r="C174" s="224"/>
      <c r="D174" s="214" t="s">
        <v>126</v>
      </c>
      <c r="E174" s="225" t="s">
        <v>19</v>
      </c>
      <c r="F174" s="226" t="s">
        <v>266</v>
      </c>
      <c r="G174" s="224"/>
      <c r="H174" s="227">
        <v>-23.100000000000001</v>
      </c>
      <c r="I174" s="228"/>
      <c r="J174" s="224"/>
      <c r="K174" s="224"/>
      <c r="L174" s="229"/>
      <c r="M174" s="230"/>
      <c r="N174" s="231"/>
      <c r="O174" s="231"/>
      <c r="P174" s="231"/>
      <c r="Q174" s="231"/>
      <c r="R174" s="231"/>
      <c r="S174" s="231"/>
      <c r="T174" s="232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33" t="s">
        <v>126</v>
      </c>
      <c r="AU174" s="233" t="s">
        <v>79</v>
      </c>
      <c r="AV174" s="14" t="s">
        <v>79</v>
      </c>
      <c r="AW174" s="14" t="s">
        <v>33</v>
      </c>
      <c r="AX174" s="14" t="s">
        <v>72</v>
      </c>
      <c r="AY174" s="233" t="s">
        <v>116</v>
      </c>
    </row>
    <row r="175" s="14" customFormat="1">
      <c r="A175" s="14"/>
      <c r="B175" s="223"/>
      <c r="C175" s="224"/>
      <c r="D175" s="214" t="s">
        <v>126</v>
      </c>
      <c r="E175" s="225" t="s">
        <v>19</v>
      </c>
      <c r="F175" s="226" t="s">
        <v>267</v>
      </c>
      <c r="G175" s="224"/>
      <c r="H175" s="227">
        <v>-6.4900000000000002</v>
      </c>
      <c r="I175" s="228"/>
      <c r="J175" s="224"/>
      <c r="K175" s="224"/>
      <c r="L175" s="229"/>
      <c r="M175" s="230"/>
      <c r="N175" s="231"/>
      <c r="O175" s="231"/>
      <c r="P175" s="231"/>
      <c r="Q175" s="231"/>
      <c r="R175" s="231"/>
      <c r="S175" s="231"/>
      <c r="T175" s="232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33" t="s">
        <v>126</v>
      </c>
      <c r="AU175" s="233" t="s">
        <v>79</v>
      </c>
      <c r="AV175" s="14" t="s">
        <v>79</v>
      </c>
      <c r="AW175" s="14" t="s">
        <v>33</v>
      </c>
      <c r="AX175" s="14" t="s">
        <v>72</v>
      </c>
      <c r="AY175" s="233" t="s">
        <v>116</v>
      </c>
    </row>
    <row r="176" s="14" customFormat="1">
      <c r="A176" s="14"/>
      <c r="B176" s="223"/>
      <c r="C176" s="224"/>
      <c r="D176" s="214" t="s">
        <v>126</v>
      </c>
      <c r="E176" s="225" t="s">
        <v>19</v>
      </c>
      <c r="F176" s="226" t="s">
        <v>268</v>
      </c>
      <c r="G176" s="224"/>
      <c r="H176" s="227">
        <v>-1.76</v>
      </c>
      <c r="I176" s="228"/>
      <c r="J176" s="224"/>
      <c r="K176" s="224"/>
      <c r="L176" s="229"/>
      <c r="M176" s="230"/>
      <c r="N176" s="231"/>
      <c r="O176" s="231"/>
      <c r="P176" s="231"/>
      <c r="Q176" s="231"/>
      <c r="R176" s="231"/>
      <c r="S176" s="231"/>
      <c r="T176" s="232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33" t="s">
        <v>126</v>
      </c>
      <c r="AU176" s="233" t="s">
        <v>79</v>
      </c>
      <c r="AV176" s="14" t="s">
        <v>79</v>
      </c>
      <c r="AW176" s="14" t="s">
        <v>33</v>
      </c>
      <c r="AX176" s="14" t="s">
        <v>72</v>
      </c>
      <c r="AY176" s="233" t="s">
        <v>116</v>
      </c>
    </row>
    <row r="177" s="14" customFormat="1">
      <c r="A177" s="14"/>
      <c r="B177" s="223"/>
      <c r="C177" s="224"/>
      <c r="D177" s="214" t="s">
        <v>126</v>
      </c>
      <c r="E177" s="225" t="s">
        <v>19</v>
      </c>
      <c r="F177" s="226" t="s">
        <v>269</v>
      </c>
      <c r="G177" s="224"/>
      <c r="H177" s="227">
        <v>-1.6000000000000001</v>
      </c>
      <c r="I177" s="228"/>
      <c r="J177" s="224"/>
      <c r="K177" s="224"/>
      <c r="L177" s="229"/>
      <c r="M177" s="230"/>
      <c r="N177" s="231"/>
      <c r="O177" s="231"/>
      <c r="P177" s="231"/>
      <c r="Q177" s="231"/>
      <c r="R177" s="231"/>
      <c r="S177" s="231"/>
      <c r="T177" s="232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33" t="s">
        <v>126</v>
      </c>
      <c r="AU177" s="233" t="s">
        <v>79</v>
      </c>
      <c r="AV177" s="14" t="s">
        <v>79</v>
      </c>
      <c r="AW177" s="14" t="s">
        <v>33</v>
      </c>
      <c r="AX177" s="14" t="s">
        <v>72</v>
      </c>
      <c r="AY177" s="233" t="s">
        <v>116</v>
      </c>
    </row>
    <row r="178" s="14" customFormat="1">
      <c r="A178" s="14"/>
      <c r="B178" s="223"/>
      <c r="C178" s="224"/>
      <c r="D178" s="214" t="s">
        <v>126</v>
      </c>
      <c r="E178" s="225" t="s">
        <v>19</v>
      </c>
      <c r="F178" s="226" t="s">
        <v>270</v>
      </c>
      <c r="G178" s="224"/>
      <c r="H178" s="227">
        <v>-6.5999999999999996</v>
      </c>
      <c r="I178" s="228"/>
      <c r="J178" s="224"/>
      <c r="K178" s="224"/>
      <c r="L178" s="229"/>
      <c r="M178" s="230"/>
      <c r="N178" s="231"/>
      <c r="O178" s="231"/>
      <c r="P178" s="231"/>
      <c r="Q178" s="231"/>
      <c r="R178" s="231"/>
      <c r="S178" s="231"/>
      <c r="T178" s="232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33" t="s">
        <v>126</v>
      </c>
      <c r="AU178" s="233" t="s">
        <v>79</v>
      </c>
      <c r="AV178" s="14" t="s">
        <v>79</v>
      </c>
      <c r="AW178" s="14" t="s">
        <v>33</v>
      </c>
      <c r="AX178" s="14" t="s">
        <v>72</v>
      </c>
      <c r="AY178" s="233" t="s">
        <v>116</v>
      </c>
    </row>
    <row r="179" s="15" customFormat="1">
      <c r="A179" s="15"/>
      <c r="B179" s="234"/>
      <c r="C179" s="235"/>
      <c r="D179" s="214" t="s">
        <v>126</v>
      </c>
      <c r="E179" s="236" t="s">
        <v>19</v>
      </c>
      <c r="F179" s="237" t="s">
        <v>130</v>
      </c>
      <c r="G179" s="235"/>
      <c r="H179" s="238">
        <v>136.90000000000001</v>
      </c>
      <c r="I179" s="239"/>
      <c r="J179" s="235"/>
      <c r="K179" s="235"/>
      <c r="L179" s="240"/>
      <c r="M179" s="241"/>
      <c r="N179" s="242"/>
      <c r="O179" s="242"/>
      <c r="P179" s="242"/>
      <c r="Q179" s="242"/>
      <c r="R179" s="242"/>
      <c r="S179" s="242"/>
      <c r="T179" s="243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T179" s="244" t="s">
        <v>126</v>
      </c>
      <c r="AU179" s="244" t="s">
        <v>79</v>
      </c>
      <c r="AV179" s="15" t="s">
        <v>124</v>
      </c>
      <c r="AW179" s="15" t="s">
        <v>33</v>
      </c>
      <c r="AX179" s="15" t="s">
        <v>77</v>
      </c>
      <c r="AY179" s="244" t="s">
        <v>116</v>
      </c>
    </row>
    <row r="180" s="2" customFormat="1" ht="16.5" customHeight="1">
      <c r="A180" s="40"/>
      <c r="B180" s="41"/>
      <c r="C180" s="199" t="s">
        <v>271</v>
      </c>
      <c r="D180" s="199" t="s">
        <v>119</v>
      </c>
      <c r="E180" s="200" t="s">
        <v>272</v>
      </c>
      <c r="F180" s="201" t="s">
        <v>273</v>
      </c>
      <c r="G180" s="202" t="s">
        <v>155</v>
      </c>
      <c r="H180" s="203">
        <v>1</v>
      </c>
      <c r="I180" s="204"/>
      <c r="J180" s="205">
        <f>ROUND(I180*H180,2)</f>
        <v>0</v>
      </c>
      <c r="K180" s="201" t="s">
        <v>19</v>
      </c>
      <c r="L180" s="46"/>
      <c r="M180" s="206" t="s">
        <v>19</v>
      </c>
      <c r="N180" s="207" t="s">
        <v>43</v>
      </c>
      <c r="O180" s="86"/>
      <c r="P180" s="208">
        <f>O180*H180</f>
        <v>0</v>
      </c>
      <c r="Q180" s="208">
        <v>0</v>
      </c>
      <c r="R180" s="208">
        <f>Q180*H180</f>
        <v>0</v>
      </c>
      <c r="S180" s="208">
        <v>0</v>
      </c>
      <c r="T180" s="209">
        <f>S180*H180</f>
        <v>0</v>
      </c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R180" s="210" t="s">
        <v>124</v>
      </c>
      <c r="AT180" s="210" t="s">
        <v>119</v>
      </c>
      <c r="AU180" s="210" t="s">
        <v>79</v>
      </c>
      <c r="AY180" s="19" t="s">
        <v>116</v>
      </c>
      <c r="BE180" s="211">
        <f>IF(N180="základní",J180,0)</f>
        <v>0</v>
      </c>
      <c r="BF180" s="211">
        <f>IF(N180="snížená",J180,0)</f>
        <v>0</v>
      </c>
      <c r="BG180" s="211">
        <f>IF(N180="zákl. přenesená",J180,0)</f>
        <v>0</v>
      </c>
      <c r="BH180" s="211">
        <f>IF(N180="sníž. přenesená",J180,0)</f>
        <v>0</v>
      </c>
      <c r="BI180" s="211">
        <f>IF(N180="nulová",J180,0)</f>
        <v>0</v>
      </c>
      <c r="BJ180" s="19" t="s">
        <v>77</v>
      </c>
      <c r="BK180" s="211">
        <f>ROUND(I180*H180,2)</f>
        <v>0</v>
      </c>
      <c r="BL180" s="19" t="s">
        <v>124</v>
      </c>
      <c r="BM180" s="210" t="s">
        <v>274</v>
      </c>
    </row>
    <row r="181" s="2" customFormat="1" ht="16.5" customHeight="1">
      <c r="A181" s="40"/>
      <c r="B181" s="41"/>
      <c r="C181" s="199" t="s">
        <v>275</v>
      </c>
      <c r="D181" s="199" t="s">
        <v>119</v>
      </c>
      <c r="E181" s="200" t="s">
        <v>276</v>
      </c>
      <c r="F181" s="201" t="s">
        <v>277</v>
      </c>
      <c r="G181" s="202" t="s">
        <v>122</v>
      </c>
      <c r="H181" s="203">
        <v>516.94399999999996</v>
      </c>
      <c r="I181" s="204"/>
      <c r="J181" s="205">
        <f>ROUND(I181*H181,2)</f>
        <v>0</v>
      </c>
      <c r="K181" s="201" t="s">
        <v>19</v>
      </c>
      <c r="L181" s="46"/>
      <c r="M181" s="206" t="s">
        <v>19</v>
      </c>
      <c r="N181" s="207" t="s">
        <v>43</v>
      </c>
      <c r="O181" s="86"/>
      <c r="P181" s="208">
        <f>O181*H181</f>
        <v>0</v>
      </c>
      <c r="Q181" s="208">
        <v>0</v>
      </c>
      <c r="R181" s="208">
        <f>Q181*H181</f>
        <v>0</v>
      </c>
      <c r="S181" s="208">
        <v>0</v>
      </c>
      <c r="T181" s="209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10" t="s">
        <v>124</v>
      </c>
      <c r="AT181" s="210" t="s">
        <v>119</v>
      </c>
      <c r="AU181" s="210" t="s">
        <v>79</v>
      </c>
      <c r="AY181" s="19" t="s">
        <v>116</v>
      </c>
      <c r="BE181" s="211">
        <f>IF(N181="základní",J181,0)</f>
        <v>0</v>
      </c>
      <c r="BF181" s="211">
        <f>IF(N181="snížená",J181,0)</f>
        <v>0</v>
      </c>
      <c r="BG181" s="211">
        <f>IF(N181="zákl. přenesená",J181,0)</f>
        <v>0</v>
      </c>
      <c r="BH181" s="211">
        <f>IF(N181="sníž. přenesená",J181,0)</f>
        <v>0</v>
      </c>
      <c r="BI181" s="211">
        <f>IF(N181="nulová",J181,0)</f>
        <v>0</v>
      </c>
      <c r="BJ181" s="19" t="s">
        <v>77</v>
      </c>
      <c r="BK181" s="211">
        <f>ROUND(I181*H181,2)</f>
        <v>0</v>
      </c>
      <c r="BL181" s="19" t="s">
        <v>124</v>
      </c>
      <c r="BM181" s="210" t="s">
        <v>278</v>
      </c>
    </row>
    <row r="182" s="14" customFormat="1">
      <c r="A182" s="14"/>
      <c r="B182" s="223"/>
      <c r="C182" s="224"/>
      <c r="D182" s="214" t="s">
        <v>126</v>
      </c>
      <c r="E182" s="225" t="s">
        <v>19</v>
      </c>
      <c r="F182" s="226" t="s">
        <v>279</v>
      </c>
      <c r="G182" s="224"/>
      <c r="H182" s="227">
        <v>7.7999999999999998</v>
      </c>
      <c r="I182" s="228"/>
      <c r="J182" s="224"/>
      <c r="K182" s="224"/>
      <c r="L182" s="229"/>
      <c r="M182" s="230"/>
      <c r="N182" s="231"/>
      <c r="O182" s="231"/>
      <c r="P182" s="231"/>
      <c r="Q182" s="231"/>
      <c r="R182" s="231"/>
      <c r="S182" s="231"/>
      <c r="T182" s="232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33" t="s">
        <v>126</v>
      </c>
      <c r="AU182" s="233" t="s">
        <v>79</v>
      </c>
      <c r="AV182" s="14" t="s">
        <v>79</v>
      </c>
      <c r="AW182" s="14" t="s">
        <v>33</v>
      </c>
      <c r="AX182" s="14" t="s">
        <v>72</v>
      </c>
      <c r="AY182" s="233" t="s">
        <v>116</v>
      </c>
    </row>
    <row r="183" s="14" customFormat="1">
      <c r="A183" s="14"/>
      <c r="B183" s="223"/>
      <c r="C183" s="224"/>
      <c r="D183" s="214" t="s">
        <v>126</v>
      </c>
      <c r="E183" s="225" t="s">
        <v>19</v>
      </c>
      <c r="F183" s="226" t="s">
        <v>280</v>
      </c>
      <c r="G183" s="224"/>
      <c r="H183" s="227">
        <v>2.927</v>
      </c>
      <c r="I183" s="228"/>
      <c r="J183" s="224"/>
      <c r="K183" s="224"/>
      <c r="L183" s="229"/>
      <c r="M183" s="230"/>
      <c r="N183" s="231"/>
      <c r="O183" s="231"/>
      <c r="P183" s="231"/>
      <c r="Q183" s="231"/>
      <c r="R183" s="231"/>
      <c r="S183" s="231"/>
      <c r="T183" s="232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33" t="s">
        <v>126</v>
      </c>
      <c r="AU183" s="233" t="s">
        <v>79</v>
      </c>
      <c r="AV183" s="14" t="s">
        <v>79</v>
      </c>
      <c r="AW183" s="14" t="s">
        <v>33</v>
      </c>
      <c r="AX183" s="14" t="s">
        <v>72</v>
      </c>
      <c r="AY183" s="233" t="s">
        <v>116</v>
      </c>
    </row>
    <row r="184" s="14" customFormat="1">
      <c r="A184" s="14"/>
      <c r="B184" s="223"/>
      <c r="C184" s="224"/>
      <c r="D184" s="214" t="s">
        <v>126</v>
      </c>
      <c r="E184" s="225" t="s">
        <v>19</v>
      </c>
      <c r="F184" s="226" t="s">
        <v>281</v>
      </c>
      <c r="G184" s="224"/>
      <c r="H184" s="227">
        <v>2.5270000000000001</v>
      </c>
      <c r="I184" s="228"/>
      <c r="J184" s="224"/>
      <c r="K184" s="224"/>
      <c r="L184" s="229"/>
      <c r="M184" s="230"/>
      <c r="N184" s="231"/>
      <c r="O184" s="231"/>
      <c r="P184" s="231"/>
      <c r="Q184" s="231"/>
      <c r="R184" s="231"/>
      <c r="S184" s="231"/>
      <c r="T184" s="232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33" t="s">
        <v>126</v>
      </c>
      <c r="AU184" s="233" t="s">
        <v>79</v>
      </c>
      <c r="AV184" s="14" t="s">
        <v>79</v>
      </c>
      <c r="AW184" s="14" t="s">
        <v>33</v>
      </c>
      <c r="AX184" s="14" t="s">
        <v>72</v>
      </c>
      <c r="AY184" s="233" t="s">
        <v>116</v>
      </c>
    </row>
    <row r="185" s="14" customFormat="1">
      <c r="A185" s="14"/>
      <c r="B185" s="223"/>
      <c r="C185" s="224"/>
      <c r="D185" s="214" t="s">
        <v>126</v>
      </c>
      <c r="E185" s="225" t="s">
        <v>19</v>
      </c>
      <c r="F185" s="226" t="s">
        <v>282</v>
      </c>
      <c r="G185" s="224"/>
      <c r="H185" s="227">
        <v>1.03</v>
      </c>
      <c r="I185" s="228"/>
      <c r="J185" s="224"/>
      <c r="K185" s="224"/>
      <c r="L185" s="229"/>
      <c r="M185" s="230"/>
      <c r="N185" s="231"/>
      <c r="O185" s="231"/>
      <c r="P185" s="231"/>
      <c r="Q185" s="231"/>
      <c r="R185" s="231"/>
      <c r="S185" s="231"/>
      <c r="T185" s="232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33" t="s">
        <v>126</v>
      </c>
      <c r="AU185" s="233" t="s">
        <v>79</v>
      </c>
      <c r="AV185" s="14" t="s">
        <v>79</v>
      </c>
      <c r="AW185" s="14" t="s">
        <v>33</v>
      </c>
      <c r="AX185" s="14" t="s">
        <v>72</v>
      </c>
      <c r="AY185" s="233" t="s">
        <v>116</v>
      </c>
    </row>
    <row r="186" s="14" customFormat="1">
      <c r="A186" s="14"/>
      <c r="B186" s="223"/>
      <c r="C186" s="224"/>
      <c r="D186" s="214" t="s">
        <v>126</v>
      </c>
      <c r="E186" s="225" t="s">
        <v>19</v>
      </c>
      <c r="F186" s="226" t="s">
        <v>283</v>
      </c>
      <c r="G186" s="224"/>
      <c r="H186" s="227">
        <v>1.478</v>
      </c>
      <c r="I186" s="228"/>
      <c r="J186" s="224"/>
      <c r="K186" s="224"/>
      <c r="L186" s="229"/>
      <c r="M186" s="230"/>
      <c r="N186" s="231"/>
      <c r="O186" s="231"/>
      <c r="P186" s="231"/>
      <c r="Q186" s="231"/>
      <c r="R186" s="231"/>
      <c r="S186" s="231"/>
      <c r="T186" s="232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33" t="s">
        <v>126</v>
      </c>
      <c r="AU186" s="233" t="s">
        <v>79</v>
      </c>
      <c r="AV186" s="14" t="s">
        <v>79</v>
      </c>
      <c r="AW186" s="14" t="s">
        <v>33</v>
      </c>
      <c r="AX186" s="14" t="s">
        <v>72</v>
      </c>
      <c r="AY186" s="233" t="s">
        <v>116</v>
      </c>
    </row>
    <row r="187" s="14" customFormat="1">
      <c r="A187" s="14"/>
      <c r="B187" s="223"/>
      <c r="C187" s="224"/>
      <c r="D187" s="214" t="s">
        <v>126</v>
      </c>
      <c r="E187" s="225" t="s">
        <v>19</v>
      </c>
      <c r="F187" s="226" t="s">
        <v>284</v>
      </c>
      <c r="G187" s="224"/>
      <c r="H187" s="227">
        <v>2.496</v>
      </c>
      <c r="I187" s="228"/>
      <c r="J187" s="224"/>
      <c r="K187" s="224"/>
      <c r="L187" s="229"/>
      <c r="M187" s="230"/>
      <c r="N187" s="231"/>
      <c r="O187" s="231"/>
      <c r="P187" s="231"/>
      <c r="Q187" s="231"/>
      <c r="R187" s="231"/>
      <c r="S187" s="231"/>
      <c r="T187" s="232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T187" s="233" t="s">
        <v>126</v>
      </c>
      <c r="AU187" s="233" t="s">
        <v>79</v>
      </c>
      <c r="AV187" s="14" t="s">
        <v>79</v>
      </c>
      <c r="AW187" s="14" t="s">
        <v>33</v>
      </c>
      <c r="AX187" s="14" t="s">
        <v>72</v>
      </c>
      <c r="AY187" s="233" t="s">
        <v>116</v>
      </c>
    </row>
    <row r="188" s="14" customFormat="1">
      <c r="A188" s="14"/>
      <c r="B188" s="223"/>
      <c r="C188" s="224"/>
      <c r="D188" s="214" t="s">
        <v>126</v>
      </c>
      <c r="E188" s="225" t="s">
        <v>19</v>
      </c>
      <c r="F188" s="226" t="s">
        <v>285</v>
      </c>
      <c r="G188" s="224"/>
      <c r="H188" s="227">
        <v>2.7839999999999998</v>
      </c>
      <c r="I188" s="228"/>
      <c r="J188" s="224"/>
      <c r="K188" s="224"/>
      <c r="L188" s="229"/>
      <c r="M188" s="230"/>
      <c r="N188" s="231"/>
      <c r="O188" s="231"/>
      <c r="P188" s="231"/>
      <c r="Q188" s="231"/>
      <c r="R188" s="231"/>
      <c r="S188" s="231"/>
      <c r="T188" s="232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33" t="s">
        <v>126</v>
      </c>
      <c r="AU188" s="233" t="s">
        <v>79</v>
      </c>
      <c r="AV188" s="14" t="s">
        <v>79</v>
      </c>
      <c r="AW188" s="14" t="s">
        <v>33</v>
      </c>
      <c r="AX188" s="14" t="s">
        <v>72</v>
      </c>
      <c r="AY188" s="233" t="s">
        <v>116</v>
      </c>
    </row>
    <row r="189" s="14" customFormat="1">
      <c r="A189" s="14"/>
      <c r="B189" s="223"/>
      <c r="C189" s="224"/>
      <c r="D189" s="214" t="s">
        <v>126</v>
      </c>
      <c r="E189" s="225" t="s">
        <v>19</v>
      </c>
      <c r="F189" s="226" t="s">
        <v>286</v>
      </c>
      <c r="G189" s="224"/>
      <c r="H189" s="227">
        <v>8.3520000000000003</v>
      </c>
      <c r="I189" s="228"/>
      <c r="J189" s="224"/>
      <c r="K189" s="224"/>
      <c r="L189" s="229"/>
      <c r="M189" s="230"/>
      <c r="N189" s="231"/>
      <c r="O189" s="231"/>
      <c r="P189" s="231"/>
      <c r="Q189" s="231"/>
      <c r="R189" s="231"/>
      <c r="S189" s="231"/>
      <c r="T189" s="232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33" t="s">
        <v>126</v>
      </c>
      <c r="AU189" s="233" t="s">
        <v>79</v>
      </c>
      <c r="AV189" s="14" t="s">
        <v>79</v>
      </c>
      <c r="AW189" s="14" t="s">
        <v>33</v>
      </c>
      <c r="AX189" s="14" t="s">
        <v>72</v>
      </c>
      <c r="AY189" s="233" t="s">
        <v>116</v>
      </c>
    </row>
    <row r="190" s="14" customFormat="1">
      <c r="A190" s="14"/>
      <c r="B190" s="223"/>
      <c r="C190" s="224"/>
      <c r="D190" s="214" t="s">
        <v>126</v>
      </c>
      <c r="E190" s="225" t="s">
        <v>19</v>
      </c>
      <c r="F190" s="226" t="s">
        <v>287</v>
      </c>
      <c r="G190" s="224"/>
      <c r="H190" s="227">
        <v>6.96</v>
      </c>
      <c r="I190" s="228"/>
      <c r="J190" s="224"/>
      <c r="K190" s="224"/>
      <c r="L190" s="229"/>
      <c r="M190" s="230"/>
      <c r="N190" s="231"/>
      <c r="O190" s="231"/>
      <c r="P190" s="231"/>
      <c r="Q190" s="231"/>
      <c r="R190" s="231"/>
      <c r="S190" s="231"/>
      <c r="T190" s="232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T190" s="233" t="s">
        <v>126</v>
      </c>
      <c r="AU190" s="233" t="s">
        <v>79</v>
      </c>
      <c r="AV190" s="14" t="s">
        <v>79</v>
      </c>
      <c r="AW190" s="14" t="s">
        <v>33</v>
      </c>
      <c r="AX190" s="14" t="s">
        <v>72</v>
      </c>
      <c r="AY190" s="233" t="s">
        <v>116</v>
      </c>
    </row>
    <row r="191" s="14" customFormat="1">
      <c r="A191" s="14"/>
      <c r="B191" s="223"/>
      <c r="C191" s="224"/>
      <c r="D191" s="214" t="s">
        <v>126</v>
      </c>
      <c r="E191" s="225" t="s">
        <v>19</v>
      </c>
      <c r="F191" s="226" t="s">
        <v>288</v>
      </c>
      <c r="G191" s="224"/>
      <c r="H191" s="227">
        <v>19.800000000000001</v>
      </c>
      <c r="I191" s="228"/>
      <c r="J191" s="224"/>
      <c r="K191" s="224"/>
      <c r="L191" s="229"/>
      <c r="M191" s="230"/>
      <c r="N191" s="231"/>
      <c r="O191" s="231"/>
      <c r="P191" s="231"/>
      <c r="Q191" s="231"/>
      <c r="R191" s="231"/>
      <c r="S191" s="231"/>
      <c r="T191" s="232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33" t="s">
        <v>126</v>
      </c>
      <c r="AU191" s="233" t="s">
        <v>79</v>
      </c>
      <c r="AV191" s="14" t="s">
        <v>79</v>
      </c>
      <c r="AW191" s="14" t="s">
        <v>33</v>
      </c>
      <c r="AX191" s="14" t="s">
        <v>72</v>
      </c>
      <c r="AY191" s="233" t="s">
        <v>116</v>
      </c>
    </row>
    <row r="192" s="14" customFormat="1">
      <c r="A192" s="14"/>
      <c r="B192" s="223"/>
      <c r="C192" s="224"/>
      <c r="D192" s="214" t="s">
        <v>126</v>
      </c>
      <c r="E192" s="225" t="s">
        <v>19</v>
      </c>
      <c r="F192" s="226" t="s">
        <v>289</v>
      </c>
      <c r="G192" s="224"/>
      <c r="H192" s="227">
        <v>0.108</v>
      </c>
      <c r="I192" s="228"/>
      <c r="J192" s="224"/>
      <c r="K192" s="224"/>
      <c r="L192" s="229"/>
      <c r="M192" s="230"/>
      <c r="N192" s="231"/>
      <c r="O192" s="231"/>
      <c r="P192" s="231"/>
      <c r="Q192" s="231"/>
      <c r="R192" s="231"/>
      <c r="S192" s="231"/>
      <c r="T192" s="232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33" t="s">
        <v>126</v>
      </c>
      <c r="AU192" s="233" t="s">
        <v>79</v>
      </c>
      <c r="AV192" s="14" t="s">
        <v>79</v>
      </c>
      <c r="AW192" s="14" t="s">
        <v>33</v>
      </c>
      <c r="AX192" s="14" t="s">
        <v>72</v>
      </c>
      <c r="AY192" s="233" t="s">
        <v>116</v>
      </c>
    </row>
    <row r="193" s="14" customFormat="1">
      <c r="A193" s="14"/>
      <c r="B193" s="223"/>
      <c r="C193" s="224"/>
      <c r="D193" s="214" t="s">
        <v>126</v>
      </c>
      <c r="E193" s="225" t="s">
        <v>19</v>
      </c>
      <c r="F193" s="226" t="s">
        <v>289</v>
      </c>
      <c r="G193" s="224"/>
      <c r="H193" s="227">
        <v>0.108</v>
      </c>
      <c r="I193" s="228"/>
      <c r="J193" s="224"/>
      <c r="K193" s="224"/>
      <c r="L193" s="229"/>
      <c r="M193" s="230"/>
      <c r="N193" s="231"/>
      <c r="O193" s="231"/>
      <c r="P193" s="231"/>
      <c r="Q193" s="231"/>
      <c r="R193" s="231"/>
      <c r="S193" s="231"/>
      <c r="T193" s="232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33" t="s">
        <v>126</v>
      </c>
      <c r="AU193" s="233" t="s">
        <v>79</v>
      </c>
      <c r="AV193" s="14" t="s">
        <v>79</v>
      </c>
      <c r="AW193" s="14" t="s">
        <v>33</v>
      </c>
      <c r="AX193" s="14" t="s">
        <v>72</v>
      </c>
      <c r="AY193" s="233" t="s">
        <v>116</v>
      </c>
    </row>
    <row r="194" s="14" customFormat="1">
      <c r="A194" s="14"/>
      <c r="B194" s="223"/>
      <c r="C194" s="224"/>
      <c r="D194" s="214" t="s">
        <v>126</v>
      </c>
      <c r="E194" s="225" t="s">
        <v>19</v>
      </c>
      <c r="F194" s="226" t="s">
        <v>290</v>
      </c>
      <c r="G194" s="224"/>
      <c r="H194" s="227">
        <v>1.2989999999999999</v>
      </c>
      <c r="I194" s="228"/>
      <c r="J194" s="224"/>
      <c r="K194" s="224"/>
      <c r="L194" s="229"/>
      <c r="M194" s="230"/>
      <c r="N194" s="231"/>
      <c r="O194" s="231"/>
      <c r="P194" s="231"/>
      <c r="Q194" s="231"/>
      <c r="R194" s="231"/>
      <c r="S194" s="231"/>
      <c r="T194" s="232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T194" s="233" t="s">
        <v>126</v>
      </c>
      <c r="AU194" s="233" t="s">
        <v>79</v>
      </c>
      <c r="AV194" s="14" t="s">
        <v>79</v>
      </c>
      <c r="AW194" s="14" t="s">
        <v>33</v>
      </c>
      <c r="AX194" s="14" t="s">
        <v>72</v>
      </c>
      <c r="AY194" s="233" t="s">
        <v>116</v>
      </c>
    </row>
    <row r="195" s="14" customFormat="1">
      <c r="A195" s="14"/>
      <c r="B195" s="223"/>
      <c r="C195" s="224"/>
      <c r="D195" s="214" t="s">
        <v>126</v>
      </c>
      <c r="E195" s="225" t="s">
        <v>19</v>
      </c>
      <c r="F195" s="226" t="s">
        <v>291</v>
      </c>
      <c r="G195" s="224"/>
      <c r="H195" s="227">
        <v>0.071999999999999995</v>
      </c>
      <c r="I195" s="228"/>
      <c r="J195" s="224"/>
      <c r="K195" s="224"/>
      <c r="L195" s="229"/>
      <c r="M195" s="230"/>
      <c r="N195" s="231"/>
      <c r="O195" s="231"/>
      <c r="P195" s="231"/>
      <c r="Q195" s="231"/>
      <c r="R195" s="231"/>
      <c r="S195" s="231"/>
      <c r="T195" s="232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33" t="s">
        <v>126</v>
      </c>
      <c r="AU195" s="233" t="s">
        <v>79</v>
      </c>
      <c r="AV195" s="14" t="s">
        <v>79</v>
      </c>
      <c r="AW195" s="14" t="s">
        <v>33</v>
      </c>
      <c r="AX195" s="14" t="s">
        <v>72</v>
      </c>
      <c r="AY195" s="233" t="s">
        <v>116</v>
      </c>
    </row>
    <row r="196" s="14" customFormat="1">
      <c r="A196" s="14"/>
      <c r="B196" s="223"/>
      <c r="C196" s="224"/>
      <c r="D196" s="214" t="s">
        <v>126</v>
      </c>
      <c r="E196" s="225" t="s">
        <v>19</v>
      </c>
      <c r="F196" s="226" t="s">
        <v>291</v>
      </c>
      <c r="G196" s="224"/>
      <c r="H196" s="227">
        <v>0.071999999999999995</v>
      </c>
      <c r="I196" s="228"/>
      <c r="J196" s="224"/>
      <c r="K196" s="224"/>
      <c r="L196" s="229"/>
      <c r="M196" s="230"/>
      <c r="N196" s="231"/>
      <c r="O196" s="231"/>
      <c r="P196" s="231"/>
      <c r="Q196" s="231"/>
      <c r="R196" s="231"/>
      <c r="S196" s="231"/>
      <c r="T196" s="232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33" t="s">
        <v>126</v>
      </c>
      <c r="AU196" s="233" t="s">
        <v>79</v>
      </c>
      <c r="AV196" s="14" t="s">
        <v>79</v>
      </c>
      <c r="AW196" s="14" t="s">
        <v>33</v>
      </c>
      <c r="AX196" s="14" t="s">
        <v>72</v>
      </c>
      <c r="AY196" s="233" t="s">
        <v>116</v>
      </c>
    </row>
    <row r="197" s="14" customFormat="1">
      <c r="A197" s="14"/>
      <c r="B197" s="223"/>
      <c r="C197" s="224"/>
      <c r="D197" s="214" t="s">
        <v>126</v>
      </c>
      <c r="E197" s="225" t="s">
        <v>19</v>
      </c>
      <c r="F197" s="226" t="s">
        <v>292</v>
      </c>
      <c r="G197" s="224"/>
      <c r="H197" s="227">
        <v>0.23999999999999999</v>
      </c>
      <c r="I197" s="228"/>
      <c r="J197" s="224"/>
      <c r="K197" s="224"/>
      <c r="L197" s="229"/>
      <c r="M197" s="230"/>
      <c r="N197" s="231"/>
      <c r="O197" s="231"/>
      <c r="P197" s="231"/>
      <c r="Q197" s="231"/>
      <c r="R197" s="231"/>
      <c r="S197" s="231"/>
      <c r="T197" s="232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T197" s="233" t="s">
        <v>126</v>
      </c>
      <c r="AU197" s="233" t="s">
        <v>79</v>
      </c>
      <c r="AV197" s="14" t="s">
        <v>79</v>
      </c>
      <c r="AW197" s="14" t="s">
        <v>33</v>
      </c>
      <c r="AX197" s="14" t="s">
        <v>72</v>
      </c>
      <c r="AY197" s="233" t="s">
        <v>116</v>
      </c>
    </row>
    <row r="198" s="14" customFormat="1">
      <c r="A198" s="14"/>
      <c r="B198" s="223"/>
      <c r="C198" s="224"/>
      <c r="D198" s="214" t="s">
        <v>126</v>
      </c>
      <c r="E198" s="225" t="s">
        <v>19</v>
      </c>
      <c r="F198" s="226" t="s">
        <v>293</v>
      </c>
      <c r="G198" s="224"/>
      <c r="H198" s="227">
        <v>1.8480000000000001</v>
      </c>
      <c r="I198" s="228"/>
      <c r="J198" s="224"/>
      <c r="K198" s="224"/>
      <c r="L198" s="229"/>
      <c r="M198" s="230"/>
      <c r="N198" s="231"/>
      <c r="O198" s="231"/>
      <c r="P198" s="231"/>
      <c r="Q198" s="231"/>
      <c r="R198" s="231"/>
      <c r="S198" s="231"/>
      <c r="T198" s="232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T198" s="233" t="s">
        <v>126</v>
      </c>
      <c r="AU198" s="233" t="s">
        <v>79</v>
      </c>
      <c r="AV198" s="14" t="s">
        <v>79</v>
      </c>
      <c r="AW198" s="14" t="s">
        <v>33</v>
      </c>
      <c r="AX198" s="14" t="s">
        <v>72</v>
      </c>
      <c r="AY198" s="233" t="s">
        <v>116</v>
      </c>
    </row>
    <row r="199" s="14" customFormat="1">
      <c r="A199" s="14"/>
      <c r="B199" s="223"/>
      <c r="C199" s="224"/>
      <c r="D199" s="214" t="s">
        <v>126</v>
      </c>
      <c r="E199" s="225" t="s">
        <v>19</v>
      </c>
      <c r="F199" s="226" t="s">
        <v>294</v>
      </c>
      <c r="G199" s="224"/>
      <c r="H199" s="227">
        <v>0.064000000000000001</v>
      </c>
      <c r="I199" s="228"/>
      <c r="J199" s="224"/>
      <c r="K199" s="224"/>
      <c r="L199" s="229"/>
      <c r="M199" s="230"/>
      <c r="N199" s="231"/>
      <c r="O199" s="231"/>
      <c r="P199" s="231"/>
      <c r="Q199" s="231"/>
      <c r="R199" s="231"/>
      <c r="S199" s="231"/>
      <c r="T199" s="232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T199" s="233" t="s">
        <v>126</v>
      </c>
      <c r="AU199" s="233" t="s">
        <v>79</v>
      </c>
      <c r="AV199" s="14" t="s">
        <v>79</v>
      </c>
      <c r="AW199" s="14" t="s">
        <v>33</v>
      </c>
      <c r="AX199" s="14" t="s">
        <v>72</v>
      </c>
      <c r="AY199" s="233" t="s">
        <v>116</v>
      </c>
    </row>
    <row r="200" s="14" customFormat="1">
      <c r="A200" s="14"/>
      <c r="B200" s="223"/>
      <c r="C200" s="224"/>
      <c r="D200" s="214" t="s">
        <v>126</v>
      </c>
      <c r="E200" s="225" t="s">
        <v>19</v>
      </c>
      <c r="F200" s="226" t="s">
        <v>294</v>
      </c>
      <c r="G200" s="224"/>
      <c r="H200" s="227">
        <v>0.064000000000000001</v>
      </c>
      <c r="I200" s="228"/>
      <c r="J200" s="224"/>
      <c r="K200" s="224"/>
      <c r="L200" s="229"/>
      <c r="M200" s="230"/>
      <c r="N200" s="231"/>
      <c r="O200" s="231"/>
      <c r="P200" s="231"/>
      <c r="Q200" s="231"/>
      <c r="R200" s="231"/>
      <c r="S200" s="231"/>
      <c r="T200" s="232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33" t="s">
        <v>126</v>
      </c>
      <c r="AU200" s="233" t="s">
        <v>79</v>
      </c>
      <c r="AV200" s="14" t="s">
        <v>79</v>
      </c>
      <c r="AW200" s="14" t="s">
        <v>33</v>
      </c>
      <c r="AX200" s="14" t="s">
        <v>72</v>
      </c>
      <c r="AY200" s="233" t="s">
        <v>116</v>
      </c>
    </row>
    <row r="201" s="14" customFormat="1">
      <c r="A201" s="14"/>
      <c r="B201" s="223"/>
      <c r="C201" s="224"/>
      <c r="D201" s="214" t="s">
        <v>126</v>
      </c>
      <c r="E201" s="225" t="s">
        <v>19</v>
      </c>
      <c r="F201" s="226" t="s">
        <v>294</v>
      </c>
      <c r="G201" s="224"/>
      <c r="H201" s="227">
        <v>0.064000000000000001</v>
      </c>
      <c r="I201" s="228"/>
      <c r="J201" s="224"/>
      <c r="K201" s="224"/>
      <c r="L201" s="229"/>
      <c r="M201" s="230"/>
      <c r="N201" s="231"/>
      <c r="O201" s="231"/>
      <c r="P201" s="231"/>
      <c r="Q201" s="231"/>
      <c r="R201" s="231"/>
      <c r="S201" s="231"/>
      <c r="T201" s="232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T201" s="233" t="s">
        <v>126</v>
      </c>
      <c r="AU201" s="233" t="s">
        <v>79</v>
      </c>
      <c r="AV201" s="14" t="s">
        <v>79</v>
      </c>
      <c r="AW201" s="14" t="s">
        <v>33</v>
      </c>
      <c r="AX201" s="14" t="s">
        <v>72</v>
      </c>
      <c r="AY201" s="233" t="s">
        <v>116</v>
      </c>
    </row>
    <row r="202" s="14" customFormat="1">
      <c r="A202" s="14"/>
      <c r="B202" s="223"/>
      <c r="C202" s="224"/>
      <c r="D202" s="214" t="s">
        <v>126</v>
      </c>
      <c r="E202" s="225" t="s">
        <v>19</v>
      </c>
      <c r="F202" s="226" t="s">
        <v>295</v>
      </c>
      <c r="G202" s="224"/>
      <c r="H202" s="227">
        <v>299.69999999999999</v>
      </c>
      <c r="I202" s="228"/>
      <c r="J202" s="224"/>
      <c r="K202" s="224"/>
      <c r="L202" s="229"/>
      <c r="M202" s="230"/>
      <c r="N202" s="231"/>
      <c r="O202" s="231"/>
      <c r="P202" s="231"/>
      <c r="Q202" s="231"/>
      <c r="R202" s="231"/>
      <c r="S202" s="231"/>
      <c r="T202" s="232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T202" s="233" t="s">
        <v>126</v>
      </c>
      <c r="AU202" s="233" t="s">
        <v>79</v>
      </c>
      <c r="AV202" s="14" t="s">
        <v>79</v>
      </c>
      <c r="AW202" s="14" t="s">
        <v>33</v>
      </c>
      <c r="AX202" s="14" t="s">
        <v>72</v>
      </c>
      <c r="AY202" s="233" t="s">
        <v>116</v>
      </c>
    </row>
    <row r="203" s="14" customFormat="1">
      <c r="A203" s="14"/>
      <c r="B203" s="223"/>
      <c r="C203" s="224"/>
      <c r="D203" s="214" t="s">
        <v>126</v>
      </c>
      <c r="E203" s="225" t="s">
        <v>19</v>
      </c>
      <c r="F203" s="226" t="s">
        <v>296</v>
      </c>
      <c r="G203" s="224"/>
      <c r="H203" s="227">
        <v>6.048</v>
      </c>
      <c r="I203" s="228"/>
      <c r="J203" s="224"/>
      <c r="K203" s="224"/>
      <c r="L203" s="229"/>
      <c r="M203" s="230"/>
      <c r="N203" s="231"/>
      <c r="O203" s="231"/>
      <c r="P203" s="231"/>
      <c r="Q203" s="231"/>
      <c r="R203" s="231"/>
      <c r="S203" s="231"/>
      <c r="T203" s="232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T203" s="233" t="s">
        <v>126</v>
      </c>
      <c r="AU203" s="233" t="s">
        <v>79</v>
      </c>
      <c r="AV203" s="14" t="s">
        <v>79</v>
      </c>
      <c r="AW203" s="14" t="s">
        <v>33</v>
      </c>
      <c r="AX203" s="14" t="s">
        <v>72</v>
      </c>
      <c r="AY203" s="233" t="s">
        <v>116</v>
      </c>
    </row>
    <row r="204" s="14" customFormat="1">
      <c r="A204" s="14"/>
      <c r="B204" s="223"/>
      <c r="C204" s="224"/>
      <c r="D204" s="214" t="s">
        <v>126</v>
      </c>
      <c r="E204" s="225" t="s">
        <v>19</v>
      </c>
      <c r="F204" s="226" t="s">
        <v>297</v>
      </c>
      <c r="G204" s="224"/>
      <c r="H204" s="227">
        <v>0.14999999999999999</v>
      </c>
      <c r="I204" s="228"/>
      <c r="J204" s="224"/>
      <c r="K204" s="224"/>
      <c r="L204" s="229"/>
      <c r="M204" s="230"/>
      <c r="N204" s="231"/>
      <c r="O204" s="231"/>
      <c r="P204" s="231"/>
      <c r="Q204" s="231"/>
      <c r="R204" s="231"/>
      <c r="S204" s="231"/>
      <c r="T204" s="232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33" t="s">
        <v>126</v>
      </c>
      <c r="AU204" s="233" t="s">
        <v>79</v>
      </c>
      <c r="AV204" s="14" t="s">
        <v>79</v>
      </c>
      <c r="AW204" s="14" t="s">
        <v>33</v>
      </c>
      <c r="AX204" s="14" t="s">
        <v>72</v>
      </c>
      <c r="AY204" s="233" t="s">
        <v>116</v>
      </c>
    </row>
    <row r="205" s="14" customFormat="1">
      <c r="A205" s="14"/>
      <c r="B205" s="223"/>
      <c r="C205" s="224"/>
      <c r="D205" s="214" t="s">
        <v>126</v>
      </c>
      <c r="E205" s="225" t="s">
        <v>19</v>
      </c>
      <c r="F205" s="226" t="s">
        <v>298</v>
      </c>
      <c r="G205" s="224"/>
      <c r="H205" s="227">
        <v>10.465</v>
      </c>
      <c r="I205" s="228"/>
      <c r="J205" s="224"/>
      <c r="K205" s="224"/>
      <c r="L205" s="229"/>
      <c r="M205" s="230"/>
      <c r="N205" s="231"/>
      <c r="O205" s="231"/>
      <c r="P205" s="231"/>
      <c r="Q205" s="231"/>
      <c r="R205" s="231"/>
      <c r="S205" s="231"/>
      <c r="T205" s="232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33" t="s">
        <v>126</v>
      </c>
      <c r="AU205" s="233" t="s">
        <v>79</v>
      </c>
      <c r="AV205" s="14" t="s">
        <v>79</v>
      </c>
      <c r="AW205" s="14" t="s">
        <v>33</v>
      </c>
      <c r="AX205" s="14" t="s">
        <v>72</v>
      </c>
      <c r="AY205" s="233" t="s">
        <v>116</v>
      </c>
    </row>
    <row r="206" s="14" customFormat="1">
      <c r="A206" s="14"/>
      <c r="B206" s="223"/>
      <c r="C206" s="224"/>
      <c r="D206" s="214" t="s">
        <v>126</v>
      </c>
      <c r="E206" s="225" t="s">
        <v>19</v>
      </c>
      <c r="F206" s="226" t="s">
        <v>299</v>
      </c>
      <c r="G206" s="224"/>
      <c r="H206" s="227">
        <v>28.114000000000001</v>
      </c>
      <c r="I206" s="228"/>
      <c r="J206" s="224"/>
      <c r="K206" s="224"/>
      <c r="L206" s="229"/>
      <c r="M206" s="230"/>
      <c r="N206" s="231"/>
      <c r="O206" s="231"/>
      <c r="P206" s="231"/>
      <c r="Q206" s="231"/>
      <c r="R206" s="231"/>
      <c r="S206" s="231"/>
      <c r="T206" s="232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33" t="s">
        <v>126</v>
      </c>
      <c r="AU206" s="233" t="s">
        <v>79</v>
      </c>
      <c r="AV206" s="14" t="s">
        <v>79</v>
      </c>
      <c r="AW206" s="14" t="s">
        <v>33</v>
      </c>
      <c r="AX206" s="14" t="s">
        <v>72</v>
      </c>
      <c r="AY206" s="233" t="s">
        <v>116</v>
      </c>
    </row>
    <row r="207" s="14" customFormat="1">
      <c r="A207" s="14"/>
      <c r="B207" s="223"/>
      <c r="C207" s="224"/>
      <c r="D207" s="214" t="s">
        <v>126</v>
      </c>
      <c r="E207" s="225" t="s">
        <v>19</v>
      </c>
      <c r="F207" s="226" t="s">
        <v>300</v>
      </c>
      <c r="G207" s="224"/>
      <c r="H207" s="227">
        <v>0.096000000000000002</v>
      </c>
      <c r="I207" s="228"/>
      <c r="J207" s="224"/>
      <c r="K207" s="224"/>
      <c r="L207" s="229"/>
      <c r="M207" s="230"/>
      <c r="N207" s="231"/>
      <c r="O207" s="231"/>
      <c r="P207" s="231"/>
      <c r="Q207" s="231"/>
      <c r="R207" s="231"/>
      <c r="S207" s="231"/>
      <c r="T207" s="232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33" t="s">
        <v>126</v>
      </c>
      <c r="AU207" s="233" t="s">
        <v>79</v>
      </c>
      <c r="AV207" s="14" t="s">
        <v>79</v>
      </c>
      <c r="AW207" s="14" t="s">
        <v>33</v>
      </c>
      <c r="AX207" s="14" t="s">
        <v>72</v>
      </c>
      <c r="AY207" s="233" t="s">
        <v>116</v>
      </c>
    </row>
    <row r="208" s="14" customFormat="1">
      <c r="A208" s="14"/>
      <c r="B208" s="223"/>
      <c r="C208" s="224"/>
      <c r="D208" s="214" t="s">
        <v>126</v>
      </c>
      <c r="E208" s="225" t="s">
        <v>19</v>
      </c>
      <c r="F208" s="226" t="s">
        <v>301</v>
      </c>
      <c r="G208" s="224"/>
      <c r="H208" s="227">
        <v>0.14399999999999999</v>
      </c>
      <c r="I208" s="228"/>
      <c r="J208" s="224"/>
      <c r="K208" s="224"/>
      <c r="L208" s="229"/>
      <c r="M208" s="230"/>
      <c r="N208" s="231"/>
      <c r="O208" s="231"/>
      <c r="P208" s="231"/>
      <c r="Q208" s="231"/>
      <c r="R208" s="231"/>
      <c r="S208" s="231"/>
      <c r="T208" s="232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33" t="s">
        <v>126</v>
      </c>
      <c r="AU208" s="233" t="s">
        <v>79</v>
      </c>
      <c r="AV208" s="14" t="s">
        <v>79</v>
      </c>
      <c r="AW208" s="14" t="s">
        <v>33</v>
      </c>
      <c r="AX208" s="14" t="s">
        <v>72</v>
      </c>
      <c r="AY208" s="233" t="s">
        <v>116</v>
      </c>
    </row>
    <row r="209" s="14" customFormat="1">
      <c r="A209" s="14"/>
      <c r="B209" s="223"/>
      <c r="C209" s="224"/>
      <c r="D209" s="214" t="s">
        <v>126</v>
      </c>
      <c r="E209" s="225" t="s">
        <v>19</v>
      </c>
      <c r="F209" s="226" t="s">
        <v>302</v>
      </c>
      <c r="G209" s="224"/>
      <c r="H209" s="227">
        <v>0.182</v>
      </c>
      <c r="I209" s="228"/>
      <c r="J209" s="224"/>
      <c r="K209" s="224"/>
      <c r="L209" s="229"/>
      <c r="M209" s="230"/>
      <c r="N209" s="231"/>
      <c r="O209" s="231"/>
      <c r="P209" s="231"/>
      <c r="Q209" s="231"/>
      <c r="R209" s="231"/>
      <c r="S209" s="231"/>
      <c r="T209" s="232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T209" s="233" t="s">
        <v>126</v>
      </c>
      <c r="AU209" s="233" t="s">
        <v>79</v>
      </c>
      <c r="AV209" s="14" t="s">
        <v>79</v>
      </c>
      <c r="AW209" s="14" t="s">
        <v>33</v>
      </c>
      <c r="AX209" s="14" t="s">
        <v>72</v>
      </c>
      <c r="AY209" s="233" t="s">
        <v>116</v>
      </c>
    </row>
    <row r="210" s="14" customFormat="1">
      <c r="A210" s="14"/>
      <c r="B210" s="223"/>
      <c r="C210" s="224"/>
      <c r="D210" s="214" t="s">
        <v>126</v>
      </c>
      <c r="E210" s="225" t="s">
        <v>19</v>
      </c>
      <c r="F210" s="226" t="s">
        <v>303</v>
      </c>
      <c r="G210" s="224"/>
      <c r="H210" s="227">
        <v>72</v>
      </c>
      <c r="I210" s="228"/>
      <c r="J210" s="224"/>
      <c r="K210" s="224"/>
      <c r="L210" s="229"/>
      <c r="M210" s="230"/>
      <c r="N210" s="231"/>
      <c r="O210" s="231"/>
      <c r="P210" s="231"/>
      <c r="Q210" s="231"/>
      <c r="R210" s="231"/>
      <c r="S210" s="231"/>
      <c r="T210" s="232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T210" s="233" t="s">
        <v>126</v>
      </c>
      <c r="AU210" s="233" t="s">
        <v>79</v>
      </c>
      <c r="AV210" s="14" t="s">
        <v>79</v>
      </c>
      <c r="AW210" s="14" t="s">
        <v>33</v>
      </c>
      <c r="AX210" s="14" t="s">
        <v>72</v>
      </c>
      <c r="AY210" s="233" t="s">
        <v>116</v>
      </c>
    </row>
    <row r="211" s="14" customFormat="1">
      <c r="A211" s="14"/>
      <c r="B211" s="223"/>
      <c r="C211" s="224"/>
      <c r="D211" s="214" t="s">
        <v>126</v>
      </c>
      <c r="E211" s="225" t="s">
        <v>19</v>
      </c>
      <c r="F211" s="226" t="s">
        <v>304</v>
      </c>
      <c r="G211" s="224"/>
      <c r="H211" s="227">
        <v>4.29</v>
      </c>
      <c r="I211" s="228"/>
      <c r="J211" s="224"/>
      <c r="K211" s="224"/>
      <c r="L211" s="229"/>
      <c r="M211" s="230"/>
      <c r="N211" s="231"/>
      <c r="O211" s="231"/>
      <c r="P211" s="231"/>
      <c r="Q211" s="231"/>
      <c r="R211" s="231"/>
      <c r="S211" s="231"/>
      <c r="T211" s="232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33" t="s">
        <v>126</v>
      </c>
      <c r="AU211" s="233" t="s">
        <v>79</v>
      </c>
      <c r="AV211" s="14" t="s">
        <v>79</v>
      </c>
      <c r="AW211" s="14" t="s">
        <v>33</v>
      </c>
      <c r="AX211" s="14" t="s">
        <v>72</v>
      </c>
      <c r="AY211" s="233" t="s">
        <v>116</v>
      </c>
    </row>
    <row r="212" s="14" customFormat="1">
      <c r="A212" s="14"/>
      <c r="B212" s="223"/>
      <c r="C212" s="224"/>
      <c r="D212" s="214" t="s">
        <v>126</v>
      </c>
      <c r="E212" s="225" t="s">
        <v>19</v>
      </c>
      <c r="F212" s="226" t="s">
        <v>305</v>
      </c>
      <c r="G212" s="224"/>
      <c r="H212" s="227">
        <v>10.92</v>
      </c>
      <c r="I212" s="228"/>
      <c r="J212" s="224"/>
      <c r="K212" s="224"/>
      <c r="L212" s="229"/>
      <c r="M212" s="230"/>
      <c r="N212" s="231"/>
      <c r="O212" s="231"/>
      <c r="P212" s="231"/>
      <c r="Q212" s="231"/>
      <c r="R212" s="231"/>
      <c r="S212" s="231"/>
      <c r="T212" s="232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T212" s="233" t="s">
        <v>126</v>
      </c>
      <c r="AU212" s="233" t="s">
        <v>79</v>
      </c>
      <c r="AV212" s="14" t="s">
        <v>79</v>
      </c>
      <c r="AW212" s="14" t="s">
        <v>33</v>
      </c>
      <c r="AX212" s="14" t="s">
        <v>72</v>
      </c>
      <c r="AY212" s="233" t="s">
        <v>116</v>
      </c>
    </row>
    <row r="213" s="14" customFormat="1">
      <c r="A213" s="14"/>
      <c r="B213" s="223"/>
      <c r="C213" s="224"/>
      <c r="D213" s="214" t="s">
        <v>126</v>
      </c>
      <c r="E213" s="225" t="s">
        <v>19</v>
      </c>
      <c r="F213" s="226" t="s">
        <v>294</v>
      </c>
      <c r="G213" s="224"/>
      <c r="H213" s="227">
        <v>0.064000000000000001</v>
      </c>
      <c r="I213" s="228"/>
      <c r="J213" s="224"/>
      <c r="K213" s="224"/>
      <c r="L213" s="229"/>
      <c r="M213" s="230"/>
      <c r="N213" s="231"/>
      <c r="O213" s="231"/>
      <c r="P213" s="231"/>
      <c r="Q213" s="231"/>
      <c r="R213" s="231"/>
      <c r="S213" s="231"/>
      <c r="T213" s="232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33" t="s">
        <v>126</v>
      </c>
      <c r="AU213" s="233" t="s">
        <v>79</v>
      </c>
      <c r="AV213" s="14" t="s">
        <v>79</v>
      </c>
      <c r="AW213" s="14" t="s">
        <v>33</v>
      </c>
      <c r="AX213" s="14" t="s">
        <v>72</v>
      </c>
      <c r="AY213" s="233" t="s">
        <v>116</v>
      </c>
    </row>
    <row r="214" s="14" customFormat="1">
      <c r="A214" s="14"/>
      <c r="B214" s="223"/>
      <c r="C214" s="224"/>
      <c r="D214" s="214" t="s">
        <v>126</v>
      </c>
      <c r="E214" s="225" t="s">
        <v>19</v>
      </c>
      <c r="F214" s="226" t="s">
        <v>306</v>
      </c>
      <c r="G214" s="224"/>
      <c r="H214" s="227">
        <v>8.3030000000000008</v>
      </c>
      <c r="I214" s="228"/>
      <c r="J214" s="224"/>
      <c r="K214" s="224"/>
      <c r="L214" s="229"/>
      <c r="M214" s="230"/>
      <c r="N214" s="231"/>
      <c r="O214" s="231"/>
      <c r="P214" s="231"/>
      <c r="Q214" s="231"/>
      <c r="R214" s="231"/>
      <c r="S214" s="231"/>
      <c r="T214" s="232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T214" s="233" t="s">
        <v>126</v>
      </c>
      <c r="AU214" s="233" t="s">
        <v>79</v>
      </c>
      <c r="AV214" s="14" t="s">
        <v>79</v>
      </c>
      <c r="AW214" s="14" t="s">
        <v>33</v>
      </c>
      <c r="AX214" s="14" t="s">
        <v>72</v>
      </c>
      <c r="AY214" s="233" t="s">
        <v>116</v>
      </c>
    </row>
    <row r="215" s="14" customFormat="1">
      <c r="A215" s="14"/>
      <c r="B215" s="223"/>
      <c r="C215" s="224"/>
      <c r="D215" s="214" t="s">
        <v>126</v>
      </c>
      <c r="E215" s="225" t="s">
        <v>19</v>
      </c>
      <c r="F215" s="226" t="s">
        <v>300</v>
      </c>
      <c r="G215" s="224"/>
      <c r="H215" s="227">
        <v>0.096000000000000002</v>
      </c>
      <c r="I215" s="228"/>
      <c r="J215" s="224"/>
      <c r="K215" s="224"/>
      <c r="L215" s="229"/>
      <c r="M215" s="230"/>
      <c r="N215" s="231"/>
      <c r="O215" s="231"/>
      <c r="P215" s="231"/>
      <c r="Q215" s="231"/>
      <c r="R215" s="231"/>
      <c r="S215" s="231"/>
      <c r="T215" s="232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33" t="s">
        <v>126</v>
      </c>
      <c r="AU215" s="233" t="s">
        <v>79</v>
      </c>
      <c r="AV215" s="14" t="s">
        <v>79</v>
      </c>
      <c r="AW215" s="14" t="s">
        <v>33</v>
      </c>
      <c r="AX215" s="14" t="s">
        <v>72</v>
      </c>
      <c r="AY215" s="233" t="s">
        <v>116</v>
      </c>
    </row>
    <row r="216" s="14" customFormat="1">
      <c r="A216" s="14"/>
      <c r="B216" s="223"/>
      <c r="C216" s="224"/>
      <c r="D216" s="214" t="s">
        <v>126</v>
      </c>
      <c r="E216" s="225" t="s">
        <v>19</v>
      </c>
      <c r="F216" s="226" t="s">
        <v>307</v>
      </c>
      <c r="G216" s="224"/>
      <c r="H216" s="227">
        <v>0</v>
      </c>
      <c r="I216" s="228"/>
      <c r="J216" s="224"/>
      <c r="K216" s="224"/>
      <c r="L216" s="229"/>
      <c r="M216" s="230"/>
      <c r="N216" s="231"/>
      <c r="O216" s="231"/>
      <c r="P216" s="231"/>
      <c r="Q216" s="231"/>
      <c r="R216" s="231"/>
      <c r="S216" s="231"/>
      <c r="T216" s="232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33" t="s">
        <v>126</v>
      </c>
      <c r="AU216" s="233" t="s">
        <v>79</v>
      </c>
      <c r="AV216" s="14" t="s">
        <v>79</v>
      </c>
      <c r="AW216" s="14" t="s">
        <v>33</v>
      </c>
      <c r="AX216" s="14" t="s">
        <v>72</v>
      </c>
      <c r="AY216" s="233" t="s">
        <v>116</v>
      </c>
    </row>
    <row r="217" s="14" customFormat="1">
      <c r="A217" s="14"/>
      <c r="B217" s="223"/>
      <c r="C217" s="224"/>
      <c r="D217" s="214" t="s">
        <v>126</v>
      </c>
      <c r="E217" s="225" t="s">
        <v>19</v>
      </c>
      <c r="F217" s="226" t="s">
        <v>308</v>
      </c>
      <c r="G217" s="224"/>
      <c r="H217" s="227">
        <v>4.5960000000000001</v>
      </c>
      <c r="I217" s="228"/>
      <c r="J217" s="224"/>
      <c r="K217" s="224"/>
      <c r="L217" s="229"/>
      <c r="M217" s="230"/>
      <c r="N217" s="231"/>
      <c r="O217" s="231"/>
      <c r="P217" s="231"/>
      <c r="Q217" s="231"/>
      <c r="R217" s="231"/>
      <c r="S217" s="231"/>
      <c r="T217" s="232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T217" s="233" t="s">
        <v>126</v>
      </c>
      <c r="AU217" s="233" t="s">
        <v>79</v>
      </c>
      <c r="AV217" s="14" t="s">
        <v>79</v>
      </c>
      <c r="AW217" s="14" t="s">
        <v>33</v>
      </c>
      <c r="AX217" s="14" t="s">
        <v>72</v>
      </c>
      <c r="AY217" s="233" t="s">
        <v>116</v>
      </c>
    </row>
    <row r="218" s="14" customFormat="1">
      <c r="A218" s="14"/>
      <c r="B218" s="223"/>
      <c r="C218" s="224"/>
      <c r="D218" s="214" t="s">
        <v>126</v>
      </c>
      <c r="E218" s="225" t="s">
        <v>19</v>
      </c>
      <c r="F218" s="226" t="s">
        <v>309</v>
      </c>
      <c r="G218" s="224"/>
      <c r="H218" s="227">
        <v>4.7519999999999998</v>
      </c>
      <c r="I218" s="228"/>
      <c r="J218" s="224"/>
      <c r="K218" s="224"/>
      <c r="L218" s="229"/>
      <c r="M218" s="230"/>
      <c r="N218" s="231"/>
      <c r="O218" s="231"/>
      <c r="P218" s="231"/>
      <c r="Q218" s="231"/>
      <c r="R218" s="231"/>
      <c r="S218" s="231"/>
      <c r="T218" s="232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T218" s="233" t="s">
        <v>126</v>
      </c>
      <c r="AU218" s="233" t="s">
        <v>79</v>
      </c>
      <c r="AV218" s="14" t="s">
        <v>79</v>
      </c>
      <c r="AW218" s="14" t="s">
        <v>33</v>
      </c>
      <c r="AX218" s="14" t="s">
        <v>72</v>
      </c>
      <c r="AY218" s="233" t="s">
        <v>116</v>
      </c>
    </row>
    <row r="219" s="14" customFormat="1">
      <c r="A219" s="14"/>
      <c r="B219" s="223"/>
      <c r="C219" s="224"/>
      <c r="D219" s="214" t="s">
        <v>126</v>
      </c>
      <c r="E219" s="225" t="s">
        <v>19</v>
      </c>
      <c r="F219" s="226" t="s">
        <v>310</v>
      </c>
      <c r="G219" s="224"/>
      <c r="H219" s="227">
        <v>0.76800000000000002</v>
      </c>
      <c r="I219" s="228"/>
      <c r="J219" s="224"/>
      <c r="K219" s="224"/>
      <c r="L219" s="229"/>
      <c r="M219" s="230"/>
      <c r="N219" s="231"/>
      <c r="O219" s="231"/>
      <c r="P219" s="231"/>
      <c r="Q219" s="231"/>
      <c r="R219" s="231"/>
      <c r="S219" s="231"/>
      <c r="T219" s="232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T219" s="233" t="s">
        <v>126</v>
      </c>
      <c r="AU219" s="233" t="s">
        <v>79</v>
      </c>
      <c r="AV219" s="14" t="s">
        <v>79</v>
      </c>
      <c r="AW219" s="14" t="s">
        <v>33</v>
      </c>
      <c r="AX219" s="14" t="s">
        <v>72</v>
      </c>
      <c r="AY219" s="233" t="s">
        <v>116</v>
      </c>
    </row>
    <row r="220" s="14" customFormat="1">
      <c r="A220" s="14"/>
      <c r="B220" s="223"/>
      <c r="C220" s="224"/>
      <c r="D220" s="214" t="s">
        <v>126</v>
      </c>
      <c r="E220" s="225" t="s">
        <v>19</v>
      </c>
      <c r="F220" s="226" t="s">
        <v>311</v>
      </c>
      <c r="G220" s="224"/>
      <c r="H220" s="227">
        <v>1.044</v>
      </c>
      <c r="I220" s="228"/>
      <c r="J220" s="224"/>
      <c r="K220" s="224"/>
      <c r="L220" s="229"/>
      <c r="M220" s="230"/>
      <c r="N220" s="231"/>
      <c r="O220" s="231"/>
      <c r="P220" s="231"/>
      <c r="Q220" s="231"/>
      <c r="R220" s="231"/>
      <c r="S220" s="231"/>
      <c r="T220" s="232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33" t="s">
        <v>126</v>
      </c>
      <c r="AU220" s="233" t="s">
        <v>79</v>
      </c>
      <c r="AV220" s="14" t="s">
        <v>79</v>
      </c>
      <c r="AW220" s="14" t="s">
        <v>33</v>
      </c>
      <c r="AX220" s="14" t="s">
        <v>72</v>
      </c>
      <c r="AY220" s="233" t="s">
        <v>116</v>
      </c>
    </row>
    <row r="221" s="14" customFormat="1">
      <c r="A221" s="14"/>
      <c r="B221" s="223"/>
      <c r="C221" s="224"/>
      <c r="D221" s="214" t="s">
        <v>126</v>
      </c>
      <c r="E221" s="225" t="s">
        <v>19</v>
      </c>
      <c r="F221" s="226" t="s">
        <v>312</v>
      </c>
      <c r="G221" s="224"/>
      <c r="H221" s="227">
        <v>0.90000000000000002</v>
      </c>
      <c r="I221" s="228"/>
      <c r="J221" s="224"/>
      <c r="K221" s="224"/>
      <c r="L221" s="229"/>
      <c r="M221" s="230"/>
      <c r="N221" s="231"/>
      <c r="O221" s="231"/>
      <c r="P221" s="231"/>
      <c r="Q221" s="231"/>
      <c r="R221" s="231"/>
      <c r="S221" s="231"/>
      <c r="T221" s="232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33" t="s">
        <v>126</v>
      </c>
      <c r="AU221" s="233" t="s">
        <v>79</v>
      </c>
      <c r="AV221" s="14" t="s">
        <v>79</v>
      </c>
      <c r="AW221" s="14" t="s">
        <v>33</v>
      </c>
      <c r="AX221" s="14" t="s">
        <v>72</v>
      </c>
      <c r="AY221" s="233" t="s">
        <v>116</v>
      </c>
    </row>
    <row r="222" s="14" customFormat="1">
      <c r="A222" s="14"/>
      <c r="B222" s="223"/>
      <c r="C222" s="224"/>
      <c r="D222" s="214" t="s">
        <v>126</v>
      </c>
      <c r="E222" s="225" t="s">
        <v>19</v>
      </c>
      <c r="F222" s="226" t="s">
        <v>313</v>
      </c>
      <c r="G222" s="224"/>
      <c r="H222" s="227">
        <v>3.6000000000000001</v>
      </c>
      <c r="I222" s="228"/>
      <c r="J222" s="224"/>
      <c r="K222" s="224"/>
      <c r="L222" s="229"/>
      <c r="M222" s="230"/>
      <c r="N222" s="231"/>
      <c r="O222" s="231"/>
      <c r="P222" s="231"/>
      <c r="Q222" s="231"/>
      <c r="R222" s="231"/>
      <c r="S222" s="231"/>
      <c r="T222" s="232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33" t="s">
        <v>126</v>
      </c>
      <c r="AU222" s="233" t="s">
        <v>79</v>
      </c>
      <c r="AV222" s="14" t="s">
        <v>79</v>
      </c>
      <c r="AW222" s="14" t="s">
        <v>33</v>
      </c>
      <c r="AX222" s="14" t="s">
        <v>72</v>
      </c>
      <c r="AY222" s="233" t="s">
        <v>116</v>
      </c>
    </row>
    <row r="223" s="14" customFormat="1">
      <c r="A223" s="14"/>
      <c r="B223" s="223"/>
      <c r="C223" s="224"/>
      <c r="D223" s="214" t="s">
        <v>126</v>
      </c>
      <c r="E223" s="225" t="s">
        <v>19</v>
      </c>
      <c r="F223" s="226" t="s">
        <v>314</v>
      </c>
      <c r="G223" s="224"/>
      <c r="H223" s="227">
        <v>0.61899999999999999</v>
      </c>
      <c r="I223" s="228"/>
      <c r="J223" s="224"/>
      <c r="K223" s="224"/>
      <c r="L223" s="229"/>
      <c r="M223" s="230"/>
      <c r="N223" s="231"/>
      <c r="O223" s="231"/>
      <c r="P223" s="231"/>
      <c r="Q223" s="231"/>
      <c r="R223" s="231"/>
      <c r="S223" s="231"/>
      <c r="T223" s="232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33" t="s">
        <v>126</v>
      </c>
      <c r="AU223" s="233" t="s">
        <v>79</v>
      </c>
      <c r="AV223" s="14" t="s">
        <v>79</v>
      </c>
      <c r="AW223" s="14" t="s">
        <v>33</v>
      </c>
      <c r="AX223" s="14" t="s">
        <v>72</v>
      </c>
      <c r="AY223" s="233" t="s">
        <v>116</v>
      </c>
    </row>
    <row r="224" s="15" customFormat="1">
      <c r="A224" s="15"/>
      <c r="B224" s="234"/>
      <c r="C224" s="235"/>
      <c r="D224" s="214" t="s">
        <v>126</v>
      </c>
      <c r="E224" s="236" t="s">
        <v>19</v>
      </c>
      <c r="F224" s="237" t="s">
        <v>130</v>
      </c>
      <c r="G224" s="235"/>
      <c r="H224" s="238">
        <v>516.94400000000007</v>
      </c>
      <c r="I224" s="239"/>
      <c r="J224" s="235"/>
      <c r="K224" s="235"/>
      <c r="L224" s="240"/>
      <c r="M224" s="241"/>
      <c r="N224" s="242"/>
      <c r="O224" s="242"/>
      <c r="P224" s="242"/>
      <c r="Q224" s="242"/>
      <c r="R224" s="242"/>
      <c r="S224" s="242"/>
      <c r="T224" s="243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T224" s="244" t="s">
        <v>126</v>
      </c>
      <c r="AU224" s="244" t="s">
        <v>79</v>
      </c>
      <c r="AV224" s="15" t="s">
        <v>124</v>
      </c>
      <c r="AW224" s="15" t="s">
        <v>33</v>
      </c>
      <c r="AX224" s="15" t="s">
        <v>77</v>
      </c>
      <c r="AY224" s="244" t="s">
        <v>116</v>
      </c>
    </row>
    <row r="225" s="2" customFormat="1">
      <c r="A225" s="40"/>
      <c r="B225" s="41"/>
      <c r="C225" s="199" t="s">
        <v>315</v>
      </c>
      <c r="D225" s="199" t="s">
        <v>119</v>
      </c>
      <c r="E225" s="200" t="s">
        <v>316</v>
      </c>
      <c r="F225" s="201" t="s">
        <v>317</v>
      </c>
      <c r="G225" s="202" t="s">
        <v>122</v>
      </c>
      <c r="H225" s="203">
        <v>129.322</v>
      </c>
      <c r="I225" s="204"/>
      <c r="J225" s="205">
        <f>ROUND(I225*H225,2)</f>
        <v>0</v>
      </c>
      <c r="K225" s="201" t="s">
        <v>19</v>
      </c>
      <c r="L225" s="46"/>
      <c r="M225" s="206" t="s">
        <v>19</v>
      </c>
      <c r="N225" s="207" t="s">
        <v>43</v>
      </c>
      <c r="O225" s="86"/>
      <c r="P225" s="208">
        <f>O225*H225</f>
        <v>0</v>
      </c>
      <c r="Q225" s="208">
        <v>0</v>
      </c>
      <c r="R225" s="208">
        <f>Q225*H225</f>
        <v>0</v>
      </c>
      <c r="S225" s="208">
        <v>0</v>
      </c>
      <c r="T225" s="209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10" t="s">
        <v>124</v>
      </c>
      <c r="AT225" s="210" t="s">
        <v>119</v>
      </c>
      <c r="AU225" s="210" t="s">
        <v>79</v>
      </c>
      <c r="AY225" s="19" t="s">
        <v>116</v>
      </c>
      <c r="BE225" s="211">
        <f>IF(N225="základní",J225,0)</f>
        <v>0</v>
      </c>
      <c r="BF225" s="211">
        <f>IF(N225="snížená",J225,0)</f>
        <v>0</v>
      </c>
      <c r="BG225" s="211">
        <f>IF(N225="zákl. přenesená",J225,0)</f>
        <v>0</v>
      </c>
      <c r="BH225" s="211">
        <f>IF(N225="sníž. přenesená",J225,0)</f>
        <v>0</v>
      </c>
      <c r="BI225" s="211">
        <f>IF(N225="nulová",J225,0)</f>
        <v>0</v>
      </c>
      <c r="BJ225" s="19" t="s">
        <v>77</v>
      </c>
      <c r="BK225" s="211">
        <f>ROUND(I225*H225,2)</f>
        <v>0</v>
      </c>
      <c r="BL225" s="19" t="s">
        <v>124</v>
      </c>
      <c r="BM225" s="210" t="s">
        <v>318</v>
      </c>
    </row>
    <row r="226" s="14" customFormat="1">
      <c r="A226" s="14"/>
      <c r="B226" s="223"/>
      <c r="C226" s="224"/>
      <c r="D226" s="214" t="s">
        <v>126</v>
      </c>
      <c r="E226" s="225" t="s">
        <v>19</v>
      </c>
      <c r="F226" s="226" t="s">
        <v>319</v>
      </c>
      <c r="G226" s="224"/>
      <c r="H226" s="227">
        <v>1.95</v>
      </c>
      <c r="I226" s="228"/>
      <c r="J226" s="224"/>
      <c r="K226" s="224"/>
      <c r="L226" s="229"/>
      <c r="M226" s="230"/>
      <c r="N226" s="231"/>
      <c r="O226" s="231"/>
      <c r="P226" s="231"/>
      <c r="Q226" s="231"/>
      <c r="R226" s="231"/>
      <c r="S226" s="231"/>
      <c r="T226" s="232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33" t="s">
        <v>126</v>
      </c>
      <c r="AU226" s="233" t="s">
        <v>79</v>
      </c>
      <c r="AV226" s="14" t="s">
        <v>79</v>
      </c>
      <c r="AW226" s="14" t="s">
        <v>33</v>
      </c>
      <c r="AX226" s="14" t="s">
        <v>72</v>
      </c>
      <c r="AY226" s="233" t="s">
        <v>116</v>
      </c>
    </row>
    <row r="227" s="14" customFormat="1">
      <c r="A227" s="14"/>
      <c r="B227" s="223"/>
      <c r="C227" s="224"/>
      <c r="D227" s="214" t="s">
        <v>126</v>
      </c>
      <c r="E227" s="225" t="s">
        <v>19</v>
      </c>
      <c r="F227" s="226" t="s">
        <v>320</v>
      </c>
      <c r="G227" s="224"/>
      <c r="H227" s="227">
        <v>0.73199999999999998</v>
      </c>
      <c r="I227" s="228"/>
      <c r="J227" s="224"/>
      <c r="K227" s="224"/>
      <c r="L227" s="229"/>
      <c r="M227" s="230"/>
      <c r="N227" s="231"/>
      <c r="O227" s="231"/>
      <c r="P227" s="231"/>
      <c r="Q227" s="231"/>
      <c r="R227" s="231"/>
      <c r="S227" s="231"/>
      <c r="T227" s="232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33" t="s">
        <v>126</v>
      </c>
      <c r="AU227" s="233" t="s">
        <v>79</v>
      </c>
      <c r="AV227" s="14" t="s">
        <v>79</v>
      </c>
      <c r="AW227" s="14" t="s">
        <v>33</v>
      </c>
      <c r="AX227" s="14" t="s">
        <v>72</v>
      </c>
      <c r="AY227" s="233" t="s">
        <v>116</v>
      </c>
    </row>
    <row r="228" s="14" customFormat="1">
      <c r="A228" s="14"/>
      <c r="B228" s="223"/>
      <c r="C228" s="224"/>
      <c r="D228" s="214" t="s">
        <v>126</v>
      </c>
      <c r="E228" s="225" t="s">
        <v>19</v>
      </c>
      <c r="F228" s="226" t="s">
        <v>321</v>
      </c>
      <c r="G228" s="224"/>
      <c r="H228" s="227">
        <v>0.63200000000000001</v>
      </c>
      <c r="I228" s="228"/>
      <c r="J228" s="224"/>
      <c r="K228" s="224"/>
      <c r="L228" s="229"/>
      <c r="M228" s="230"/>
      <c r="N228" s="231"/>
      <c r="O228" s="231"/>
      <c r="P228" s="231"/>
      <c r="Q228" s="231"/>
      <c r="R228" s="231"/>
      <c r="S228" s="231"/>
      <c r="T228" s="232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33" t="s">
        <v>126</v>
      </c>
      <c r="AU228" s="233" t="s">
        <v>79</v>
      </c>
      <c r="AV228" s="14" t="s">
        <v>79</v>
      </c>
      <c r="AW228" s="14" t="s">
        <v>33</v>
      </c>
      <c r="AX228" s="14" t="s">
        <v>72</v>
      </c>
      <c r="AY228" s="233" t="s">
        <v>116</v>
      </c>
    </row>
    <row r="229" s="14" customFormat="1">
      <c r="A229" s="14"/>
      <c r="B229" s="223"/>
      <c r="C229" s="224"/>
      <c r="D229" s="214" t="s">
        <v>126</v>
      </c>
      <c r="E229" s="225" t="s">
        <v>19</v>
      </c>
      <c r="F229" s="226" t="s">
        <v>322</v>
      </c>
      <c r="G229" s="224"/>
      <c r="H229" s="227">
        <v>0.25700000000000001</v>
      </c>
      <c r="I229" s="228"/>
      <c r="J229" s="224"/>
      <c r="K229" s="224"/>
      <c r="L229" s="229"/>
      <c r="M229" s="230"/>
      <c r="N229" s="231"/>
      <c r="O229" s="231"/>
      <c r="P229" s="231"/>
      <c r="Q229" s="231"/>
      <c r="R229" s="231"/>
      <c r="S229" s="231"/>
      <c r="T229" s="232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T229" s="233" t="s">
        <v>126</v>
      </c>
      <c r="AU229" s="233" t="s">
        <v>79</v>
      </c>
      <c r="AV229" s="14" t="s">
        <v>79</v>
      </c>
      <c r="AW229" s="14" t="s">
        <v>33</v>
      </c>
      <c r="AX229" s="14" t="s">
        <v>72</v>
      </c>
      <c r="AY229" s="233" t="s">
        <v>116</v>
      </c>
    </row>
    <row r="230" s="14" customFormat="1">
      <c r="A230" s="14"/>
      <c r="B230" s="223"/>
      <c r="C230" s="224"/>
      <c r="D230" s="214" t="s">
        <v>126</v>
      </c>
      <c r="E230" s="225" t="s">
        <v>19</v>
      </c>
      <c r="F230" s="226" t="s">
        <v>323</v>
      </c>
      <c r="G230" s="224"/>
      <c r="H230" s="227">
        <v>0.37</v>
      </c>
      <c r="I230" s="228"/>
      <c r="J230" s="224"/>
      <c r="K230" s="224"/>
      <c r="L230" s="229"/>
      <c r="M230" s="230"/>
      <c r="N230" s="231"/>
      <c r="O230" s="231"/>
      <c r="P230" s="231"/>
      <c r="Q230" s="231"/>
      <c r="R230" s="231"/>
      <c r="S230" s="231"/>
      <c r="T230" s="232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T230" s="233" t="s">
        <v>126</v>
      </c>
      <c r="AU230" s="233" t="s">
        <v>79</v>
      </c>
      <c r="AV230" s="14" t="s">
        <v>79</v>
      </c>
      <c r="AW230" s="14" t="s">
        <v>33</v>
      </c>
      <c r="AX230" s="14" t="s">
        <v>72</v>
      </c>
      <c r="AY230" s="233" t="s">
        <v>116</v>
      </c>
    </row>
    <row r="231" s="14" customFormat="1">
      <c r="A231" s="14"/>
      <c r="B231" s="223"/>
      <c r="C231" s="224"/>
      <c r="D231" s="214" t="s">
        <v>126</v>
      </c>
      <c r="E231" s="225" t="s">
        <v>19</v>
      </c>
      <c r="F231" s="226" t="s">
        <v>324</v>
      </c>
      <c r="G231" s="224"/>
      <c r="H231" s="227">
        <v>0.624</v>
      </c>
      <c r="I231" s="228"/>
      <c r="J231" s="224"/>
      <c r="K231" s="224"/>
      <c r="L231" s="229"/>
      <c r="M231" s="230"/>
      <c r="N231" s="231"/>
      <c r="O231" s="231"/>
      <c r="P231" s="231"/>
      <c r="Q231" s="231"/>
      <c r="R231" s="231"/>
      <c r="S231" s="231"/>
      <c r="T231" s="232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33" t="s">
        <v>126</v>
      </c>
      <c r="AU231" s="233" t="s">
        <v>79</v>
      </c>
      <c r="AV231" s="14" t="s">
        <v>79</v>
      </c>
      <c r="AW231" s="14" t="s">
        <v>33</v>
      </c>
      <c r="AX231" s="14" t="s">
        <v>72</v>
      </c>
      <c r="AY231" s="233" t="s">
        <v>116</v>
      </c>
    </row>
    <row r="232" s="14" customFormat="1">
      <c r="A232" s="14"/>
      <c r="B232" s="223"/>
      <c r="C232" s="224"/>
      <c r="D232" s="214" t="s">
        <v>126</v>
      </c>
      <c r="E232" s="225" t="s">
        <v>19</v>
      </c>
      <c r="F232" s="226" t="s">
        <v>325</v>
      </c>
      <c r="G232" s="224"/>
      <c r="H232" s="227">
        <v>0.69599999999999995</v>
      </c>
      <c r="I232" s="228"/>
      <c r="J232" s="224"/>
      <c r="K232" s="224"/>
      <c r="L232" s="229"/>
      <c r="M232" s="230"/>
      <c r="N232" s="231"/>
      <c r="O232" s="231"/>
      <c r="P232" s="231"/>
      <c r="Q232" s="231"/>
      <c r="R232" s="231"/>
      <c r="S232" s="231"/>
      <c r="T232" s="232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33" t="s">
        <v>126</v>
      </c>
      <c r="AU232" s="233" t="s">
        <v>79</v>
      </c>
      <c r="AV232" s="14" t="s">
        <v>79</v>
      </c>
      <c r="AW232" s="14" t="s">
        <v>33</v>
      </c>
      <c r="AX232" s="14" t="s">
        <v>72</v>
      </c>
      <c r="AY232" s="233" t="s">
        <v>116</v>
      </c>
    </row>
    <row r="233" s="14" customFormat="1">
      <c r="A233" s="14"/>
      <c r="B233" s="223"/>
      <c r="C233" s="224"/>
      <c r="D233" s="214" t="s">
        <v>126</v>
      </c>
      <c r="E233" s="225" t="s">
        <v>19</v>
      </c>
      <c r="F233" s="226" t="s">
        <v>326</v>
      </c>
      <c r="G233" s="224"/>
      <c r="H233" s="227">
        <v>2.0880000000000001</v>
      </c>
      <c r="I233" s="228"/>
      <c r="J233" s="224"/>
      <c r="K233" s="224"/>
      <c r="L233" s="229"/>
      <c r="M233" s="230"/>
      <c r="N233" s="231"/>
      <c r="O233" s="231"/>
      <c r="P233" s="231"/>
      <c r="Q233" s="231"/>
      <c r="R233" s="231"/>
      <c r="S233" s="231"/>
      <c r="T233" s="232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T233" s="233" t="s">
        <v>126</v>
      </c>
      <c r="AU233" s="233" t="s">
        <v>79</v>
      </c>
      <c r="AV233" s="14" t="s">
        <v>79</v>
      </c>
      <c r="AW233" s="14" t="s">
        <v>33</v>
      </c>
      <c r="AX233" s="14" t="s">
        <v>72</v>
      </c>
      <c r="AY233" s="233" t="s">
        <v>116</v>
      </c>
    </row>
    <row r="234" s="14" customFormat="1">
      <c r="A234" s="14"/>
      <c r="B234" s="223"/>
      <c r="C234" s="224"/>
      <c r="D234" s="214" t="s">
        <v>126</v>
      </c>
      <c r="E234" s="225" t="s">
        <v>19</v>
      </c>
      <c r="F234" s="226" t="s">
        <v>327</v>
      </c>
      <c r="G234" s="224"/>
      <c r="H234" s="227">
        <v>1.74</v>
      </c>
      <c r="I234" s="228"/>
      <c r="J234" s="224"/>
      <c r="K234" s="224"/>
      <c r="L234" s="229"/>
      <c r="M234" s="230"/>
      <c r="N234" s="231"/>
      <c r="O234" s="231"/>
      <c r="P234" s="231"/>
      <c r="Q234" s="231"/>
      <c r="R234" s="231"/>
      <c r="S234" s="231"/>
      <c r="T234" s="232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33" t="s">
        <v>126</v>
      </c>
      <c r="AU234" s="233" t="s">
        <v>79</v>
      </c>
      <c r="AV234" s="14" t="s">
        <v>79</v>
      </c>
      <c r="AW234" s="14" t="s">
        <v>33</v>
      </c>
      <c r="AX234" s="14" t="s">
        <v>72</v>
      </c>
      <c r="AY234" s="233" t="s">
        <v>116</v>
      </c>
    </row>
    <row r="235" s="14" customFormat="1">
      <c r="A235" s="14"/>
      <c r="B235" s="223"/>
      <c r="C235" s="224"/>
      <c r="D235" s="214" t="s">
        <v>126</v>
      </c>
      <c r="E235" s="225" t="s">
        <v>19</v>
      </c>
      <c r="F235" s="226" t="s">
        <v>328</v>
      </c>
      <c r="G235" s="224"/>
      <c r="H235" s="227">
        <v>4.9500000000000002</v>
      </c>
      <c r="I235" s="228"/>
      <c r="J235" s="224"/>
      <c r="K235" s="224"/>
      <c r="L235" s="229"/>
      <c r="M235" s="230"/>
      <c r="N235" s="231"/>
      <c r="O235" s="231"/>
      <c r="P235" s="231"/>
      <c r="Q235" s="231"/>
      <c r="R235" s="231"/>
      <c r="S235" s="231"/>
      <c r="T235" s="232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T235" s="233" t="s">
        <v>126</v>
      </c>
      <c r="AU235" s="233" t="s">
        <v>79</v>
      </c>
      <c r="AV235" s="14" t="s">
        <v>79</v>
      </c>
      <c r="AW235" s="14" t="s">
        <v>33</v>
      </c>
      <c r="AX235" s="14" t="s">
        <v>72</v>
      </c>
      <c r="AY235" s="233" t="s">
        <v>116</v>
      </c>
    </row>
    <row r="236" s="14" customFormat="1">
      <c r="A236" s="14"/>
      <c r="B236" s="223"/>
      <c r="C236" s="224"/>
      <c r="D236" s="214" t="s">
        <v>126</v>
      </c>
      <c r="E236" s="225" t="s">
        <v>19</v>
      </c>
      <c r="F236" s="226" t="s">
        <v>329</v>
      </c>
      <c r="G236" s="224"/>
      <c r="H236" s="227">
        <v>0.027</v>
      </c>
      <c r="I236" s="228"/>
      <c r="J236" s="224"/>
      <c r="K236" s="224"/>
      <c r="L236" s="229"/>
      <c r="M236" s="230"/>
      <c r="N236" s="231"/>
      <c r="O236" s="231"/>
      <c r="P236" s="231"/>
      <c r="Q236" s="231"/>
      <c r="R236" s="231"/>
      <c r="S236" s="231"/>
      <c r="T236" s="232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T236" s="233" t="s">
        <v>126</v>
      </c>
      <c r="AU236" s="233" t="s">
        <v>79</v>
      </c>
      <c r="AV236" s="14" t="s">
        <v>79</v>
      </c>
      <c r="AW236" s="14" t="s">
        <v>33</v>
      </c>
      <c r="AX236" s="14" t="s">
        <v>72</v>
      </c>
      <c r="AY236" s="233" t="s">
        <v>116</v>
      </c>
    </row>
    <row r="237" s="14" customFormat="1">
      <c r="A237" s="14"/>
      <c r="B237" s="223"/>
      <c r="C237" s="224"/>
      <c r="D237" s="214" t="s">
        <v>126</v>
      </c>
      <c r="E237" s="225" t="s">
        <v>19</v>
      </c>
      <c r="F237" s="226" t="s">
        <v>329</v>
      </c>
      <c r="G237" s="224"/>
      <c r="H237" s="227">
        <v>0.027</v>
      </c>
      <c r="I237" s="228"/>
      <c r="J237" s="224"/>
      <c r="K237" s="224"/>
      <c r="L237" s="229"/>
      <c r="M237" s="230"/>
      <c r="N237" s="231"/>
      <c r="O237" s="231"/>
      <c r="P237" s="231"/>
      <c r="Q237" s="231"/>
      <c r="R237" s="231"/>
      <c r="S237" s="231"/>
      <c r="T237" s="232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33" t="s">
        <v>126</v>
      </c>
      <c r="AU237" s="233" t="s">
        <v>79</v>
      </c>
      <c r="AV237" s="14" t="s">
        <v>79</v>
      </c>
      <c r="AW237" s="14" t="s">
        <v>33</v>
      </c>
      <c r="AX237" s="14" t="s">
        <v>72</v>
      </c>
      <c r="AY237" s="233" t="s">
        <v>116</v>
      </c>
    </row>
    <row r="238" s="14" customFormat="1">
      <c r="A238" s="14"/>
      <c r="B238" s="223"/>
      <c r="C238" s="224"/>
      <c r="D238" s="214" t="s">
        <v>126</v>
      </c>
      <c r="E238" s="225" t="s">
        <v>19</v>
      </c>
      <c r="F238" s="226" t="s">
        <v>330</v>
      </c>
      <c r="G238" s="224"/>
      <c r="H238" s="227">
        <v>0.32500000000000001</v>
      </c>
      <c r="I238" s="228"/>
      <c r="J238" s="224"/>
      <c r="K238" s="224"/>
      <c r="L238" s="229"/>
      <c r="M238" s="230"/>
      <c r="N238" s="231"/>
      <c r="O238" s="231"/>
      <c r="P238" s="231"/>
      <c r="Q238" s="231"/>
      <c r="R238" s="231"/>
      <c r="S238" s="231"/>
      <c r="T238" s="232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33" t="s">
        <v>126</v>
      </c>
      <c r="AU238" s="233" t="s">
        <v>79</v>
      </c>
      <c r="AV238" s="14" t="s">
        <v>79</v>
      </c>
      <c r="AW238" s="14" t="s">
        <v>33</v>
      </c>
      <c r="AX238" s="14" t="s">
        <v>72</v>
      </c>
      <c r="AY238" s="233" t="s">
        <v>116</v>
      </c>
    </row>
    <row r="239" s="14" customFormat="1">
      <c r="A239" s="14"/>
      <c r="B239" s="223"/>
      <c r="C239" s="224"/>
      <c r="D239" s="214" t="s">
        <v>126</v>
      </c>
      <c r="E239" s="225" t="s">
        <v>19</v>
      </c>
      <c r="F239" s="226" t="s">
        <v>331</v>
      </c>
      <c r="G239" s="224"/>
      <c r="H239" s="227">
        <v>0.017999999999999999</v>
      </c>
      <c r="I239" s="228"/>
      <c r="J239" s="224"/>
      <c r="K239" s="224"/>
      <c r="L239" s="229"/>
      <c r="M239" s="230"/>
      <c r="N239" s="231"/>
      <c r="O239" s="231"/>
      <c r="P239" s="231"/>
      <c r="Q239" s="231"/>
      <c r="R239" s="231"/>
      <c r="S239" s="231"/>
      <c r="T239" s="232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T239" s="233" t="s">
        <v>126</v>
      </c>
      <c r="AU239" s="233" t="s">
        <v>79</v>
      </c>
      <c r="AV239" s="14" t="s">
        <v>79</v>
      </c>
      <c r="AW239" s="14" t="s">
        <v>33</v>
      </c>
      <c r="AX239" s="14" t="s">
        <v>72</v>
      </c>
      <c r="AY239" s="233" t="s">
        <v>116</v>
      </c>
    </row>
    <row r="240" s="14" customFormat="1">
      <c r="A240" s="14"/>
      <c r="B240" s="223"/>
      <c r="C240" s="224"/>
      <c r="D240" s="214" t="s">
        <v>126</v>
      </c>
      <c r="E240" s="225" t="s">
        <v>19</v>
      </c>
      <c r="F240" s="226" t="s">
        <v>331</v>
      </c>
      <c r="G240" s="224"/>
      <c r="H240" s="227">
        <v>0.017999999999999999</v>
      </c>
      <c r="I240" s="228"/>
      <c r="J240" s="224"/>
      <c r="K240" s="224"/>
      <c r="L240" s="229"/>
      <c r="M240" s="230"/>
      <c r="N240" s="231"/>
      <c r="O240" s="231"/>
      <c r="P240" s="231"/>
      <c r="Q240" s="231"/>
      <c r="R240" s="231"/>
      <c r="S240" s="231"/>
      <c r="T240" s="232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T240" s="233" t="s">
        <v>126</v>
      </c>
      <c r="AU240" s="233" t="s">
        <v>79</v>
      </c>
      <c r="AV240" s="14" t="s">
        <v>79</v>
      </c>
      <c r="AW240" s="14" t="s">
        <v>33</v>
      </c>
      <c r="AX240" s="14" t="s">
        <v>72</v>
      </c>
      <c r="AY240" s="233" t="s">
        <v>116</v>
      </c>
    </row>
    <row r="241" s="14" customFormat="1">
      <c r="A241" s="14"/>
      <c r="B241" s="223"/>
      <c r="C241" s="224"/>
      <c r="D241" s="214" t="s">
        <v>126</v>
      </c>
      <c r="E241" s="225" t="s">
        <v>19</v>
      </c>
      <c r="F241" s="226" t="s">
        <v>332</v>
      </c>
      <c r="G241" s="224"/>
      <c r="H241" s="227">
        <v>0.059999999999999998</v>
      </c>
      <c r="I241" s="228"/>
      <c r="J241" s="224"/>
      <c r="K241" s="224"/>
      <c r="L241" s="229"/>
      <c r="M241" s="230"/>
      <c r="N241" s="231"/>
      <c r="O241" s="231"/>
      <c r="P241" s="231"/>
      <c r="Q241" s="231"/>
      <c r="R241" s="231"/>
      <c r="S241" s="231"/>
      <c r="T241" s="232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33" t="s">
        <v>126</v>
      </c>
      <c r="AU241" s="233" t="s">
        <v>79</v>
      </c>
      <c r="AV241" s="14" t="s">
        <v>79</v>
      </c>
      <c r="AW241" s="14" t="s">
        <v>33</v>
      </c>
      <c r="AX241" s="14" t="s">
        <v>72</v>
      </c>
      <c r="AY241" s="233" t="s">
        <v>116</v>
      </c>
    </row>
    <row r="242" s="14" customFormat="1">
      <c r="A242" s="14"/>
      <c r="B242" s="223"/>
      <c r="C242" s="224"/>
      <c r="D242" s="214" t="s">
        <v>126</v>
      </c>
      <c r="E242" s="225" t="s">
        <v>19</v>
      </c>
      <c r="F242" s="226" t="s">
        <v>333</v>
      </c>
      <c r="G242" s="224"/>
      <c r="H242" s="227">
        <v>0.46200000000000002</v>
      </c>
      <c r="I242" s="228"/>
      <c r="J242" s="224"/>
      <c r="K242" s="224"/>
      <c r="L242" s="229"/>
      <c r="M242" s="230"/>
      <c r="N242" s="231"/>
      <c r="O242" s="231"/>
      <c r="P242" s="231"/>
      <c r="Q242" s="231"/>
      <c r="R242" s="231"/>
      <c r="S242" s="231"/>
      <c r="T242" s="232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T242" s="233" t="s">
        <v>126</v>
      </c>
      <c r="AU242" s="233" t="s">
        <v>79</v>
      </c>
      <c r="AV242" s="14" t="s">
        <v>79</v>
      </c>
      <c r="AW242" s="14" t="s">
        <v>33</v>
      </c>
      <c r="AX242" s="14" t="s">
        <v>72</v>
      </c>
      <c r="AY242" s="233" t="s">
        <v>116</v>
      </c>
    </row>
    <row r="243" s="14" customFormat="1">
      <c r="A243" s="14"/>
      <c r="B243" s="223"/>
      <c r="C243" s="224"/>
      <c r="D243" s="214" t="s">
        <v>126</v>
      </c>
      <c r="E243" s="225" t="s">
        <v>19</v>
      </c>
      <c r="F243" s="226" t="s">
        <v>334</v>
      </c>
      <c r="G243" s="224"/>
      <c r="H243" s="227">
        <v>0.016</v>
      </c>
      <c r="I243" s="228"/>
      <c r="J243" s="224"/>
      <c r="K243" s="224"/>
      <c r="L243" s="229"/>
      <c r="M243" s="230"/>
      <c r="N243" s="231"/>
      <c r="O243" s="231"/>
      <c r="P243" s="231"/>
      <c r="Q243" s="231"/>
      <c r="R243" s="231"/>
      <c r="S243" s="231"/>
      <c r="T243" s="232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33" t="s">
        <v>126</v>
      </c>
      <c r="AU243" s="233" t="s">
        <v>79</v>
      </c>
      <c r="AV243" s="14" t="s">
        <v>79</v>
      </c>
      <c r="AW243" s="14" t="s">
        <v>33</v>
      </c>
      <c r="AX243" s="14" t="s">
        <v>72</v>
      </c>
      <c r="AY243" s="233" t="s">
        <v>116</v>
      </c>
    </row>
    <row r="244" s="14" customFormat="1">
      <c r="A244" s="14"/>
      <c r="B244" s="223"/>
      <c r="C244" s="224"/>
      <c r="D244" s="214" t="s">
        <v>126</v>
      </c>
      <c r="E244" s="225" t="s">
        <v>19</v>
      </c>
      <c r="F244" s="226" t="s">
        <v>334</v>
      </c>
      <c r="G244" s="224"/>
      <c r="H244" s="227">
        <v>0.016</v>
      </c>
      <c r="I244" s="228"/>
      <c r="J244" s="224"/>
      <c r="K244" s="224"/>
      <c r="L244" s="229"/>
      <c r="M244" s="230"/>
      <c r="N244" s="231"/>
      <c r="O244" s="231"/>
      <c r="P244" s="231"/>
      <c r="Q244" s="231"/>
      <c r="R244" s="231"/>
      <c r="S244" s="231"/>
      <c r="T244" s="232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33" t="s">
        <v>126</v>
      </c>
      <c r="AU244" s="233" t="s">
        <v>79</v>
      </c>
      <c r="AV244" s="14" t="s">
        <v>79</v>
      </c>
      <c r="AW244" s="14" t="s">
        <v>33</v>
      </c>
      <c r="AX244" s="14" t="s">
        <v>72</v>
      </c>
      <c r="AY244" s="233" t="s">
        <v>116</v>
      </c>
    </row>
    <row r="245" s="14" customFormat="1">
      <c r="A245" s="14"/>
      <c r="B245" s="223"/>
      <c r="C245" s="224"/>
      <c r="D245" s="214" t="s">
        <v>126</v>
      </c>
      <c r="E245" s="225" t="s">
        <v>19</v>
      </c>
      <c r="F245" s="226" t="s">
        <v>334</v>
      </c>
      <c r="G245" s="224"/>
      <c r="H245" s="227">
        <v>0.016</v>
      </c>
      <c r="I245" s="228"/>
      <c r="J245" s="224"/>
      <c r="K245" s="224"/>
      <c r="L245" s="229"/>
      <c r="M245" s="230"/>
      <c r="N245" s="231"/>
      <c r="O245" s="231"/>
      <c r="P245" s="231"/>
      <c r="Q245" s="231"/>
      <c r="R245" s="231"/>
      <c r="S245" s="231"/>
      <c r="T245" s="232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33" t="s">
        <v>126</v>
      </c>
      <c r="AU245" s="233" t="s">
        <v>79</v>
      </c>
      <c r="AV245" s="14" t="s">
        <v>79</v>
      </c>
      <c r="AW245" s="14" t="s">
        <v>33</v>
      </c>
      <c r="AX245" s="14" t="s">
        <v>72</v>
      </c>
      <c r="AY245" s="233" t="s">
        <v>116</v>
      </c>
    </row>
    <row r="246" s="14" customFormat="1">
      <c r="A246" s="14"/>
      <c r="B246" s="223"/>
      <c r="C246" s="224"/>
      <c r="D246" s="214" t="s">
        <v>126</v>
      </c>
      <c r="E246" s="225" t="s">
        <v>19</v>
      </c>
      <c r="F246" s="226" t="s">
        <v>335</v>
      </c>
      <c r="G246" s="224"/>
      <c r="H246" s="227">
        <v>74.924999999999997</v>
      </c>
      <c r="I246" s="228"/>
      <c r="J246" s="224"/>
      <c r="K246" s="224"/>
      <c r="L246" s="229"/>
      <c r="M246" s="230"/>
      <c r="N246" s="231"/>
      <c r="O246" s="231"/>
      <c r="P246" s="231"/>
      <c r="Q246" s="231"/>
      <c r="R246" s="231"/>
      <c r="S246" s="231"/>
      <c r="T246" s="232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T246" s="233" t="s">
        <v>126</v>
      </c>
      <c r="AU246" s="233" t="s">
        <v>79</v>
      </c>
      <c r="AV246" s="14" t="s">
        <v>79</v>
      </c>
      <c r="AW246" s="14" t="s">
        <v>33</v>
      </c>
      <c r="AX246" s="14" t="s">
        <v>72</v>
      </c>
      <c r="AY246" s="233" t="s">
        <v>116</v>
      </c>
    </row>
    <row r="247" s="14" customFormat="1">
      <c r="A247" s="14"/>
      <c r="B247" s="223"/>
      <c r="C247" s="224"/>
      <c r="D247" s="214" t="s">
        <v>126</v>
      </c>
      <c r="E247" s="225" t="s">
        <v>19</v>
      </c>
      <c r="F247" s="226" t="s">
        <v>336</v>
      </c>
      <c r="G247" s="224"/>
      <c r="H247" s="227">
        <v>1.512</v>
      </c>
      <c r="I247" s="228"/>
      <c r="J247" s="224"/>
      <c r="K247" s="224"/>
      <c r="L247" s="229"/>
      <c r="M247" s="230"/>
      <c r="N247" s="231"/>
      <c r="O247" s="231"/>
      <c r="P247" s="231"/>
      <c r="Q247" s="231"/>
      <c r="R247" s="231"/>
      <c r="S247" s="231"/>
      <c r="T247" s="232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T247" s="233" t="s">
        <v>126</v>
      </c>
      <c r="AU247" s="233" t="s">
        <v>79</v>
      </c>
      <c r="AV247" s="14" t="s">
        <v>79</v>
      </c>
      <c r="AW247" s="14" t="s">
        <v>33</v>
      </c>
      <c r="AX247" s="14" t="s">
        <v>72</v>
      </c>
      <c r="AY247" s="233" t="s">
        <v>116</v>
      </c>
    </row>
    <row r="248" s="14" customFormat="1">
      <c r="A248" s="14"/>
      <c r="B248" s="223"/>
      <c r="C248" s="224"/>
      <c r="D248" s="214" t="s">
        <v>126</v>
      </c>
      <c r="E248" s="225" t="s">
        <v>19</v>
      </c>
      <c r="F248" s="226" t="s">
        <v>337</v>
      </c>
      <c r="G248" s="224"/>
      <c r="H248" s="227">
        <v>0.037999999999999999</v>
      </c>
      <c r="I248" s="228"/>
      <c r="J248" s="224"/>
      <c r="K248" s="224"/>
      <c r="L248" s="229"/>
      <c r="M248" s="230"/>
      <c r="N248" s="231"/>
      <c r="O248" s="231"/>
      <c r="P248" s="231"/>
      <c r="Q248" s="231"/>
      <c r="R248" s="231"/>
      <c r="S248" s="231"/>
      <c r="T248" s="232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33" t="s">
        <v>126</v>
      </c>
      <c r="AU248" s="233" t="s">
        <v>79</v>
      </c>
      <c r="AV248" s="14" t="s">
        <v>79</v>
      </c>
      <c r="AW248" s="14" t="s">
        <v>33</v>
      </c>
      <c r="AX248" s="14" t="s">
        <v>72</v>
      </c>
      <c r="AY248" s="233" t="s">
        <v>116</v>
      </c>
    </row>
    <row r="249" s="14" customFormat="1">
      <c r="A249" s="14"/>
      <c r="B249" s="223"/>
      <c r="C249" s="224"/>
      <c r="D249" s="214" t="s">
        <v>126</v>
      </c>
      <c r="E249" s="225" t="s">
        <v>19</v>
      </c>
      <c r="F249" s="226" t="s">
        <v>338</v>
      </c>
      <c r="G249" s="224"/>
      <c r="H249" s="227">
        <v>2.6160000000000001</v>
      </c>
      <c r="I249" s="228"/>
      <c r="J249" s="224"/>
      <c r="K249" s="224"/>
      <c r="L249" s="229"/>
      <c r="M249" s="230"/>
      <c r="N249" s="231"/>
      <c r="O249" s="231"/>
      <c r="P249" s="231"/>
      <c r="Q249" s="231"/>
      <c r="R249" s="231"/>
      <c r="S249" s="231"/>
      <c r="T249" s="232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33" t="s">
        <v>126</v>
      </c>
      <c r="AU249" s="233" t="s">
        <v>79</v>
      </c>
      <c r="AV249" s="14" t="s">
        <v>79</v>
      </c>
      <c r="AW249" s="14" t="s">
        <v>33</v>
      </c>
      <c r="AX249" s="14" t="s">
        <v>72</v>
      </c>
      <c r="AY249" s="233" t="s">
        <v>116</v>
      </c>
    </row>
    <row r="250" s="14" customFormat="1">
      <c r="A250" s="14"/>
      <c r="B250" s="223"/>
      <c r="C250" s="224"/>
      <c r="D250" s="214" t="s">
        <v>126</v>
      </c>
      <c r="E250" s="225" t="s">
        <v>19</v>
      </c>
      <c r="F250" s="226" t="s">
        <v>339</v>
      </c>
      <c r="G250" s="224"/>
      <c r="H250" s="227">
        <v>7.0279999999999996</v>
      </c>
      <c r="I250" s="228"/>
      <c r="J250" s="224"/>
      <c r="K250" s="224"/>
      <c r="L250" s="229"/>
      <c r="M250" s="230"/>
      <c r="N250" s="231"/>
      <c r="O250" s="231"/>
      <c r="P250" s="231"/>
      <c r="Q250" s="231"/>
      <c r="R250" s="231"/>
      <c r="S250" s="231"/>
      <c r="T250" s="232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33" t="s">
        <v>126</v>
      </c>
      <c r="AU250" s="233" t="s">
        <v>79</v>
      </c>
      <c r="AV250" s="14" t="s">
        <v>79</v>
      </c>
      <c r="AW250" s="14" t="s">
        <v>33</v>
      </c>
      <c r="AX250" s="14" t="s">
        <v>72</v>
      </c>
      <c r="AY250" s="233" t="s">
        <v>116</v>
      </c>
    </row>
    <row r="251" s="14" customFormat="1">
      <c r="A251" s="14"/>
      <c r="B251" s="223"/>
      <c r="C251" s="224"/>
      <c r="D251" s="214" t="s">
        <v>126</v>
      </c>
      <c r="E251" s="225" t="s">
        <v>19</v>
      </c>
      <c r="F251" s="226" t="s">
        <v>340</v>
      </c>
      <c r="G251" s="224"/>
      <c r="H251" s="227">
        <v>0.024</v>
      </c>
      <c r="I251" s="228"/>
      <c r="J251" s="224"/>
      <c r="K251" s="224"/>
      <c r="L251" s="229"/>
      <c r="M251" s="230"/>
      <c r="N251" s="231"/>
      <c r="O251" s="231"/>
      <c r="P251" s="231"/>
      <c r="Q251" s="231"/>
      <c r="R251" s="231"/>
      <c r="S251" s="231"/>
      <c r="T251" s="232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T251" s="233" t="s">
        <v>126</v>
      </c>
      <c r="AU251" s="233" t="s">
        <v>79</v>
      </c>
      <c r="AV251" s="14" t="s">
        <v>79</v>
      </c>
      <c r="AW251" s="14" t="s">
        <v>33</v>
      </c>
      <c r="AX251" s="14" t="s">
        <v>72</v>
      </c>
      <c r="AY251" s="233" t="s">
        <v>116</v>
      </c>
    </row>
    <row r="252" s="14" customFormat="1">
      <c r="A252" s="14"/>
      <c r="B252" s="223"/>
      <c r="C252" s="224"/>
      <c r="D252" s="214" t="s">
        <v>126</v>
      </c>
      <c r="E252" s="225" t="s">
        <v>19</v>
      </c>
      <c r="F252" s="226" t="s">
        <v>341</v>
      </c>
      <c r="G252" s="224"/>
      <c r="H252" s="227">
        <v>0.035999999999999997</v>
      </c>
      <c r="I252" s="228"/>
      <c r="J252" s="224"/>
      <c r="K252" s="224"/>
      <c r="L252" s="229"/>
      <c r="M252" s="230"/>
      <c r="N252" s="231"/>
      <c r="O252" s="231"/>
      <c r="P252" s="231"/>
      <c r="Q252" s="231"/>
      <c r="R252" s="231"/>
      <c r="S252" s="231"/>
      <c r="T252" s="232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T252" s="233" t="s">
        <v>126</v>
      </c>
      <c r="AU252" s="233" t="s">
        <v>79</v>
      </c>
      <c r="AV252" s="14" t="s">
        <v>79</v>
      </c>
      <c r="AW252" s="14" t="s">
        <v>33</v>
      </c>
      <c r="AX252" s="14" t="s">
        <v>72</v>
      </c>
      <c r="AY252" s="233" t="s">
        <v>116</v>
      </c>
    </row>
    <row r="253" s="14" customFormat="1">
      <c r="A253" s="14"/>
      <c r="B253" s="223"/>
      <c r="C253" s="224"/>
      <c r="D253" s="214" t="s">
        <v>126</v>
      </c>
      <c r="E253" s="225" t="s">
        <v>19</v>
      </c>
      <c r="F253" s="226" t="s">
        <v>342</v>
      </c>
      <c r="G253" s="224"/>
      <c r="H253" s="227">
        <v>0.045999999999999999</v>
      </c>
      <c r="I253" s="228"/>
      <c r="J253" s="224"/>
      <c r="K253" s="224"/>
      <c r="L253" s="229"/>
      <c r="M253" s="230"/>
      <c r="N253" s="231"/>
      <c r="O253" s="231"/>
      <c r="P253" s="231"/>
      <c r="Q253" s="231"/>
      <c r="R253" s="231"/>
      <c r="S253" s="231"/>
      <c r="T253" s="232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T253" s="233" t="s">
        <v>126</v>
      </c>
      <c r="AU253" s="233" t="s">
        <v>79</v>
      </c>
      <c r="AV253" s="14" t="s">
        <v>79</v>
      </c>
      <c r="AW253" s="14" t="s">
        <v>33</v>
      </c>
      <c r="AX253" s="14" t="s">
        <v>72</v>
      </c>
      <c r="AY253" s="233" t="s">
        <v>116</v>
      </c>
    </row>
    <row r="254" s="14" customFormat="1">
      <c r="A254" s="14"/>
      <c r="B254" s="223"/>
      <c r="C254" s="224"/>
      <c r="D254" s="214" t="s">
        <v>126</v>
      </c>
      <c r="E254" s="225" t="s">
        <v>19</v>
      </c>
      <c r="F254" s="226" t="s">
        <v>343</v>
      </c>
      <c r="G254" s="224"/>
      <c r="H254" s="227">
        <v>18</v>
      </c>
      <c r="I254" s="228"/>
      <c r="J254" s="224"/>
      <c r="K254" s="224"/>
      <c r="L254" s="229"/>
      <c r="M254" s="230"/>
      <c r="N254" s="231"/>
      <c r="O254" s="231"/>
      <c r="P254" s="231"/>
      <c r="Q254" s="231"/>
      <c r="R254" s="231"/>
      <c r="S254" s="231"/>
      <c r="T254" s="232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33" t="s">
        <v>126</v>
      </c>
      <c r="AU254" s="233" t="s">
        <v>79</v>
      </c>
      <c r="AV254" s="14" t="s">
        <v>79</v>
      </c>
      <c r="AW254" s="14" t="s">
        <v>33</v>
      </c>
      <c r="AX254" s="14" t="s">
        <v>72</v>
      </c>
      <c r="AY254" s="233" t="s">
        <v>116</v>
      </c>
    </row>
    <row r="255" s="14" customFormat="1">
      <c r="A255" s="14"/>
      <c r="B255" s="223"/>
      <c r="C255" s="224"/>
      <c r="D255" s="214" t="s">
        <v>126</v>
      </c>
      <c r="E255" s="225" t="s">
        <v>19</v>
      </c>
      <c r="F255" s="226" t="s">
        <v>344</v>
      </c>
      <c r="G255" s="224"/>
      <c r="H255" s="227">
        <v>1.073</v>
      </c>
      <c r="I255" s="228"/>
      <c r="J255" s="224"/>
      <c r="K255" s="224"/>
      <c r="L255" s="229"/>
      <c r="M255" s="230"/>
      <c r="N255" s="231"/>
      <c r="O255" s="231"/>
      <c r="P255" s="231"/>
      <c r="Q255" s="231"/>
      <c r="R255" s="231"/>
      <c r="S255" s="231"/>
      <c r="T255" s="232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33" t="s">
        <v>126</v>
      </c>
      <c r="AU255" s="233" t="s">
        <v>79</v>
      </c>
      <c r="AV255" s="14" t="s">
        <v>79</v>
      </c>
      <c r="AW255" s="14" t="s">
        <v>33</v>
      </c>
      <c r="AX255" s="14" t="s">
        <v>72</v>
      </c>
      <c r="AY255" s="233" t="s">
        <v>116</v>
      </c>
    </row>
    <row r="256" s="14" customFormat="1">
      <c r="A256" s="14"/>
      <c r="B256" s="223"/>
      <c r="C256" s="224"/>
      <c r="D256" s="214" t="s">
        <v>126</v>
      </c>
      <c r="E256" s="225" t="s">
        <v>19</v>
      </c>
      <c r="F256" s="226" t="s">
        <v>345</v>
      </c>
      <c r="G256" s="224"/>
      <c r="H256" s="227">
        <v>2.73</v>
      </c>
      <c r="I256" s="228"/>
      <c r="J256" s="224"/>
      <c r="K256" s="224"/>
      <c r="L256" s="229"/>
      <c r="M256" s="230"/>
      <c r="N256" s="231"/>
      <c r="O256" s="231"/>
      <c r="P256" s="231"/>
      <c r="Q256" s="231"/>
      <c r="R256" s="231"/>
      <c r="S256" s="231"/>
      <c r="T256" s="232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T256" s="233" t="s">
        <v>126</v>
      </c>
      <c r="AU256" s="233" t="s">
        <v>79</v>
      </c>
      <c r="AV256" s="14" t="s">
        <v>79</v>
      </c>
      <c r="AW256" s="14" t="s">
        <v>33</v>
      </c>
      <c r="AX256" s="14" t="s">
        <v>72</v>
      </c>
      <c r="AY256" s="233" t="s">
        <v>116</v>
      </c>
    </row>
    <row r="257" s="14" customFormat="1">
      <c r="A257" s="14"/>
      <c r="B257" s="223"/>
      <c r="C257" s="224"/>
      <c r="D257" s="214" t="s">
        <v>126</v>
      </c>
      <c r="E257" s="225" t="s">
        <v>19</v>
      </c>
      <c r="F257" s="226" t="s">
        <v>334</v>
      </c>
      <c r="G257" s="224"/>
      <c r="H257" s="227">
        <v>0.016</v>
      </c>
      <c r="I257" s="228"/>
      <c r="J257" s="224"/>
      <c r="K257" s="224"/>
      <c r="L257" s="229"/>
      <c r="M257" s="230"/>
      <c r="N257" s="231"/>
      <c r="O257" s="231"/>
      <c r="P257" s="231"/>
      <c r="Q257" s="231"/>
      <c r="R257" s="231"/>
      <c r="S257" s="231"/>
      <c r="T257" s="232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T257" s="233" t="s">
        <v>126</v>
      </c>
      <c r="AU257" s="233" t="s">
        <v>79</v>
      </c>
      <c r="AV257" s="14" t="s">
        <v>79</v>
      </c>
      <c r="AW257" s="14" t="s">
        <v>33</v>
      </c>
      <c r="AX257" s="14" t="s">
        <v>72</v>
      </c>
      <c r="AY257" s="233" t="s">
        <v>116</v>
      </c>
    </row>
    <row r="258" s="14" customFormat="1">
      <c r="A258" s="14"/>
      <c r="B258" s="223"/>
      <c r="C258" s="224"/>
      <c r="D258" s="214" t="s">
        <v>126</v>
      </c>
      <c r="E258" s="225" t="s">
        <v>19</v>
      </c>
      <c r="F258" s="226" t="s">
        <v>346</v>
      </c>
      <c r="G258" s="224"/>
      <c r="H258" s="227">
        <v>2.0760000000000001</v>
      </c>
      <c r="I258" s="228"/>
      <c r="J258" s="224"/>
      <c r="K258" s="224"/>
      <c r="L258" s="229"/>
      <c r="M258" s="230"/>
      <c r="N258" s="231"/>
      <c r="O258" s="231"/>
      <c r="P258" s="231"/>
      <c r="Q258" s="231"/>
      <c r="R258" s="231"/>
      <c r="S258" s="231"/>
      <c r="T258" s="232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33" t="s">
        <v>126</v>
      </c>
      <c r="AU258" s="233" t="s">
        <v>79</v>
      </c>
      <c r="AV258" s="14" t="s">
        <v>79</v>
      </c>
      <c r="AW258" s="14" t="s">
        <v>33</v>
      </c>
      <c r="AX258" s="14" t="s">
        <v>72</v>
      </c>
      <c r="AY258" s="233" t="s">
        <v>116</v>
      </c>
    </row>
    <row r="259" s="14" customFormat="1">
      <c r="A259" s="14"/>
      <c r="B259" s="223"/>
      <c r="C259" s="224"/>
      <c r="D259" s="214" t="s">
        <v>126</v>
      </c>
      <c r="E259" s="225" t="s">
        <v>19</v>
      </c>
      <c r="F259" s="226" t="s">
        <v>340</v>
      </c>
      <c r="G259" s="224"/>
      <c r="H259" s="227">
        <v>0.024</v>
      </c>
      <c r="I259" s="228"/>
      <c r="J259" s="224"/>
      <c r="K259" s="224"/>
      <c r="L259" s="229"/>
      <c r="M259" s="230"/>
      <c r="N259" s="231"/>
      <c r="O259" s="231"/>
      <c r="P259" s="231"/>
      <c r="Q259" s="231"/>
      <c r="R259" s="231"/>
      <c r="S259" s="231"/>
      <c r="T259" s="232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33" t="s">
        <v>126</v>
      </c>
      <c r="AU259" s="233" t="s">
        <v>79</v>
      </c>
      <c r="AV259" s="14" t="s">
        <v>79</v>
      </c>
      <c r="AW259" s="14" t="s">
        <v>33</v>
      </c>
      <c r="AX259" s="14" t="s">
        <v>72</v>
      </c>
      <c r="AY259" s="233" t="s">
        <v>116</v>
      </c>
    </row>
    <row r="260" s="14" customFormat="1">
      <c r="A260" s="14"/>
      <c r="B260" s="223"/>
      <c r="C260" s="224"/>
      <c r="D260" s="214" t="s">
        <v>126</v>
      </c>
      <c r="E260" s="225" t="s">
        <v>19</v>
      </c>
      <c r="F260" s="226" t="s">
        <v>347</v>
      </c>
      <c r="G260" s="224"/>
      <c r="H260" s="227">
        <v>0.084000000000000005</v>
      </c>
      <c r="I260" s="228"/>
      <c r="J260" s="224"/>
      <c r="K260" s="224"/>
      <c r="L260" s="229"/>
      <c r="M260" s="230"/>
      <c r="N260" s="231"/>
      <c r="O260" s="231"/>
      <c r="P260" s="231"/>
      <c r="Q260" s="231"/>
      <c r="R260" s="231"/>
      <c r="S260" s="231"/>
      <c r="T260" s="232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33" t="s">
        <v>126</v>
      </c>
      <c r="AU260" s="233" t="s">
        <v>79</v>
      </c>
      <c r="AV260" s="14" t="s">
        <v>79</v>
      </c>
      <c r="AW260" s="14" t="s">
        <v>33</v>
      </c>
      <c r="AX260" s="14" t="s">
        <v>72</v>
      </c>
      <c r="AY260" s="233" t="s">
        <v>116</v>
      </c>
    </row>
    <row r="261" s="14" customFormat="1">
      <c r="A261" s="14"/>
      <c r="B261" s="223"/>
      <c r="C261" s="224"/>
      <c r="D261" s="214" t="s">
        <v>126</v>
      </c>
      <c r="E261" s="225" t="s">
        <v>19</v>
      </c>
      <c r="F261" s="226" t="s">
        <v>348</v>
      </c>
      <c r="G261" s="224"/>
      <c r="H261" s="227">
        <v>1.149</v>
      </c>
      <c r="I261" s="228"/>
      <c r="J261" s="224"/>
      <c r="K261" s="224"/>
      <c r="L261" s="229"/>
      <c r="M261" s="230"/>
      <c r="N261" s="231"/>
      <c r="O261" s="231"/>
      <c r="P261" s="231"/>
      <c r="Q261" s="231"/>
      <c r="R261" s="231"/>
      <c r="S261" s="231"/>
      <c r="T261" s="232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T261" s="233" t="s">
        <v>126</v>
      </c>
      <c r="AU261" s="233" t="s">
        <v>79</v>
      </c>
      <c r="AV261" s="14" t="s">
        <v>79</v>
      </c>
      <c r="AW261" s="14" t="s">
        <v>33</v>
      </c>
      <c r="AX261" s="14" t="s">
        <v>72</v>
      </c>
      <c r="AY261" s="233" t="s">
        <v>116</v>
      </c>
    </row>
    <row r="262" s="14" customFormat="1">
      <c r="A262" s="14"/>
      <c r="B262" s="223"/>
      <c r="C262" s="224"/>
      <c r="D262" s="214" t="s">
        <v>126</v>
      </c>
      <c r="E262" s="225" t="s">
        <v>19</v>
      </c>
      <c r="F262" s="226" t="s">
        <v>349</v>
      </c>
      <c r="G262" s="224"/>
      <c r="H262" s="227">
        <v>1.1879999999999999</v>
      </c>
      <c r="I262" s="228"/>
      <c r="J262" s="224"/>
      <c r="K262" s="224"/>
      <c r="L262" s="229"/>
      <c r="M262" s="230"/>
      <c r="N262" s="231"/>
      <c r="O262" s="231"/>
      <c r="P262" s="231"/>
      <c r="Q262" s="231"/>
      <c r="R262" s="231"/>
      <c r="S262" s="231"/>
      <c r="T262" s="232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33" t="s">
        <v>126</v>
      </c>
      <c r="AU262" s="233" t="s">
        <v>79</v>
      </c>
      <c r="AV262" s="14" t="s">
        <v>79</v>
      </c>
      <c r="AW262" s="14" t="s">
        <v>33</v>
      </c>
      <c r="AX262" s="14" t="s">
        <v>72</v>
      </c>
      <c r="AY262" s="233" t="s">
        <v>116</v>
      </c>
    </row>
    <row r="263" s="14" customFormat="1">
      <c r="A263" s="14"/>
      <c r="B263" s="223"/>
      <c r="C263" s="224"/>
      <c r="D263" s="214" t="s">
        <v>126</v>
      </c>
      <c r="E263" s="225" t="s">
        <v>19</v>
      </c>
      <c r="F263" s="226" t="s">
        <v>350</v>
      </c>
      <c r="G263" s="224"/>
      <c r="H263" s="227">
        <v>0.192</v>
      </c>
      <c r="I263" s="228"/>
      <c r="J263" s="224"/>
      <c r="K263" s="224"/>
      <c r="L263" s="229"/>
      <c r="M263" s="230"/>
      <c r="N263" s="231"/>
      <c r="O263" s="231"/>
      <c r="P263" s="231"/>
      <c r="Q263" s="231"/>
      <c r="R263" s="231"/>
      <c r="S263" s="231"/>
      <c r="T263" s="232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33" t="s">
        <v>126</v>
      </c>
      <c r="AU263" s="233" t="s">
        <v>79</v>
      </c>
      <c r="AV263" s="14" t="s">
        <v>79</v>
      </c>
      <c r="AW263" s="14" t="s">
        <v>33</v>
      </c>
      <c r="AX263" s="14" t="s">
        <v>72</v>
      </c>
      <c r="AY263" s="233" t="s">
        <v>116</v>
      </c>
    </row>
    <row r="264" s="14" customFormat="1">
      <c r="A264" s="14"/>
      <c r="B264" s="223"/>
      <c r="C264" s="224"/>
      <c r="D264" s="214" t="s">
        <v>126</v>
      </c>
      <c r="E264" s="225" t="s">
        <v>19</v>
      </c>
      <c r="F264" s="226" t="s">
        <v>351</v>
      </c>
      <c r="G264" s="224"/>
      <c r="H264" s="227">
        <v>0.26100000000000001</v>
      </c>
      <c r="I264" s="228"/>
      <c r="J264" s="224"/>
      <c r="K264" s="224"/>
      <c r="L264" s="229"/>
      <c r="M264" s="230"/>
      <c r="N264" s="231"/>
      <c r="O264" s="231"/>
      <c r="P264" s="231"/>
      <c r="Q264" s="231"/>
      <c r="R264" s="231"/>
      <c r="S264" s="231"/>
      <c r="T264" s="232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T264" s="233" t="s">
        <v>126</v>
      </c>
      <c r="AU264" s="233" t="s">
        <v>79</v>
      </c>
      <c r="AV264" s="14" t="s">
        <v>79</v>
      </c>
      <c r="AW264" s="14" t="s">
        <v>33</v>
      </c>
      <c r="AX264" s="14" t="s">
        <v>72</v>
      </c>
      <c r="AY264" s="233" t="s">
        <v>116</v>
      </c>
    </row>
    <row r="265" s="14" customFormat="1">
      <c r="A265" s="14"/>
      <c r="B265" s="223"/>
      <c r="C265" s="224"/>
      <c r="D265" s="214" t="s">
        <v>126</v>
      </c>
      <c r="E265" s="225" t="s">
        <v>19</v>
      </c>
      <c r="F265" s="226" t="s">
        <v>352</v>
      </c>
      <c r="G265" s="224"/>
      <c r="H265" s="227">
        <v>0.22500000000000001</v>
      </c>
      <c r="I265" s="228"/>
      <c r="J265" s="224"/>
      <c r="K265" s="224"/>
      <c r="L265" s="229"/>
      <c r="M265" s="230"/>
      <c r="N265" s="231"/>
      <c r="O265" s="231"/>
      <c r="P265" s="231"/>
      <c r="Q265" s="231"/>
      <c r="R265" s="231"/>
      <c r="S265" s="231"/>
      <c r="T265" s="232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T265" s="233" t="s">
        <v>126</v>
      </c>
      <c r="AU265" s="233" t="s">
        <v>79</v>
      </c>
      <c r="AV265" s="14" t="s">
        <v>79</v>
      </c>
      <c r="AW265" s="14" t="s">
        <v>33</v>
      </c>
      <c r="AX265" s="14" t="s">
        <v>72</v>
      </c>
      <c r="AY265" s="233" t="s">
        <v>116</v>
      </c>
    </row>
    <row r="266" s="14" customFormat="1">
      <c r="A266" s="14"/>
      <c r="B266" s="223"/>
      <c r="C266" s="224"/>
      <c r="D266" s="214" t="s">
        <v>126</v>
      </c>
      <c r="E266" s="225" t="s">
        <v>19</v>
      </c>
      <c r="F266" s="226" t="s">
        <v>353</v>
      </c>
      <c r="G266" s="224"/>
      <c r="H266" s="227">
        <v>0.90000000000000002</v>
      </c>
      <c r="I266" s="228"/>
      <c r="J266" s="224"/>
      <c r="K266" s="224"/>
      <c r="L266" s="229"/>
      <c r="M266" s="230"/>
      <c r="N266" s="231"/>
      <c r="O266" s="231"/>
      <c r="P266" s="231"/>
      <c r="Q266" s="231"/>
      <c r="R266" s="231"/>
      <c r="S266" s="231"/>
      <c r="T266" s="232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T266" s="233" t="s">
        <v>126</v>
      </c>
      <c r="AU266" s="233" t="s">
        <v>79</v>
      </c>
      <c r="AV266" s="14" t="s">
        <v>79</v>
      </c>
      <c r="AW266" s="14" t="s">
        <v>33</v>
      </c>
      <c r="AX266" s="14" t="s">
        <v>72</v>
      </c>
      <c r="AY266" s="233" t="s">
        <v>116</v>
      </c>
    </row>
    <row r="267" s="14" customFormat="1">
      <c r="A267" s="14"/>
      <c r="B267" s="223"/>
      <c r="C267" s="224"/>
      <c r="D267" s="214" t="s">
        <v>126</v>
      </c>
      <c r="E267" s="225" t="s">
        <v>19</v>
      </c>
      <c r="F267" s="226" t="s">
        <v>354</v>
      </c>
      <c r="G267" s="224"/>
      <c r="H267" s="227">
        <v>0.155</v>
      </c>
      <c r="I267" s="228"/>
      <c r="J267" s="224"/>
      <c r="K267" s="224"/>
      <c r="L267" s="229"/>
      <c r="M267" s="230"/>
      <c r="N267" s="231"/>
      <c r="O267" s="231"/>
      <c r="P267" s="231"/>
      <c r="Q267" s="231"/>
      <c r="R267" s="231"/>
      <c r="S267" s="231"/>
      <c r="T267" s="232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33" t="s">
        <v>126</v>
      </c>
      <c r="AU267" s="233" t="s">
        <v>79</v>
      </c>
      <c r="AV267" s="14" t="s">
        <v>79</v>
      </c>
      <c r="AW267" s="14" t="s">
        <v>33</v>
      </c>
      <c r="AX267" s="14" t="s">
        <v>72</v>
      </c>
      <c r="AY267" s="233" t="s">
        <v>116</v>
      </c>
    </row>
    <row r="268" s="15" customFormat="1">
      <c r="A268" s="15"/>
      <c r="B268" s="234"/>
      <c r="C268" s="235"/>
      <c r="D268" s="214" t="s">
        <v>126</v>
      </c>
      <c r="E268" s="236" t="s">
        <v>19</v>
      </c>
      <c r="F268" s="237" t="s">
        <v>130</v>
      </c>
      <c r="G268" s="235"/>
      <c r="H268" s="238">
        <v>129.322</v>
      </c>
      <c r="I268" s="239"/>
      <c r="J268" s="235"/>
      <c r="K268" s="235"/>
      <c r="L268" s="240"/>
      <c r="M268" s="241"/>
      <c r="N268" s="242"/>
      <c r="O268" s="242"/>
      <c r="P268" s="242"/>
      <c r="Q268" s="242"/>
      <c r="R268" s="242"/>
      <c r="S268" s="242"/>
      <c r="T268" s="243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T268" s="244" t="s">
        <v>126</v>
      </c>
      <c r="AU268" s="244" t="s">
        <v>79</v>
      </c>
      <c r="AV268" s="15" t="s">
        <v>124</v>
      </c>
      <c r="AW268" s="15" t="s">
        <v>33</v>
      </c>
      <c r="AX268" s="15" t="s">
        <v>77</v>
      </c>
      <c r="AY268" s="244" t="s">
        <v>116</v>
      </c>
    </row>
    <row r="269" s="2" customFormat="1">
      <c r="A269" s="40"/>
      <c r="B269" s="41"/>
      <c r="C269" s="199" t="s">
        <v>355</v>
      </c>
      <c r="D269" s="199" t="s">
        <v>119</v>
      </c>
      <c r="E269" s="200" t="s">
        <v>356</v>
      </c>
      <c r="F269" s="201" t="s">
        <v>357</v>
      </c>
      <c r="G269" s="202" t="s">
        <v>155</v>
      </c>
      <c r="H269" s="203">
        <v>1</v>
      </c>
      <c r="I269" s="204"/>
      <c r="J269" s="205">
        <f>ROUND(I269*H269,2)</f>
        <v>0</v>
      </c>
      <c r="K269" s="201" t="s">
        <v>19</v>
      </c>
      <c r="L269" s="46"/>
      <c r="M269" s="206" t="s">
        <v>19</v>
      </c>
      <c r="N269" s="207" t="s">
        <v>43</v>
      </c>
      <c r="O269" s="86"/>
      <c r="P269" s="208">
        <f>O269*H269</f>
        <v>0</v>
      </c>
      <c r="Q269" s="208">
        <v>0</v>
      </c>
      <c r="R269" s="208">
        <f>Q269*H269</f>
        <v>0</v>
      </c>
      <c r="S269" s="208">
        <v>0</v>
      </c>
      <c r="T269" s="209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10" t="s">
        <v>124</v>
      </c>
      <c r="AT269" s="210" t="s">
        <v>119</v>
      </c>
      <c r="AU269" s="210" t="s">
        <v>79</v>
      </c>
      <c r="AY269" s="19" t="s">
        <v>116</v>
      </c>
      <c r="BE269" s="211">
        <f>IF(N269="základní",J269,0)</f>
        <v>0</v>
      </c>
      <c r="BF269" s="211">
        <f>IF(N269="snížená",J269,0)</f>
        <v>0</v>
      </c>
      <c r="BG269" s="211">
        <f>IF(N269="zákl. přenesená",J269,0)</f>
        <v>0</v>
      </c>
      <c r="BH269" s="211">
        <f>IF(N269="sníž. přenesená",J269,0)</f>
        <v>0</v>
      </c>
      <c r="BI269" s="211">
        <f>IF(N269="nulová",J269,0)</f>
        <v>0</v>
      </c>
      <c r="BJ269" s="19" t="s">
        <v>77</v>
      </c>
      <c r="BK269" s="211">
        <f>ROUND(I269*H269,2)</f>
        <v>0</v>
      </c>
      <c r="BL269" s="19" t="s">
        <v>124</v>
      </c>
      <c r="BM269" s="210" t="s">
        <v>358</v>
      </c>
    </row>
    <row r="270" s="2" customFormat="1" ht="16.5" customHeight="1">
      <c r="A270" s="40"/>
      <c r="B270" s="41"/>
      <c r="C270" s="199" t="s">
        <v>359</v>
      </c>
      <c r="D270" s="199" t="s">
        <v>119</v>
      </c>
      <c r="E270" s="200" t="s">
        <v>360</v>
      </c>
      <c r="F270" s="201" t="s">
        <v>361</v>
      </c>
      <c r="G270" s="202" t="s">
        <v>122</v>
      </c>
      <c r="H270" s="203">
        <v>247.64599999999999</v>
      </c>
      <c r="I270" s="204"/>
      <c r="J270" s="205">
        <f>ROUND(I270*H270,2)</f>
        <v>0</v>
      </c>
      <c r="K270" s="201" t="s">
        <v>19</v>
      </c>
      <c r="L270" s="46"/>
      <c r="M270" s="206" t="s">
        <v>19</v>
      </c>
      <c r="N270" s="207" t="s">
        <v>43</v>
      </c>
      <c r="O270" s="86"/>
      <c r="P270" s="208">
        <f>O270*H270</f>
        <v>0</v>
      </c>
      <c r="Q270" s="208">
        <v>0</v>
      </c>
      <c r="R270" s="208">
        <f>Q270*H270</f>
        <v>0</v>
      </c>
      <c r="S270" s="208">
        <v>0</v>
      </c>
      <c r="T270" s="209">
        <f>S270*H270</f>
        <v>0</v>
      </c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R270" s="210" t="s">
        <v>124</v>
      </c>
      <c r="AT270" s="210" t="s">
        <v>119</v>
      </c>
      <c r="AU270" s="210" t="s">
        <v>79</v>
      </c>
      <c r="AY270" s="19" t="s">
        <v>116</v>
      </c>
      <c r="BE270" s="211">
        <f>IF(N270="základní",J270,0)</f>
        <v>0</v>
      </c>
      <c r="BF270" s="211">
        <f>IF(N270="snížená",J270,0)</f>
        <v>0</v>
      </c>
      <c r="BG270" s="211">
        <f>IF(N270="zákl. přenesená",J270,0)</f>
        <v>0</v>
      </c>
      <c r="BH270" s="211">
        <f>IF(N270="sníž. přenesená",J270,0)</f>
        <v>0</v>
      </c>
      <c r="BI270" s="211">
        <f>IF(N270="nulová",J270,0)</f>
        <v>0</v>
      </c>
      <c r="BJ270" s="19" t="s">
        <v>77</v>
      </c>
      <c r="BK270" s="211">
        <f>ROUND(I270*H270,2)</f>
        <v>0</v>
      </c>
      <c r="BL270" s="19" t="s">
        <v>124</v>
      </c>
      <c r="BM270" s="210" t="s">
        <v>362</v>
      </c>
    </row>
    <row r="271" s="14" customFormat="1">
      <c r="A271" s="14"/>
      <c r="B271" s="223"/>
      <c r="C271" s="224"/>
      <c r="D271" s="214" t="s">
        <v>126</v>
      </c>
      <c r="E271" s="225" t="s">
        <v>19</v>
      </c>
      <c r="F271" s="226" t="s">
        <v>363</v>
      </c>
      <c r="G271" s="224"/>
      <c r="H271" s="227">
        <v>45.072000000000003</v>
      </c>
      <c r="I271" s="228"/>
      <c r="J271" s="224"/>
      <c r="K271" s="224"/>
      <c r="L271" s="229"/>
      <c r="M271" s="230"/>
      <c r="N271" s="231"/>
      <c r="O271" s="231"/>
      <c r="P271" s="231"/>
      <c r="Q271" s="231"/>
      <c r="R271" s="231"/>
      <c r="S271" s="231"/>
      <c r="T271" s="232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33" t="s">
        <v>126</v>
      </c>
      <c r="AU271" s="233" t="s">
        <v>79</v>
      </c>
      <c r="AV271" s="14" t="s">
        <v>79</v>
      </c>
      <c r="AW271" s="14" t="s">
        <v>33</v>
      </c>
      <c r="AX271" s="14" t="s">
        <v>72</v>
      </c>
      <c r="AY271" s="233" t="s">
        <v>116</v>
      </c>
    </row>
    <row r="272" s="14" customFormat="1">
      <c r="A272" s="14"/>
      <c r="B272" s="223"/>
      <c r="C272" s="224"/>
      <c r="D272" s="214" t="s">
        <v>126</v>
      </c>
      <c r="E272" s="225" t="s">
        <v>19</v>
      </c>
      <c r="F272" s="226" t="s">
        <v>364</v>
      </c>
      <c r="G272" s="224"/>
      <c r="H272" s="227">
        <v>6.4800000000000004</v>
      </c>
      <c r="I272" s="228"/>
      <c r="J272" s="224"/>
      <c r="K272" s="224"/>
      <c r="L272" s="229"/>
      <c r="M272" s="230"/>
      <c r="N272" s="231"/>
      <c r="O272" s="231"/>
      <c r="P272" s="231"/>
      <c r="Q272" s="231"/>
      <c r="R272" s="231"/>
      <c r="S272" s="231"/>
      <c r="T272" s="232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33" t="s">
        <v>126</v>
      </c>
      <c r="AU272" s="233" t="s">
        <v>79</v>
      </c>
      <c r="AV272" s="14" t="s">
        <v>79</v>
      </c>
      <c r="AW272" s="14" t="s">
        <v>33</v>
      </c>
      <c r="AX272" s="14" t="s">
        <v>72</v>
      </c>
      <c r="AY272" s="233" t="s">
        <v>116</v>
      </c>
    </row>
    <row r="273" s="14" customFormat="1">
      <c r="A273" s="14"/>
      <c r="B273" s="223"/>
      <c r="C273" s="224"/>
      <c r="D273" s="214" t="s">
        <v>126</v>
      </c>
      <c r="E273" s="225" t="s">
        <v>19</v>
      </c>
      <c r="F273" s="226" t="s">
        <v>365</v>
      </c>
      <c r="G273" s="224"/>
      <c r="H273" s="227">
        <v>162.84800000000001</v>
      </c>
      <c r="I273" s="228"/>
      <c r="J273" s="224"/>
      <c r="K273" s="224"/>
      <c r="L273" s="229"/>
      <c r="M273" s="230"/>
      <c r="N273" s="231"/>
      <c r="O273" s="231"/>
      <c r="P273" s="231"/>
      <c r="Q273" s="231"/>
      <c r="R273" s="231"/>
      <c r="S273" s="231"/>
      <c r="T273" s="232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T273" s="233" t="s">
        <v>126</v>
      </c>
      <c r="AU273" s="233" t="s">
        <v>79</v>
      </c>
      <c r="AV273" s="14" t="s">
        <v>79</v>
      </c>
      <c r="AW273" s="14" t="s">
        <v>33</v>
      </c>
      <c r="AX273" s="14" t="s">
        <v>72</v>
      </c>
      <c r="AY273" s="233" t="s">
        <v>116</v>
      </c>
    </row>
    <row r="274" s="14" customFormat="1">
      <c r="A274" s="14"/>
      <c r="B274" s="223"/>
      <c r="C274" s="224"/>
      <c r="D274" s="214" t="s">
        <v>126</v>
      </c>
      <c r="E274" s="225" t="s">
        <v>19</v>
      </c>
      <c r="F274" s="226" t="s">
        <v>366</v>
      </c>
      <c r="G274" s="224"/>
      <c r="H274" s="227">
        <v>36.311999999999998</v>
      </c>
      <c r="I274" s="228"/>
      <c r="J274" s="224"/>
      <c r="K274" s="224"/>
      <c r="L274" s="229"/>
      <c r="M274" s="230"/>
      <c r="N274" s="231"/>
      <c r="O274" s="231"/>
      <c r="P274" s="231"/>
      <c r="Q274" s="231"/>
      <c r="R274" s="231"/>
      <c r="S274" s="231"/>
      <c r="T274" s="232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T274" s="233" t="s">
        <v>126</v>
      </c>
      <c r="AU274" s="233" t="s">
        <v>79</v>
      </c>
      <c r="AV274" s="14" t="s">
        <v>79</v>
      </c>
      <c r="AW274" s="14" t="s">
        <v>33</v>
      </c>
      <c r="AX274" s="14" t="s">
        <v>72</v>
      </c>
      <c r="AY274" s="233" t="s">
        <v>116</v>
      </c>
    </row>
    <row r="275" s="14" customFormat="1">
      <c r="A275" s="14"/>
      <c r="B275" s="223"/>
      <c r="C275" s="224"/>
      <c r="D275" s="214" t="s">
        <v>126</v>
      </c>
      <c r="E275" s="225" t="s">
        <v>19</v>
      </c>
      <c r="F275" s="226" t="s">
        <v>367</v>
      </c>
      <c r="G275" s="224"/>
      <c r="H275" s="227">
        <v>1.44</v>
      </c>
      <c r="I275" s="228"/>
      <c r="J275" s="224"/>
      <c r="K275" s="224"/>
      <c r="L275" s="229"/>
      <c r="M275" s="230"/>
      <c r="N275" s="231"/>
      <c r="O275" s="231"/>
      <c r="P275" s="231"/>
      <c r="Q275" s="231"/>
      <c r="R275" s="231"/>
      <c r="S275" s="231"/>
      <c r="T275" s="232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T275" s="233" t="s">
        <v>126</v>
      </c>
      <c r="AU275" s="233" t="s">
        <v>79</v>
      </c>
      <c r="AV275" s="14" t="s">
        <v>79</v>
      </c>
      <c r="AW275" s="14" t="s">
        <v>33</v>
      </c>
      <c r="AX275" s="14" t="s">
        <v>72</v>
      </c>
      <c r="AY275" s="233" t="s">
        <v>116</v>
      </c>
    </row>
    <row r="276" s="14" customFormat="1">
      <c r="A276" s="14"/>
      <c r="B276" s="223"/>
      <c r="C276" s="224"/>
      <c r="D276" s="214" t="s">
        <v>126</v>
      </c>
      <c r="E276" s="225" t="s">
        <v>19</v>
      </c>
      <c r="F276" s="226" t="s">
        <v>368</v>
      </c>
      <c r="G276" s="224"/>
      <c r="H276" s="227">
        <v>-1.4079999999999999</v>
      </c>
      <c r="I276" s="228"/>
      <c r="J276" s="224"/>
      <c r="K276" s="224"/>
      <c r="L276" s="229"/>
      <c r="M276" s="230"/>
      <c r="N276" s="231"/>
      <c r="O276" s="231"/>
      <c r="P276" s="231"/>
      <c r="Q276" s="231"/>
      <c r="R276" s="231"/>
      <c r="S276" s="231"/>
      <c r="T276" s="232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33" t="s">
        <v>126</v>
      </c>
      <c r="AU276" s="233" t="s">
        <v>79</v>
      </c>
      <c r="AV276" s="14" t="s">
        <v>79</v>
      </c>
      <c r="AW276" s="14" t="s">
        <v>33</v>
      </c>
      <c r="AX276" s="14" t="s">
        <v>72</v>
      </c>
      <c r="AY276" s="233" t="s">
        <v>116</v>
      </c>
    </row>
    <row r="277" s="14" customFormat="1">
      <c r="A277" s="14"/>
      <c r="B277" s="223"/>
      <c r="C277" s="224"/>
      <c r="D277" s="214" t="s">
        <v>126</v>
      </c>
      <c r="E277" s="225" t="s">
        <v>19</v>
      </c>
      <c r="F277" s="226" t="s">
        <v>369</v>
      </c>
      <c r="G277" s="224"/>
      <c r="H277" s="227">
        <v>-5.1040000000000001</v>
      </c>
      <c r="I277" s="228"/>
      <c r="J277" s="224"/>
      <c r="K277" s="224"/>
      <c r="L277" s="229"/>
      <c r="M277" s="230"/>
      <c r="N277" s="231"/>
      <c r="O277" s="231"/>
      <c r="P277" s="231"/>
      <c r="Q277" s="231"/>
      <c r="R277" s="231"/>
      <c r="S277" s="231"/>
      <c r="T277" s="232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33" t="s">
        <v>126</v>
      </c>
      <c r="AU277" s="233" t="s">
        <v>79</v>
      </c>
      <c r="AV277" s="14" t="s">
        <v>79</v>
      </c>
      <c r="AW277" s="14" t="s">
        <v>33</v>
      </c>
      <c r="AX277" s="14" t="s">
        <v>72</v>
      </c>
      <c r="AY277" s="233" t="s">
        <v>116</v>
      </c>
    </row>
    <row r="278" s="14" customFormat="1">
      <c r="A278" s="14"/>
      <c r="B278" s="223"/>
      <c r="C278" s="224"/>
      <c r="D278" s="214" t="s">
        <v>126</v>
      </c>
      <c r="E278" s="225" t="s">
        <v>19</v>
      </c>
      <c r="F278" s="226" t="s">
        <v>370</v>
      </c>
      <c r="G278" s="224"/>
      <c r="H278" s="227">
        <v>-3.96</v>
      </c>
      <c r="I278" s="228"/>
      <c r="J278" s="224"/>
      <c r="K278" s="224"/>
      <c r="L278" s="229"/>
      <c r="M278" s="230"/>
      <c r="N278" s="231"/>
      <c r="O278" s="231"/>
      <c r="P278" s="231"/>
      <c r="Q278" s="231"/>
      <c r="R278" s="231"/>
      <c r="S278" s="231"/>
      <c r="T278" s="232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T278" s="233" t="s">
        <v>126</v>
      </c>
      <c r="AU278" s="233" t="s">
        <v>79</v>
      </c>
      <c r="AV278" s="14" t="s">
        <v>79</v>
      </c>
      <c r="AW278" s="14" t="s">
        <v>33</v>
      </c>
      <c r="AX278" s="14" t="s">
        <v>72</v>
      </c>
      <c r="AY278" s="233" t="s">
        <v>116</v>
      </c>
    </row>
    <row r="279" s="14" customFormat="1">
      <c r="A279" s="14"/>
      <c r="B279" s="223"/>
      <c r="C279" s="224"/>
      <c r="D279" s="214" t="s">
        <v>126</v>
      </c>
      <c r="E279" s="225" t="s">
        <v>19</v>
      </c>
      <c r="F279" s="226" t="s">
        <v>371</v>
      </c>
      <c r="G279" s="224"/>
      <c r="H279" s="227">
        <v>-0.40799999999999997</v>
      </c>
      <c r="I279" s="228"/>
      <c r="J279" s="224"/>
      <c r="K279" s="224"/>
      <c r="L279" s="229"/>
      <c r="M279" s="230"/>
      <c r="N279" s="231"/>
      <c r="O279" s="231"/>
      <c r="P279" s="231"/>
      <c r="Q279" s="231"/>
      <c r="R279" s="231"/>
      <c r="S279" s="231"/>
      <c r="T279" s="232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T279" s="233" t="s">
        <v>126</v>
      </c>
      <c r="AU279" s="233" t="s">
        <v>79</v>
      </c>
      <c r="AV279" s="14" t="s">
        <v>79</v>
      </c>
      <c r="AW279" s="14" t="s">
        <v>33</v>
      </c>
      <c r="AX279" s="14" t="s">
        <v>72</v>
      </c>
      <c r="AY279" s="233" t="s">
        <v>116</v>
      </c>
    </row>
    <row r="280" s="14" customFormat="1">
      <c r="A280" s="14"/>
      <c r="B280" s="223"/>
      <c r="C280" s="224"/>
      <c r="D280" s="214" t="s">
        <v>126</v>
      </c>
      <c r="E280" s="225" t="s">
        <v>19</v>
      </c>
      <c r="F280" s="226" t="s">
        <v>372</v>
      </c>
      <c r="G280" s="224"/>
      <c r="H280" s="227">
        <v>-0.33000000000000002</v>
      </c>
      <c r="I280" s="228"/>
      <c r="J280" s="224"/>
      <c r="K280" s="224"/>
      <c r="L280" s="229"/>
      <c r="M280" s="230"/>
      <c r="N280" s="231"/>
      <c r="O280" s="231"/>
      <c r="P280" s="231"/>
      <c r="Q280" s="231"/>
      <c r="R280" s="231"/>
      <c r="S280" s="231"/>
      <c r="T280" s="232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33" t="s">
        <v>126</v>
      </c>
      <c r="AU280" s="233" t="s">
        <v>79</v>
      </c>
      <c r="AV280" s="14" t="s">
        <v>79</v>
      </c>
      <c r="AW280" s="14" t="s">
        <v>33</v>
      </c>
      <c r="AX280" s="14" t="s">
        <v>72</v>
      </c>
      <c r="AY280" s="233" t="s">
        <v>116</v>
      </c>
    </row>
    <row r="281" s="14" customFormat="1">
      <c r="A281" s="14"/>
      <c r="B281" s="223"/>
      <c r="C281" s="224"/>
      <c r="D281" s="214" t="s">
        <v>126</v>
      </c>
      <c r="E281" s="225" t="s">
        <v>19</v>
      </c>
      <c r="F281" s="226" t="s">
        <v>373</v>
      </c>
      <c r="G281" s="224"/>
      <c r="H281" s="227">
        <v>-1.296</v>
      </c>
      <c r="I281" s="228"/>
      <c r="J281" s="224"/>
      <c r="K281" s="224"/>
      <c r="L281" s="229"/>
      <c r="M281" s="230"/>
      <c r="N281" s="231"/>
      <c r="O281" s="231"/>
      <c r="P281" s="231"/>
      <c r="Q281" s="231"/>
      <c r="R281" s="231"/>
      <c r="S281" s="231"/>
      <c r="T281" s="232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33" t="s">
        <v>126</v>
      </c>
      <c r="AU281" s="233" t="s">
        <v>79</v>
      </c>
      <c r="AV281" s="14" t="s">
        <v>79</v>
      </c>
      <c r="AW281" s="14" t="s">
        <v>33</v>
      </c>
      <c r="AX281" s="14" t="s">
        <v>72</v>
      </c>
      <c r="AY281" s="233" t="s">
        <v>116</v>
      </c>
    </row>
    <row r="282" s="14" customFormat="1">
      <c r="A282" s="14"/>
      <c r="B282" s="223"/>
      <c r="C282" s="224"/>
      <c r="D282" s="214" t="s">
        <v>126</v>
      </c>
      <c r="E282" s="225" t="s">
        <v>19</v>
      </c>
      <c r="F282" s="226" t="s">
        <v>374</v>
      </c>
      <c r="G282" s="224"/>
      <c r="H282" s="227">
        <v>8</v>
      </c>
      <c r="I282" s="228"/>
      <c r="J282" s="224"/>
      <c r="K282" s="224"/>
      <c r="L282" s="229"/>
      <c r="M282" s="230"/>
      <c r="N282" s="231"/>
      <c r="O282" s="231"/>
      <c r="P282" s="231"/>
      <c r="Q282" s="231"/>
      <c r="R282" s="231"/>
      <c r="S282" s="231"/>
      <c r="T282" s="232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T282" s="233" t="s">
        <v>126</v>
      </c>
      <c r="AU282" s="233" t="s">
        <v>79</v>
      </c>
      <c r="AV282" s="14" t="s">
        <v>79</v>
      </c>
      <c r="AW282" s="14" t="s">
        <v>33</v>
      </c>
      <c r="AX282" s="14" t="s">
        <v>72</v>
      </c>
      <c r="AY282" s="233" t="s">
        <v>116</v>
      </c>
    </row>
    <row r="283" s="15" customFormat="1">
      <c r="A283" s="15"/>
      <c r="B283" s="234"/>
      <c r="C283" s="235"/>
      <c r="D283" s="214" t="s">
        <v>126</v>
      </c>
      <c r="E283" s="236" t="s">
        <v>19</v>
      </c>
      <c r="F283" s="237" t="s">
        <v>130</v>
      </c>
      <c r="G283" s="235"/>
      <c r="H283" s="238">
        <v>247.64600000000004</v>
      </c>
      <c r="I283" s="239"/>
      <c r="J283" s="235"/>
      <c r="K283" s="235"/>
      <c r="L283" s="240"/>
      <c r="M283" s="241"/>
      <c r="N283" s="242"/>
      <c r="O283" s="242"/>
      <c r="P283" s="242"/>
      <c r="Q283" s="242"/>
      <c r="R283" s="242"/>
      <c r="S283" s="242"/>
      <c r="T283" s="243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44" t="s">
        <v>126</v>
      </c>
      <c r="AU283" s="244" t="s">
        <v>79</v>
      </c>
      <c r="AV283" s="15" t="s">
        <v>124</v>
      </c>
      <c r="AW283" s="15" t="s">
        <v>33</v>
      </c>
      <c r="AX283" s="15" t="s">
        <v>77</v>
      </c>
      <c r="AY283" s="244" t="s">
        <v>116</v>
      </c>
    </row>
    <row r="284" s="2" customFormat="1" ht="33" customHeight="1">
      <c r="A284" s="40"/>
      <c r="B284" s="41"/>
      <c r="C284" s="199" t="s">
        <v>375</v>
      </c>
      <c r="D284" s="199" t="s">
        <v>119</v>
      </c>
      <c r="E284" s="200" t="s">
        <v>376</v>
      </c>
      <c r="F284" s="201" t="s">
        <v>377</v>
      </c>
      <c r="G284" s="202" t="s">
        <v>122</v>
      </c>
      <c r="H284" s="203">
        <v>61.911000000000001</v>
      </c>
      <c r="I284" s="204"/>
      <c r="J284" s="205">
        <f>ROUND(I284*H284,2)</f>
        <v>0</v>
      </c>
      <c r="K284" s="201" t="s">
        <v>19</v>
      </c>
      <c r="L284" s="46"/>
      <c r="M284" s="206" t="s">
        <v>19</v>
      </c>
      <c r="N284" s="207" t="s">
        <v>43</v>
      </c>
      <c r="O284" s="86"/>
      <c r="P284" s="208">
        <f>O284*H284</f>
        <v>0</v>
      </c>
      <c r="Q284" s="208">
        <v>0</v>
      </c>
      <c r="R284" s="208">
        <f>Q284*H284</f>
        <v>0</v>
      </c>
      <c r="S284" s="208">
        <v>0</v>
      </c>
      <c r="T284" s="209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10" t="s">
        <v>124</v>
      </c>
      <c r="AT284" s="210" t="s">
        <v>119</v>
      </c>
      <c r="AU284" s="210" t="s">
        <v>79</v>
      </c>
      <c r="AY284" s="19" t="s">
        <v>116</v>
      </c>
      <c r="BE284" s="211">
        <f>IF(N284="základní",J284,0)</f>
        <v>0</v>
      </c>
      <c r="BF284" s="211">
        <f>IF(N284="snížená",J284,0)</f>
        <v>0</v>
      </c>
      <c r="BG284" s="211">
        <f>IF(N284="zákl. přenesená",J284,0)</f>
        <v>0</v>
      </c>
      <c r="BH284" s="211">
        <f>IF(N284="sníž. přenesená",J284,0)</f>
        <v>0</v>
      </c>
      <c r="BI284" s="211">
        <f>IF(N284="nulová",J284,0)</f>
        <v>0</v>
      </c>
      <c r="BJ284" s="19" t="s">
        <v>77</v>
      </c>
      <c r="BK284" s="211">
        <f>ROUND(I284*H284,2)</f>
        <v>0</v>
      </c>
      <c r="BL284" s="19" t="s">
        <v>124</v>
      </c>
      <c r="BM284" s="210" t="s">
        <v>378</v>
      </c>
    </row>
    <row r="285" s="14" customFormat="1">
      <c r="A285" s="14"/>
      <c r="B285" s="223"/>
      <c r="C285" s="224"/>
      <c r="D285" s="214" t="s">
        <v>126</v>
      </c>
      <c r="E285" s="225" t="s">
        <v>19</v>
      </c>
      <c r="F285" s="226" t="s">
        <v>379</v>
      </c>
      <c r="G285" s="224"/>
      <c r="H285" s="227">
        <v>11.268000000000001</v>
      </c>
      <c r="I285" s="228"/>
      <c r="J285" s="224"/>
      <c r="K285" s="224"/>
      <c r="L285" s="229"/>
      <c r="M285" s="230"/>
      <c r="N285" s="231"/>
      <c r="O285" s="231"/>
      <c r="P285" s="231"/>
      <c r="Q285" s="231"/>
      <c r="R285" s="231"/>
      <c r="S285" s="231"/>
      <c r="T285" s="232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33" t="s">
        <v>126</v>
      </c>
      <c r="AU285" s="233" t="s">
        <v>79</v>
      </c>
      <c r="AV285" s="14" t="s">
        <v>79</v>
      </c>
      <c r="AW285" s="14" t="s">
        <v>33</v>
      </c>
      <c r="AX285" s="14" t="s">
        <v>72</v>
      </c>
      <c r="AY285" s="233" t="s">
        <v>116</v>
      </c>
    </row>
    <row r="286" s="14" customFormat="1">
      <c r="A286" s="14"/>
      <c r="B286" s="223"/>
      <c r="C286" s="224"/>
      <c r="D286" s="214" t="s">
        <v>126</v>
      </c>
      <c r="E286" s="225" t="s">
        <v>19</v>
      </c>
      <c r="F286" s="226" t="s">
        <v>380</v>
      </c>
      <c r="G286" s="224"/>
      <c r="H286" s="227">
        <v>1.6200000000000001</v>
      </c>
      <c r="I286" s="228"/>
      <c r="J286" s="224"/>
      <c r="K286" s="224"/>
      <c r="L286" s="229"/>
      <c r="M286" s="230"/>
      <c r="N286" s="231"/>
      <c r="O286" s="231"/>
      <c r="P286" s="231"/>
      <c r="Q286" s="231"/>
      <c r="R286" s="231"/>
      <c r="S286" s="231"/>
      <c r="T286" s="232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33" t="s">
        <v>126</v>
      </c>
      <c r="AU286" s="233" t="s">
        <v>79</v>
      </c>
      <c r="AV286" s="14" t="s">
        <v>79</v>
      </c>
      <c r="AW286" s="14" t="s">
        <v>33</v>
      </c>
      <c r="AX286" s="14" t="s">
        <v>72</v>
      </c>
      <c r="AY286" s="233" t="s">
        <v>116</v>
      </c>
    </row>
    <row r="287" s="14" customFormat="1">
      <c r="A287" s="14"/>
      <c r="B287" s="223"/>
      <c r="C287" s="224"/>
      <c r="D287" s="214" t="s">
        <v>126</v>
      </c>
      <c r="E287" s="225" t="s">
        <v>19</v>
      </c>
      <c r="F287" s="226" t="s">
        <v>381</v>
      </c>
      <c r="G287" s="224"/>
      <c r="H287" s="227">
        <v>40.712000000000003</v>
      </c>
      <c r="I287" s="228"/>
      <c r="J287" s="224"/>
      <c r="K287" s="224"/>
      <c r="L287" s="229"/>
      <c r="M287" s="230"/>
      <c r="N287" s="231"/>
      <c r="O287" s="231"/>
      <c r="P287" s="231"/>
      <c r="Q287" s="231"/>
      <c r="R287" s="231"/>
      <c r="S287" s="231"/>
      <c r="T287" s="232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T287" s="233" t="s">
        <v>126</v>
      </c>
      <c r="AU287" s="233" t="s">
        <v>79</v>
      </c>
      <c r="AV287" s="14" t="s">
        <v>79</v>
      </c>
      <c r="AW287" s="14" t="s">
        <v>33</v>
      </c>
      <c r="AX287" s="14" t="s">
        <v>72</v>
      </c>
      <c r="AY287" s="233" t="s">
        <v>116</v>
      </c>
    </row>
    <row r="288" s="14" customFormat="1">
      <c r="A288" s="14"/>
      <c r="B288" s="223"/>
      <c r="C288" s="224"/>
      <c r="D288" s="214" t="s">
        <v>126</v>
      </c>
      <c r="E288" s="225" t="s">
        <v>19</v>
      </c>
      <c r="F288" s="226" t="s">
        <v>382</v>
      </c>
      <c r="G288" s="224"/>
      <c r="H288" s="227">
        <v>9.0779999999999994</v>
      </c>
      <c r="I288" s="228"/>
      <c r="J288" s="224"/>
      <c r="K288" s="224"/>
      <c r="L288" s="229"/>
      <c r="M288" s="230"/>
      <c r="N288" s="231"/>
      <c r="O288" s="231"/>
      <c r="P288" s="231"/>
      <c r="Q288" s="231"/>
      <c r="R288" s="231"/>
      <c r="S288" s="231"/>
      <c r="T288" s="232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T288" s="233" t="s">
        <v>126</v>
      </c>
      <c r="AU288" s="233" t="s">
        <v>79</v>
      </c>
      <c r="AV288" s="14" t="s">
        <v>79</v>
      </c>
      <c r="AW288" s="14" t="s">
        <v>33</v>
      </c>
      <c r="AX288" s="14" t="s">
        <v>72</v>
      </c>
      <c r="AY288" s="233" t="s">
        <v>116</v>
      </c>
    </row>
    <row r="289" s="14" customFormat="1">
      <c r="A289" s="14"/>
      <c r="B289" s="223"/>
      <c r="C289" s="224"/>
      <c r="D289" s="214" t="s">
        <v>126</v>
      </c>
      <c r="E289" s="225" t="s">
        <v>19</v>
      </c>
      <c r="F289" s="226" t="s">
        <v>383</v>
      </c>
      <c r="G289" s="224"/>
      <c r="H289" s="227">
        <v>0.35999999999999999</v>
      </c>
      <c r="I289" s="228"/>
      <c r="J289" s="224"/>
      <c r="K289" s="224"/>
      <c r="L289" s="229"/>
      <c r="M289" s="230"/>
      <c r="N289" s="231"/>
      <c r="O289" s="231"/>
      <c r="P289" s="231"/>
      <c r="Q289" s="231"/>
      <c r="R289" s="231"/>
      <c r="S289" s="231"/>
      <c r="T289" s="232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33" t="s">
        <v>126</v>
      </c>
      <c r="AU289" s="233" t="s">
        <v>79</v>
      </c>
      <c r="AV289" s="14" t="s">
        <v>79</v>
      </c>
      <c r="AW289" s="14" t="s">
        <v>33</v>
      </c>
      <c r="AX289" s="14" t="s">
        <v>72</v>
      </c>
      <c r="AY289" s="233" t="s">
        <v>116</v>
      </c>
    </row>
    <row r="290" s="14" customFormat="1">
      <c r="A290" s="14"/>
      <c r="B290" s="223"/>
      <c r="C290" s="224"/>
      <c r="D290" s="214" t="s">
        <v>126</v>
      </c>
      <c r="E290" s="225" t="s">
        <v>19</v>
      </c>
      <c r="F290" s="226" t="s">
        <v>384</v>
      </c>
      <c r="G290" s="224"/>
      <c r="H290" s="227">
        <v>-0.35199999999999998</v>
      </c>
      <c r="I290" s="228"/>
      <c r="J290" s="224"/>
      <c r="K290" s="224"/>
      <c r="L290" s="229"/>
      <c r="M290" s="230"/>
      <c r="N290" s="231"/>
      <c r="O290" s="231"/>
      <c r="P290" s="231"/>
      <c r="Q290" s="231"/>
      <c r="R290" s="231"/>
      <c r="S290" s="231"/>
      <c r="T290" s="232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33" t="s">
        <v>126</v>
      </c>
      <c r="AU290" s="233" t="s">
        <v>79</v>
      </c>
      <c r="AV290" s="14" t="s">
        <v>79</v>
      </c>
      <c r="AW290" s="14" t="s">
        <v>33</v>
      </c>
      <c r="AX290" s="14" t="s">
        <v>72</v>
      </c>
      <c r="AY290" s="233" t="s">
        <v>116</v>
      </c>
    </row>
    <row r="291" s="14" customFormat="1">
      <c r="A291" s="14"/>
      <c r="B291" s="223"/>
      <c r="C291" s="224"/>
      <c r="D291" s="214" t="s">
        <v>126</v>
      </c>
      <c r="E291" s="225" t="s">
        <v>19</v>
      </c>
      <c r="F291" s="226" t="s">
        <v>385</v>
      </c>
      <c r="G291" s="224"/>
      <c r="H291" s="227">
        <v>-1.276</v>
      </c>
      <c r="I291" s="228"/>
      <c r="J291" s="224"/>
      <c r="K291" s="224"/>
      <c r="L291" s="229"/>
      <c r="M291" s="230"/>
      <c r="N291" s="231"/>
      <c r="O291" s="231"/>
      <c r="P291" s="231"/>
      <c r="Q291" s="231"/>
      <c r="R291" s="231"/>
      <c r="S291" s="231"/>
      <c r="T291" s="232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T291" s="233" t="s">
        <v>126</v>
      </c>
      <c r="AU291" s="233" t="s">
        <v>79</v>
      </c>
      <c r="AV291" s="14" t="s">
        <v>79</v>
      </c>
      <c r="AW291" s="14" t="s">
        <v>33</v>
      </c>
      <c r="AX291" s="14" t="s">
        <v>72</v>
      </c>
      <c r="AY291" s="233" t="s">
        <v>116</v>
      </c>
    </row>
    <row r="292" s="14" customFormat="1">
      <c r="A292" s="14"/>
      <c r="B292" s="223"/>
      <c r="C292" s="224"/>
      <c r="D292" s="214" t="s">
        <v>126</v>
      </c>
      <c r="E292" s="225" t="s">
        <v>19</v>
      </c>
      <c r="F292" s="226" t="s">
        <v>386</v>
      </c>
      <c r="G292" s="224"/>
      <c r="H292" s="227">
        <v>-0.98999999999999999</v>
      </c>
      <c r="I292" s="228"/>
      <c r="J292" s="224"/>
      <c r="K292" s="224"/>
      <c r="L292" s="229"/>
      <c r="M292" s="230"/>
      <c r="N292" s="231"/>
      <c r="O292" s="231"/>
      <c r="P292" s="231"/>
      <c r="Q292" s="231"/>
      <c r="R292" s="231"/>
      <c r="S292" s="231"/>
      <c r="T292" s="232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T292" s="233" t="s">
        <v>126</v>
      </c>
      <c r="AU292" s="233" t="s">
        <v>79</v>
      </c>
      <c r="AV292" s="14" t="s">
        <v>79</v>
      </c>
      <c r="AW292" s="14" t="s">
        <v>33</v>
      </c>
      <c r="AX292" s="14" t="s">
        <v>72</v>
      </c>
      <c r="AY292" s="233" t="s">
        <v>116</v>
      </c>
    </row>
    <row r="293" s="14" customFormat="1">
      <c r="A293" s="14"/>
      <c r="B293" s="223"/>
      <c r="C293" s="224"/>
      <c r="D293" s="214" t="s">
        <v>126</v>
      </c>
      <c r="E293" s="225" t="s">
        <v>19</v>
      </c>
      <c r="F293" s="226" t="s">
        <v>387</v>
      </c>
      <c r="G293" s="224"/>
      <c r="H293" s="227">
        <v>-0.10199999999999999</v>
      </c>
      <c r="I293" s="228"/>
      <c r="J293" s="224"/>
      <c r="K293" s="224"/>
      <c r="L293" s="229"/>
      <c r="M293" s="230"/>
      <c r="N293" s="231"/>
      <c r="O293" s="231"/>
      <c r="P293" s="231"/>
      <c r="Q293" s="231"/>
      <c r="R293" s="231"/>
      <c r="S293" s="231"/>
      <c r="T293" s="232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T293" s="233" t="s">
        <v>126</v>
      </c>
      <c r="AU293" s="233" t="s">
        <v>79</v>
      </c>
      <c r="AV293" s="14" t="s">
        <v>79</v>
      </c>
      <c r="AW293" s="14" t="s">
        <v>33</v>
      </c>
      <c r="AX293" s="14" t="s">
        <v>72</v>
      </c>
      <c r="AY293" s="233" t="s">
        <v>116</v>
      </c>
    </row>
    <row r="294" s="14" customFormat="1">
      <c r="A294" s="14"/>
      <c r="B294" s="223"/>
      <c r="C294" s="224"/>
      <c r="D294" s="214" t="s">
        <v>126</v>
      </c>
      <c r="E294" s="225" t="s">
        <v>19</v>
      </c>
      <c r="F294" s="226" t="s">
        <v>388</v>
      </c>
      <c r="G294" s="224"/>
      <c r="H294" s="227">
        <v>-0.083000000000000004</v>
      </c>
      <c r="I294" s="228"/>
      <c r="J294" s="224"/>
      <c r="K294" s="224"/>
      <c r="L294" s="229"/>
      <c r="M294" s="230"/>
      <c r="N294" s="231"/>
      <c r="O294" s="231"/>
      <c r="P294" s="231"/>
      <c r="Q294" s="231"/>
      <c r="R294" s="231"/>
      <c r="S294" s="231"/>
      <c r="T294" s="232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T294" s="233" t="s">
        <v>126</v>
      </c>
      <c r="AU294" s="233" t="s">
        <v>79</v>
      </c>
      <c r="AV294" s="14" t="s">
        <v>79</v>
      </c>
      <c r="AW294" s="14" t="s">
        <v>33</v>
      </c>
      <c r="AX294" s="14" t="s">
        <v>72</v>
      </c>
      <c r="AY294" s="233" t="s">
        <v>116</v>
      </c>
    </row>
    <row r="295" s="14" customFormat="1">
      <c r="A295" s="14"/>
      <c r="B295" s="223"/>
      <c r="C295" s="224"/>
      <c r="D295" s="214" t="s">
        <v>126</v>
      </c>
      <c r="E295" s="225" t="s">
        <v>19</v>
      </c>
      <c r="F295" s="226" t="s">
        <v>389</v>
      </c>
      <c r="G295" s="224"/>
      <c r="H295" s="227">
        <v>-0.32400000000000001</v>
      </c>
      <c r="I295" s="228"/>
      <c r="J295" s="224"/>
      <c r="K295" s="224"/>
      <c r="L295" s="229"/>
      <c r="M295" s="230"/>
      <c r="N295" s="231"/>
      <c r="O295" s="231"/>
      <c r="P295" s="231"/>
      <c r="Q295" s="231"/>
      <c r="R295" s="231"/>
      <c r="S295" s="231"/>
      <c r="T295" s="232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33" t="s">
        <v>126</v>
      </c>
      <c r="AU295" s="233" t="s">
        <v>79</v>
      </c>
      <c r="AV295" s="14" t="s">
        <v>79</v>
      </c>
      <c r="AW295" s="14" t="s">
        <v>33</v>
      </c>
      <c r="AX295" s="14" t="s">
        <v>72</v>
      </c>
      <c r="AY295" s="233" t="s">
        <v>116</v>
      </c>
    </row>
    <row r="296" s="14" customFormat="1">
      <c r="A296" s="14"/>
      <c r="B296" s="223"/>
      <c r="C296" s="224"/>
      <c r="D296" s="214" t="s">
        <v>126</v>
      </c>
      <c r="E296" s="225" t="s">
        <v>19</v>
      </c>
      <c r="F296" s="226" t="s">
        <v>390</v>
      </c>
      <c r="G296" s="224"/>
      <c r="H296" s="227">
        <v>2</v>
      </c>
      <c r="I296" s="228"/>
      <c r="J296" s="224"/>
      <c r="K296" s="224"/>
      <c r="L296" s="229"/>
      <c r="M296" s="230"/>
      <c r="N296" s="231"/>
      <c r="O296" s="231"/>
      <c r="P296" s="231"/>
      <c r="Q296" s="231"/>
      <c r="R296" s="231"/>
      <c r="S296" s="231"/>
      <c r="T296" s="232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33" t="s">
        <v>126</v>
      </c>
      <c r="AU296" s="233" t="s">
        <v>79</v>
      </c>
      <c r="AV296" s="14" t="s">
        <v>79</v>
      </c>
      <c r="AW296" s="14" t="s">
        <v>33</v>
      </c>
      <c r="AX296" s="14" t="s">
        <v>72</v>
      </c>
      <c r="AY296" s="233" t="s">
        <v>116</v>
      </c>
    </row>
    <row r="297" s="15" customFormat="1">
      <c r="A297" s="15"/>
      <c r="B297" s="234"/>
      <c r="C297" s="235"/>
      <c r="D297" s="214" t="s">
        <v>126</v>
      </c>
      <c r="E297" s="236" t="s">
        <v>19</v>
      </c>
      <c r="F297" s="237" t="s">
        <v>130</v>
      </c>
      <c r="G297" s="235"/>
      <c r="H297" s="238">
        <v>61.911000000000016</v>
      </c>
      <c r="I297" s="239"/>
      <c r="J297" s="235"/>
      <c r="K297" s="235"/>
      <c r="L297" s="240"/>
      <c r="M297" s="241"/>
      <c r="N297" s="242"/>
      <c r="O297" s="242"/>
      <c r="P297" s="242"/>
      <c r="Q297" s="242"/>
      <c r="R297" s="242"/>
      <c r="S297" s="242"/>
      <c r="T297" s="243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T297" s="244" t="s">
        <v>126</v>
      </c>
      <c r="AU297" s="244" t="s">
        <v>79</v>
      </c>
      <c r="AV297" s="15" t="s">
        <v>124</v>
      </c>
      <c r="AW297" s="15" t="s">
        <v>33</v>
      </c>
      <c r="AX297" s="15" t="s">
        <v>77</v>
      </c>
      <c r="AY297" s="244" t="s">
        <v>116</v>
      </c>
    </row>
    <row r="298" s="2" customFormat="1" ht="33" customHeight="1">
      <c r="A298" s="40"/>
      <c r="B298" s="41"/>
      <c r="C298" s="199" t="s">
        <v>391</v>
      </c>
      <c r="D298" s="199" t="s">
        <v>119</v>
      </c>
      <c r="E298" s="200" t="s">
        <v>392</v>
      </c>
      <c r="F298" s="201" t="s">
        <v>393</v>
      </c>
      <c r="G298" s="202" t="s">
        <v>155</v>
      </c>
      <c r="H298" s="203">
        <v>1</v>
      </c>
      <c r="I298" s="204"/>
      <c r="J298" s="205">
        <f>ROUND(I298*H298,2)</f>
        <v>0</v>
      </c>
      <c r="K298" s="201" t="s">
        <v>19</v>
      </c>
      <c r="L298" s="46"/>
      <c r="M298" s="206" t="s">
        <v>19</v>
      </c>
      <c r="N298" s="207" t="s">
        <v>43</v>
      </c>
      <c r="O298" s="86"/>
      <c r="P298" s="208">
        <f>O298*H298</f>
        <v>0</v>
      </c>
      <c r="Q298" s="208">
        <v>0</v>
      </c>
      <c r="R298" s="208">
        <f>Q298*H298</f>
        <v>0</v>
      </c>
      <c r="S298" s="208">
        <v>0</v>
      </c>
      <c r="T298" s="209">
        <f>S298*H298</f>
        <v>0</v>
      </c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R298" s="210" t="s">
        <v>124</v>
      </c>
      <c r="AT298" s="210" t="s">
        <v>119</v>
      </c>
      <c r="AU298" s="210" t="s">
        <v>79</v>
      </c>
      <c r="AY298" s="19" t="s">
        <v>116</v>
      </c>
      <c r="BE298" s="211">
        <f>IF(N298="základní",J298,0)</f>
        <v>0</v>
      </c>
      <c r="BF298" s="211">
        <f>IF(N298="snížená",J298,0)</f>
        <v>0</v>
      </c>
      <c r="BG298" s="211">
        <f>IF(N298="zákl. přenesená",J298,0)</f>
        <v>0</v>
      </c>
      <c r="BH298" s="211">
        <f>IF(N298="sníž. přenesená",J298,0)</f>
        <v>0</v>
      </c>
      <c r="BI298" s="211">
        <f>IF(N298="nulová",J298,0)</f>
        <v>0</v>
      </c>
      <c r="BJ298" s="19" t="s">
        <v>77</v>
      </c>
      <c r="BK298" s="211">
        <f>ROUND(I298*H298,2)</f>
        <v>0</v>
      </c>
      <c r="BL298" s="19" t="s">
        <v>124</v>
      </c>
      <c r="BM298" s="210" t="s">
        <v>394</v>
      </c>
    </row>
    <row r="299" s="2" customFormat="1" ht="16.5" customHeight="1">
      <c r="A299" s="40"/>
      <c r="B299" s="41"/>
      <c r="C299" s="199" t="s">
        <v>395</v>
      </c>
      <c r="D299" s="199" t="s">
        <v>119</v>
      </c>
      <c r="E299" s="200" t="s">
        <v>396</v>
      </c>
      <c r="F299" s="201" t="s">
        <v>397</v>
      </c>
      <c r="G299" s="202" t="s">
        <v>155</v>
      </c>
      <c r="H299" s="203">
        <v>1</v>
      </c>
      <c r="I299" s="204"/>
      <c r="J299" s="205">
        <f>ROUND(I299*H299,2)</f>
        <v>0</v>
      </c>
      <c r="K299" s="201" t="s">
        <v>19</v>
      </c>
      <c r="L299" s="46"/>
      <c r="M299" s="206" t="s">
        <v>19</v>
      </c>
      <c r="N299" s="207" t="s">
        <v>43</v>
      </c>
      <c r="O299" s="86"/>
      <c r="P299" s="208">
        <f>O299*H299</f>
        <v>0</v>
      </c>
      <c r="Q299" s="208">
        <v>0</v>
      </c>
      <c r="R299" s="208">
        <f>Q299*H299</f>
        <v>0</v>
      </c>
      <c r="S299" s="208">
        <v>0</v>
      </c>
      <c r="T299" s="209">
        <f>S299*H299</f>
        <v>0</v>
      </c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R299" s="210" t="s">
        <v>124</v>
      </c>
      <c r="AT299" s="210" t="s">
        <v>119</v>
      </c>
      <c r="AU299" s="210" t="s">
        <v>79</v>
      </c>
      <c r="AY299" s="19" t="s">
        <v>116</v>
      </c>
      <c r="BE299" s="211">
        <f>IF(N299="základní",J299,0)</f>
        <v>0</v>
      </c>
      <c r="BF299" s="211">
        <f>IF(N299="snížená",J299,0)</f>
        <v>0</v>
      </c>
      <c r="BG299" s="211">
        <f>IF(N299="zákl. přenesená",J299,0)</f>
        <v>0</v>
      </c>
      <c r="BH299" s="211">
        <f>IF(N299="sníž. přenesená",J299,0)</f>
        <v>0</v>
      </c>
      <c r="BI299" s="211">
        <f>IF(N299="nulová",J299,0)</f>
        <v>0</v>
      </c>
      <c r="BJ299" s="19" t="s">
        <v>77</v>
      </c>
      <c r="BK299" s="211">
        <f>ROUND(I299*H299,2)</f>
        <v>0</v>
      </c>
      <c r="BL299" s="19" t="s">
        <v>124</v>
      </c>
      <c r="BM299" s="210" t="s">
        <v>398</v>
      </c>
    </row>
    <row r="300" s="2" customFormat="1" ht="16.5" customHeight="1">
      <c r="A300" s="40"/>
      <c r="B300" s="41"/>
      <c r="C300" s="199" t="s">
        <v>399</v>
      </c>
      <c r="D300" s="199" t="s">
        <v>119</v>
      </c>
      <c r="E300" s="200" t="s">
        <v>400</v>
      </c>
      <c r="F300" s="201" t="s">
        <v>401</v>
      </c>
      <c r="G300" s="202" t="s">
        <v>150</v>
      </c>
      <c r="H300" s="203">
        <v>8</v>
      </c>
      <c r="I300" s="204"/>
      <c r="J300" s="205">
        <f>ROUND(I300*H300,2)</f>
        <v>0</v>
      </c>
      <c r="K300" s="201" t="s">
        <v>19</v>
      </c>
      <c r="L300" s="46"/>
      <c r="M300" s="206" t="s">
        <v>19</v>
      </c>
      <c r="N300" s="207" t="s">
        <v>43</v>
      </c>
      <c r="O300" s="86"/>
      <c r="P300" s="208">
        <f>O300*H300</f>
        <v>0</v>
      </c>
      <c r="Q300" s="208">
        <v>0</v>
      </c>
      <c r="R300" s="208">
        <f>Q300*H300</f>
        <v>0</v>
      </c>
      <c r="S300" s="208">
        <v>0</v>
      </c>
      <c r="T300" s="209">
        <f>S300*H300</f>
        <v>0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10" t="s">
        <v>124</v>
      </c>
      <c r="AT300" s="210" t="s">
        <v>119</v>
      </c>
      <c r="AU300" s="210" t="s">
        <v>79</v>
      </c>
      <c r="AY300" s="19" t="s">
        <v>116</v>
      </c>
      <c r="BE300" s="211">
        <f>IF(N300="základní",J300,0)</f>
        <v>0</v>
      </c>
      <c r="BF300" s="211">
        <f>IF(N300="snížená",J300,0)</f>
        <v>0</v>
      </c>
      <c r="BG300" s="211">
        <f>IF(N300="zákl. přenesená",J300,0)</f>
        <v>0</v>
      </c>
      <c r="BH300" s="211">
        <f>IF(N300="sníž. přenesená",J300,0)</f>
        <v>0</v>
      </c>
      <c r="BI300" s="211">
        <f>IF(N300="nulová",J300,0)</f>
        <v>0</v>
      </c>
      <c r="BJ300" s="19" t="s">
        <v>77</v>
      </c>
      <c r="BK300" s="211">
        <f>ROUND(I300*H300,2)</f>
        <v>0</v>
      </c>
      <c r="BL300" s="19" t="s">
        <v>124</v>
      </c>
      <c r="BM300" s="210" t="s">
        <v>402</v>
      </c>
    </row>
    <row r="301" s="2" customFormat="1" ht="16.5" customHeight="1">
      <c r="A301" s="40"/>
      <c r="B301" s="41"/>
      <c r="C301" s="199" t="s">
        <v>403</v>
      </c>
      <c r="D301" s="199" t="s">
        <v>119</v>
      </c>
      <c r="E301" s="200" t="s">
        <v>404</v>
      </c>
      <c r="F301" s="201" t="s">
        <v>405</v>
      </c>
      <c r="G301" s="202" t="s">
        <v>155</v>
      </c>
      <c r="H301" s="203">
        <v>1</v>
      </c>
      <c r="I301" s="204"/>
      <c r="J301" s="205">
        <f>ROUND(I301*H301,2)</f>
        <v>0</v>
      </c>
      <c r="K301" s="201" t="s">
        <v>19</v>
      </c>
      <c r="L301" s="46"/>
      <c r="M301" s="206" t="s">
        <v>19</v>
      </c>
      <c r="N301" s="207" t="s">
        <v>43</v>
      </c>
      <c r="O301" s="86"/>
      <c r="P301" s="208">
        <f>O301*H301</f>
        <v>0</v>
      </c>
      <c r="Q301" s="208">
        <v>0</v>
      </c>
      <c r="R301" s="208">
        <f>Q301*H301</f>
        <v>0</v>
      </c>
      <c r="S301" s="208">
        <v>0</v>
      </c>
      <c r="T301" s="209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10" t="s">
        <v>124</v>
      </c>
      <c r="AT301" s="210" t="s">
        <v>119</v>
      </c>
      <c r="AU301" s="210" t="s">
        <v>79</v>
      </c>
      <c r="AY301" s="19" t="s">
        <v>116</v>
      </c>
      <c r="BE301" s="211">
        <f>IF(N301="základní",J301,0)</f>
        <v>0</v>
      </c>
      <c r="BF301" s="211">
        <f>IF(N301="snížená",J301,0)</f>
        <v>0</v>
      </c>
      <c r="BG301" s="211">
        <f>IF(N301="zákl. přenesená",J301,0)</f>
        <v>0</v>
      </c>
      <c r="BH301" s="211">
        <f>IF(N301="sníž. přenesená",J301,0)</f>
        <v>0</v>
      </c>
      <c r="BI301" s="211">
        <f>IF(N301="nulová",J301,0)</f>
        <v>0</v>
      </c>
      <c r="BJ301" s="19" t="s">
        <v>77</v>
      </c>
      <c r="BK301" s="211">
        <f>ROUND(I301*H301,2)</f>
        <v>0</v>
      </c>
      <c r="BL301" s="19" t="s">
        <v>124</v>
      </c>
      <c r="BM301" s="210" t="s">
        <v>406</v>
      </c>
    </row>
    <row r="302" s="2" customFormat="1">
      <c r="A302" s="40"/>
      <c r="B302" s="41"/>
      <c r="C302" s="199" t="s">
        <v>407</v>
      </c>
      <c r="D302" s="199" t="s">
        <v>119</v>
      </c>
      <c r="E302" s="200" t="s">
        <v>408</v>
      </c>
      <c r="F302" s="201" t="s">
        <v>409</v>
      </c>
      <c r="G302" s="202" t="s">
        <v>150</v>
      </c>
      <c r="H302" s="203">
        <v>3</v>
      </c>
      <c r="I302" s="204"/>
      <c r="J302" s="205">
        <f>ROUND(I302*H302,2)</f>
        <v>0</v>
      </c>
      <c r="K302" s="201" t="s">
        <v>123</v>
      </c>
      <c r="L302" s="46"/>
      <c r="M302" s="206" t="s">
        <v>19</v>
      </c>
      <c r="N302" s="207" t="s">
        <v>43</v>
      </c>
      <c r="O302" s="86"/>
      <c r="P302" s="208">
        <f>O302*H302</f>
        <v>0</v>
      </c>
      <c r="Q302" s="208">
        <v>0</v>
      </c>
      <c r="R302" s="208">
        <f>Q302*H302</f>
        <v>0</v>
      </c>
      <c r="S302" s="208">
        <v>0</v>
      </c>
      <c r="T302" s="209">
        <f>S302*H302</f>
        <v>0</v>
      </c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R302" s="210" t="s">
        <v>124</v>
      </c>
      <c r="AT302" s="210" t="s">
        <v>119</v>
      </c>
      <c r="AU302" s="210" t="s">
        <v>79</v>
      </c>
      <c r="AY302" s="19" t="s">
        <v>116</v>
      </c>
      <c r="BE302" s="211">
        <f>IF(N302="základní",J302,0)</f>
        <v>0</v>
      </c>
      <c r="BF302" s="211">
        <f>IF(N302="snížená",J302,0)</f>
        <v>0</v>
      </c>
      <c r="BG302" s="211">
        <f>IF(N302="zákl. přenesená",J302,0)</f>
        <v>0</v>
      </c>
      <c r="BH302" s="211">
        <f>IF(N302="sníž. přenesená",J302,0)</f>
        <v>0</v>
      </c>
      <c r="BI302" s="211">
        <f>IF(N302="nulová",J302,0)</f>
        <v>0</v>
      </c>
      <c r="BJ302" s="19" t="s">
        <v>77</v>
      </c>
      <c r="BK302" s="211">
        <f>ROUND(I302*H302,2)</f>
        <v>0</v>
      </c>
      <c r="BL302" s="19" t="s">
        <v>124</v>
      </c>
      <c r="BM302" s="210" t="s">
        <v>410</v>
      </c>
    </row>
    <row r="303" s="2" customFormat="1">
      <c r="A303" s="40"/>
      <c r="B303" s="41"/>
      <c r="C303" s="199" t="s">
        <v>411</v>
      </c>
      <c r="D303" s="199" t="s">
        <v>119</v>
      </c>
      <c r="E303" s="200" t="s">
        <v>412</v>
      </c>
      <c r="F303" s="201" t="s">
        <v>413</v>
      </c>
      <c r="G303" s="202" t="s">
        <v>150</v>
      </c>
      <c r="H303" s="203">
        <v>270</v>
      </c>
      <c r="I303" s="204"/>
      <c r="J303" s="205">
        <f>ROUND(I303*H303,2)</f>
        <v>0</v>
      </c>
      <c r="K303" s="201" t="s">
        <v>123</v>
      </c>
      <c r="L303" s="46"/>
      <c r="M303" s="206" t="s">
        <v>19</v>
      </c>
      <c r="N303" s="207" t="s">
        <v>43</v>
      </c>
      <c r="O303" s="86"/>
      <c r="P303" s="208">
        <f>O303*H303</f>
        <v>0</v>
      </c>
      <c r="Q303" s="208">
        <v>0</v>
      </c>
      <c r="R303" s="208">
        <f>Q303*H303</f>
        <v>0</v>
      </c>
      <c r="S303" s="208">
        <v>0</v>
      </c>
      <c r="T303" s="209">
        <f>S303*H303</f>
        <v>0</v>
      </c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R303" s="210" t="s">
        <v>124</v>
      </c>
      <c r="AT303" s="210" t="s">
        <v>119</v>
      </c>
      <c r="AU303" s="210" t="s">
        <v>79</v>
      </c>
      <c r="AY303" s="19" t="s">
        <v>116</v>
      </c>
      <c r="BE303" s="211">
        <f>IF(N303="základní",J303,0)</f>
        <v>0</v>
      </c>
      <c r="BF303" s="211">
        <f>IF(N303="snížená",J303,0)</f>
        <v>0</v>
      </c>
      <c r="BG303" s="211">
        <f>IF(N303="zákl. přenesená",J303,0)</f>
        <v>0</v>
      </c>
      <c r="BH303" s="211">
        <f>IF(N303="sníž. přenesená",J303,0)</f>
        <v>0</v>
      </c>
      <c r="BI303" s="211">
        <f>IF(N303="nulová",J303,0)</f>
        <v>0</v>
      </c>
      <c r="BJ303" s="19" t="s">
        <v>77</v>
      </c>
      <c r="BK303" s="211">
        <f>ROUND(I303*H303,2)</f>
        <v>0</v>
      </c>
      <c r="BL303" s="19" t="s">
        <v>124</v>
      </c>
      <c r="BM303" s="210" t="s">
        <v>414</v>
      </c>
    </row>
    <row r="304" s="14" customFormat="1">
      <c r="A304" s="14"/>
      <c r="B304" s="223"/>
      <c r="C304" s="224"/>
      <c r="D304" s="214" t="s">
        <v>126</v>
      </c>
      <c r="E304" s="225" t="s">
        <v>19</v>
      </c>
      <c r="F304" s="226" t="s">
        <v>415</v>
      </c>
      <c r="G304" s="224"/>
      <c r="H304" s="227">
        <v>270</v>
      </c>
      <c r="I304" s="228"/>
      <c r="J304" s="224"/>
      <c r="K304" s="224"/>
      <c r="L304" s="229"/>
      <c r="M304" s="230"/>
      <c r="N304" s="231"/>
      <c r="O304" s="231"/>
      <c r="P304" s="231"/>
      <c r="Q304" s="231"/>
      <c r="R304" s="231"/>
      <c r="S304" s="231"/>
      <c r="T304" s="232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33" t="s">
        <v>126</v>
      </c>
      <c r="AU304" s="233" t="s">
        <v>79</v>
      </c>
      <c r="AV304" s="14" t="s">
        <v>79</v>
      </c>
      <c r="AW304" s="14" t="s">
        <v>33</v>
      </c>
      <c r="AX304" s="14" t="s">
        <v>77</v>
      </c>
      <c r="AY304" s="233" t="s">
        <v>116</v>
      </c>
    </row>
    <row r="305" s="2" customFormat="1">
      <c r="A305" s="40"/>
      <c r="B305" s="41"/>
      <c r="C305" s="199" t="s">
        <v>416</v>
      </c>
      <c r="D305" s="199" t="s">
        <v>119</v>
      </c>
      <c r="E305" s="200" t="s">
        <v>417</v>
      </c>
      <c r="F305" s="201" t="s">
        <v>418</v>
      </c>
      <c r="G305" s="202" t="s">
        <v>150</v>
      </c>
      <c r="H305" s="203">
        <v>3</v>
      </c>
      <c r="I305" s="204"/>
      <c r="J305" s="205">
        <f>ROUND(I305*H305,2)</f>
        <v>0</v>
      </c>
      <c r="K305" s="201" t="s">
        <v>123</v>
      </c>
      <c r="L305" s="46"/>
      <c r="M305" s="206" t="s">
        <v>19</v>
      </c>
      <c r="N305" s="207" t="s">
        <v>43</v>
      </c>
      <c r="O305" s="86"/>
      <c r="P305" s="208">
        <f>O305*H305</f>
        <v>0</v>
      </c>
      <c r="Q305" s="208">
        <v>0</v>
      </c>
      <c r="R305" s="208">
        <f>Q305*H305</f>
        <v>0</v>
      </c>
      <c r="S305" s="208">
        <v>0</v>
      </c>
      <c r="T305" s="209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10" t="s">
        <v>124</v>
      </c>
      <c r="AT305" s="210" t="s">
        <v>119</v>
      </c>
      <c r="AU305" s="210" t="s">
        <v>79</v>
      </c>
      <c r="AY305" s="19" t="s">
        <v>116</v>
      </c>
      <c r="BE305" s="211">
        <f>IF(N305="základní",J305,0)</f>
        <v>0</v>
      </c>
      <c r="BF305" s="211">
        <f>IF(N305="snížená",J305,0)</f>
        <v>0</v>
      </c>
      <c r="BG305" s="211">
        <f>IF(N305="zákl. přenesená",J305,0)</f>
        <v>0</v>
      </c>
      <c r="BH305" s="211">
        <f>IF(N305="sníž. přenesená",J305,0)</f>
        <v>0</v>
      </c>
      <c r="BI305" s="211">
        <f>IF(N305="nulová",J305,0)</f>
        <v>0</v>
      </c>
      <c r="BJ305" s="19" t="s">
        <v>77</v>
      </c>
      <c r="BK305" s="211">
        <f>ROUND(I305*H305,2)</f>
        <v>0</v>
      </c>
      <c r="BL305" s="19" t="s">
        <v>124</v>
      </c>
      <c r="BM305" s="210" t="s">
        <v>419</v>
      </c>
    </row>
    <row r="306" s="2" customFormat="1">
      <c r="A306" s="40"/>
      <c r="B306" s="41"/>
      <c r="C306" s="199" t="s">
        <v>420</v>
      </c>
      <c r="D306" s="199" t="s">
        <v>119</v>
      </c>
      <c r="E306" s="200" t="s">
        <v>421</v>
      </c>
      <c r="F306" s="201" t="s">
        <v>422</v>
      </c>
      <c r="G306" s="202" t="s">
        <v>122</v>
      </c>
      <c r="H306" s="203">
        <v>254.374</v>
      </c>
      <c r="I306" s="204"/>
      <c r="J306" s="205">
        <f>ROUND(I306*H306,2)</f>
        <v>0</v>
      </c>
      <c r="K306" s="201" t="s">
        <v>123</v>
      </c>
      <c r="L306" s="46"/>
      <c r="M306" s="206" t="s">
        <v>19</v>
      </c>
      <c r="N306" s="207" t="s">
        <v>43</v>
      </c>
      <c r="O306" s="86"/>
      <c r="P306" s="208">
        <f>O306*H306</f>
        <v>0</v>
      </c>
      <c r="Q306" s="208">
        <v>0.00012999999999999999</v>
      </c>
      <c r="R306" s="208">
        <f>Q306*H306</f>
        <v>0.033068619999999993</v>
      </c>
      <c r="S306" s="208">
        <v>0</v>
      </c>
      <c r="T306" s="209">
        <f>S306*H306</f>
        <v>0</v>
      </c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R306" s="210" t="s">
        <v>423</v>
      </c>
      <c r="AT306" s="210" t="s">
        <v>119</v>
      </c>
      <c r="AU306" s="210" t="s">
        <v>79</v>
      </c>
      <c r="AY306" s="19" t="s">
        <v>116</v>
      </c>
      <c r="BE306" s="211">
        <f>IF(N306="základní",J306,0)</f>
        <v>0</v>
      </c>
      <c r="BF306" s="211">
        <f>IF(N306="snížená",J306,0)</f>
        <v>0</v>
      </c>
      <c r="BG306" s="211">
        <f>IF(N306="zákl. přenesená",J306,0)</f>
        <v>0</v>
      </c>
      <c r="BH306" s="211">
        <f>IF(N306="sníž. přenesená",J306,0)</f>
        <v>0</v>
      </c>
      <c r="BI306" s="211">
        <f>IF(N306="nulová",J306,0)</f>
        <v>0</v>
      </c>
      <c r="BJ306" s="19" t="s">
        <v>77</v>
      </c>
      <c r="BK306" s="211">
        <f>ROUND(I306*H306,2)</f>
        <v>0</v>
      </c>
      <c r="BL306" s="19" t="s">
        <v>423</v>
      </c>
      <c r="BM306" s="210" t="s">
        <v>424</v>
      </c>
    </row>
    <row r="307" s="14" customFormat="1">
      <c r="A307" s="14"/>
      <c r="B307" s="223"/>
      <c r="C307" s="224"/>
      <c r="D307" s="214" t="s">
        <v>126</v>
      </c>
      <c r="E307" s="225" t="s">
        <v>19</v>
      </c>
      <c r="F307" s="226" t="s">
        <v>425</v>
      </c>
      <c r="G307" s="224"/>
      <c r="H307" s="227">
        <v>13.388</v>
      </c>
      <c r="I307" s="228"/>
      <c r="J307" s="224"/>
      <c r="K307" s="224"/>
      <c r="L307" s="229"/>
      <c r="M307" s="230"/>
      <c r="N307" s="231"/>
      <c r="O307" s="231"/>
      <c r="P307" s="231"/>
      <c r="Q307" s="231"/>
      <c r="R307" s="231"/>
      <c r="S307" s="231"/>
      <c r="T307" s="232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T307" s="233" t="s">
        <v>126</v>
      </c>
      <c r="AU307" s="233" t="s">
        <v>79</v>
      </c>
      <c r="AV307" s="14" t="s">
        <v>79</v>
      </c>
      <c r="AW307" s="14" t="s">
        <v>33</v>
      </c>
      <c r="AX307" s="14" t="s">
        <v>72</v>
      </c>
      <c r="AY307" s="233" t="s">
        <v>116</v>
      </c>
    </row>
    <row r="308" s="14" customFormat="1">
      <c r="A308" s="14"/>
      <c r="B308" s="223"/>
      <c r="C308" s="224"/>
      <c r="D308" s="214" t="s">
        <v>126</v>
      </c>
      <c r="E308" s="225" t="s">
        <v>19</v>
      </c>
      <c r="F308" s="226" t="s">
        <v>426</v>
      </c>
      <c r="G308" s="224"/>
      <c r="H308" s="227">
        <v>20.542999999999999</v>
      </c>
      <c r="I308" s="228"/>
      <c r="J308" s="224"/>
      <c r="K308" s="224"/>
      <c r="L308" s="229"/>
      <c r="M308" s="230"/>
      <c r="N308" s="231"/>
      <c r="O308" s="231"/>
      <c r="P308" s="231"/>
      <c r="Q308" s="231"/>
      <c r="R308" s="231"/>
      <c r="S308" s="231"/>
      <c r="T308" s="232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T308" s="233" t="s">
        <v>126</v>
      </c>
      <c r="AU308" s="233" t="s">
        <v>79</v>
      </c>
      <c r="AV308" s="14" t="s">
        <v>79</v>
      </c>
      <c r="AW308" s="14" t="s">
        <v>33</v>
      </c>
      <c r="AX308" s="14" t="s">
        <v>72</v>
      </c>
      <c r="AY308" s="233" t="s">
        <v>116</v>
      </c>
    </row>
    <row r="309" s="14" customFormat="1">
      <c r="A309" s="14"/>
      <c r="B309" s="223"/>
      <c r="C309" s="224"/>
      <c r="D309" s="214" t="s">
        <v>126</v>
      </c>
      <c r="E309" s="225" t="s">
        <v>19</v>
      </c>
      <c r="F309" s="226" t="s">
        <v>427</v>
      </c>
      <c r="G309" s="224"/>
      <c r="H309" s="227">
        <v>9.9450000000000003</v>
      </c>
      <c r="I309" s="228"/>
      <c r="J309" s="224"/>
      <c r="K309" s="224"/>
      <c r="L309" s="229"/>
      <c r="M309" s="230"/>
      <c r="N309" s="231"/>
      <c r="O309" s="231"/>
      <c r="P309" s="231"/>
      <c r="Q309" s="231"/>
      <c r="R309" s="231"/>
      <c r="S309" s="231"/>
      <c r="T309" s="232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T309" s="233" t="s">
        <v>126</v>
      </c>
      <c r="AU309" s="233" t="s">
        <v>79</v>
      </c>
      <c r="AV309" s="14" t="s">
        <v>79</v>
      </c>
      <c r="AW309" s="14" t="s">
        <v>33</v>
      </c>
      <c r="AX309" s="14" t="s">
        <v>72</v>
      </c>
      <c r="AY309" s="233" t="s">
        <v>116</v>
      </c>
    </row>
    <row r="310" s="14" customFormat="1">
      <c r="A310" s="14"/>
      <c r="B310" s="223"/>
      <c r="C310" s="224"/>
      <c r="D310" s="214" t="s">
        <v>126</v>
      </c>
      <c r="E310" s="225" t="s">
        <v>19</v>
      </c>
      <c r="F310" s="226" t="s">
        <v>428</v>
      </c>
      <c r="G310" s="224"/>
      <c r="H310" s="227">
        <v>10.26</v>
      </c>
      <c r="I310" s="228"/>
      <c r="J310" s="224"/>
      <c r="K310" s="224"/>
      <c r="L310" s="229"/>
      <c r="M310" s="230"/>
      <c r="N310" s="231"/>
      <c r="O310" s="231"/>
      <c r="P310" s="231"/>
      <c r="Q310" s="231"/>
      <c r="R310" s="231"/>
      <c r="S310" s="231"/>
      <c r="T310" s="232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T310" s="233" t="s">
        <v>126</v>
      </c>
      <c r="AU310" s="233" t="s">
        <v>79</v>
      </c>
      <c r="AV310" s="14" t="s">
        <v>79</v>
      </c>
      <c r="AW310" s="14" t="s">
        <v>33</v>
      </c>
      <c r="AX310" s="14" t="s">
        <v>72</v>
      </c>
      <c r="AY310" s="233" t="s">
        <v>116</v>
      </c>
    </row>
    <row r="311" s="14" customFormat="1">
      <c r="A311" s="14"/>
      <c r="B311" s="223"/>
      <c r="C311" s="224"/>
      <c r="D311" s="214" t="s">
        <v>126</v>
      </c>
      <c r="E311" s="225" t="s">
        <v>19</v>
      </c>
      <c r="F311" s="226" t="s">
        <v>429</v>
      </c>
      <c r="G311" s="224"/>
      <c r="H311" s="227">
        <v>5.9450000000000003</v>
      </c>
      <c r="I311" s="228"/>
      <c r="J311" s="224"/>
      <c r="K311" s="224"/>
      <c r="L311" s="229"/>
      <c r="M311" s="230"/>
      <c r="N311" s="231"/>
      <c r="O311" s="231"/>
      <c r="P311" s="231"/>
      <c r="Q311" s="231"/>
      <c r="R311" s="231"/>
      <c r="S311" s="231"/>
      <c r="T311" s="232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T311" s="233" t="s">
        <v>126</v>
      </c>
      <c r="AU311" s="233" t="s">
        <v>79</v>
      </c>
      <c r="AV311" s="14" t="s">
        <v>79</v>
      </c>
      <c r="AW311" s="14" t="s">
        <v>33</v>
      </c>
      <c r="AX311" s="14" t="s">
        <v>72</v>
      </c>
      <c r="AY311" s="233" t="s">
        <v>116</v>
      </c>
    </row>
    <row r="312" s="14" customFormat="1">
      <c r="A312" s="14"/>
      <c r="B312" s="223"/>
      <c r="C312" s="224"/>
      <c r="D312" s="214" t="s">
        <v>126</v>
      </c>
      <c r="E312" s="225" t="s">
        <v>19</v>
      </c>
      <c r="F312" s="226" t="s">
        <v>430</v>
      </c>
      <c r="G312" s="224"/>
      <c r="H312" s="227">
        <v>3.77</v>
      </c>
      <c r="I312" s="228"/>
      <c r="J312" s="224"/>
      <c r="K312" s="224"/>
      <c r="L312" s="229"/>
      <c r="M312" s="230"/>
      <c r="N312" s="231"/>
      <c r="O312" s="231"/>
      <c r="P312" s="231"/>
      <c r="Q312" s="231"/>
      <c r="R312" s="231"/>
      <c r="S312" s="231"/>
      <c r="T312" s="232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T312" s="233" t="s">
        <v>126</v>
      </c>
      <c r="AU312" s="233" t="s">
        <v>79</v>
      </c>
      <c r="AV312" s="14" t="s">
        <v>79</v>
      </c>
      <c r="AW312" s="14" t="s">
        <v>33</v>
      </c>
      <c r="AX312" s="14" t="s">
        <v>72</v>
      </c>
      <c r="AY312" s="233" t="s">
        <v>116</v>
      </c>
    </row>
    <row r="313" s="14" customFormat="1">
      <c r="A313" s="14"/>
      <c r="B313" s="223"/>
      <c r="C313" s="224"/>
      <c r="D313" s="214" t="s">
        <v>126</v>
      </c>
      <c r="E313" s="225" t="s">
        <v>19</v>
      </c>
      <c r="F313" s="226" t="s">
        <v>431</v>
      </c>
      <c r="G313" s="224"/>
      <c r="H313" s="227">
        <v>2.0800000000000001</v>
      </c>
      <c r="I313" s="228"/>
      <c r="J313" s="224"/>
      <c r="K313" s="224"/>
      <c r="L313" s="229"/>
      <c r="M313" s="230"/>
      <c r="N313" s="231"/>
      <c r="O313" s="231"/>
      <c r="P313" s="231"/>
      <c r="Q313" s="231"/>
      <c r="R313" s="231"/>
      <c r="S313" s="231"/>
      <c r="T313" s="232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33" t="s">
        <v>126</v>
      </c>
      <c r="AU313" s="233" t="s">
        <v>79</v>
      </c>
      <c r="AV313" s="14" t="s">
        <v>79</v>
      </c>
      <c r="AW313" s="14" t="s">
        <v>33</v>
      </c>
      <c r="AX313" s="14" t="s">
        <v>72</v>
      </c>
      <c r="AY313" s="233" t="s">
        <v>116</v>
      </c>
    </row>
    <row r="314" s="14" customFormat="1">
      <c r="A314" s="14"/>
      <c r="B314" s="223"/>
      <c r="C314" s="224"/>
      <c r="D314" s="214" t="s">
        <v>126</v>
      </c>
      <c r="E314" s="225" t="s">
        <v>19</v>
      </c>
      <c r="F314" s="226" t="s">
        <v>432</v>
      </c>
      <c r="G314" s="224"/>
      <c r="H314" s="227">
        <v>2.8180000000000001</v>
      </c>
      <c r="I314" s="228"/>
      <c r="J314" s="224"/>
      <c r="K314" s="224"/>
      <c r="L314" s="229"/>
      <c r="M314" s="230"/>
      <c r="N314" s="231"/>
      <c r="O314" s="231"/>
      <c r="P314" s="231"/>
      <c r="Q314" s="231"/>
      <c r="R314" s="231"/>
      <c r="S314" s="231"/>
      <c r="T314" s="232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33" t="s">
        <v>126</v>
      </c>
      <c r="AU314" s="233" t="s">
        <v>79</v>
      </c>
      <c r="AV314" s="14" t="s">
        <v>79</v>
      </c>
      <c r="AW314" s="14" t="s">
        <v>33</v>
      </c>
      <c r="AX314" s="14" t="s">
        <v>72</v>
      </c>
      <c r="AY314" s="233" t="s">
        <v>116</v>
      </c>
    </row>
    <row r="315" s="14" customFormat="1">
      <c r="A315" s="14"/>
      <c r="B315" s="223"/>
      <c r="C315" s="224"/>
      <c r="D315" s="214" t="s">
        <v>126</v>
      </c>
      <c r="E315" s="225" t="s">
        <v>19</v>
      </c>
      <c r="F315" s="226" t="s">
        <v>433</v>
      </c>
      <c r="G315" s="224"/>
      <c r="H315" s="227">
        <v>1.0529999999999999</v>
      </c>
      <c r="I315" s="228"/>
      <c r="J315" s="224"/>
      <c r="K315" s="224"/>
      <c r="L315" s="229"/>
      <c r="M315" s="230"/>
      <c r="N315" s="231"/>
      <c r="O315" s="231"/>
      <c r="P315" s="231"/>
      <c r="Q315" s="231"/>
      <c r="R315" s="231"/>
      <c r="S315" s="231"/>
      <c r="T315" s="232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T315" s="233" t="s">
        <v>126</v>
      </c>
      <c r="AU315" s="233" t="s">
        <v>79</v>
      </c>
      <c r="AV315" s="14" t="s">
        <v>79</v>
      </c>
      <c r="AW315" s="14" t="s">
        <v>33</v>
      </c>
      <c r="AX315" s="14" t="s">
        <v>72</v>
      </c>
      <c r="AY315" s="233" t="s">
        <v>116</v>
      </c>
    </row>
    <row r="316" s="14" customFormat="1">
      <c r="A316" s="14"/>
      <c r="B316" s="223"/>
      <c r="C316" s="224"/>
      <c r="D316" s="214" t="s">
        <v>126</v>
      </c>
      <c r="E316" s="225" t="s">
        <v>19</v>
      </c>
      <c r="F316" s="226" t="s">
        <v>433</v>
      </c>
      <c r="G316" s="224"/>
      <c r="H316" s="227">
        <v>1.0529999999999999</v>
      </c>
      <c r="I316" s="228"/>
      <c r="J316" s="224"/>
      <c r="K316" s="224"/>
      <c r="L316" s="229"/>
      <c r="M316" s="230"/>
      <c r="N316" s="231"/>
      <c r="O316" s="231"/>
      <c r="P316" s="231"/>
      <c r="Q316" s="231"/>
      <c r="R316" s="231"/>
      <c r="S316" s="231"/>
      <c r="T316" s="232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33" t="s">
        <v>126</v>
      </c>
      <c r="AU316" s="233" t="s">
        <v>79</v>
      </c>
      <c r="AV316" s="14" t="s">
        <v>79</v>
      </c>
      <c r="AW316" s="14" t="s">
        <v>33</v>
      </c>
      <c r="AX316" s="14" t="s">
        <v>72</v>
      </c>
      <c r="AY316" s="233" t="s">
        <v>116</v>
      </c>
    </row>
    <row r="317" s="14" customFormat="1">
      <c r="A317" s="14"/>
      <c r="B317" s="223"/>
      <c r="C317" s="224"/>
      <c r="D317" s="214" t="s">
        <v>126</v>
      </c>
      <c r="E317" s="225" t="s">
        <v>19</v>
      </c>
      <c r="F317" s="226" t="s">
        <v>433</v>
      </c>
      <c r="G317" s="224"/>
      <c r="H317" s="227">
        <v>1.0529999999999999</v>
      </c>
      <c r="I317" s="228"/>
      <c r="J317" s="224"/>
      <c r="K317" s="224"/>
      <c r="L317" s="229"/>
      <c r="M317" s="230"/>
      <c r="N317" s="231"/>
      <c r="O317" s="231"/>
      <c r="P317" s="231"/>
      <c r="Q317" s="231"/>
      <c r="R317" s="231"/>
      <c r="S317" s="231"/>
      <c r="T317" s="232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33" t="s">
        <v>126</v>
      </c>
      <c r="AU317" s="233" t="s">
        <v>79</v>
      </c>
      <c r="AV317" s="14" t="s">
        <v>79</v>
      </c>
      <c r="AW317" s="14" t="s">
        <v>33</v>
      </c>
      <c r="AX317" s="14" t="s">
        <v>72</v>
      </c>
      <c r="AY317" s="233" t="s">
        <v>116</v>
      </c>
    </row>
    <row r="318" s="14" customFormat="1">
      <c r="A318" s="14"/>
      <c r="B318" s="223"/>
      <c r="C318" s="224"/>
      <c r="D318" s="214" t="s">
        <v>126</v>
      </c>
      <c r="E318" s="225" t="s">
        <v>19</v>
      </c>
      <c r="F318" s="226" t="s">
        <v>434</v>
      </c>
      <c r="G318" s="224"/>
      <c r="H318" s="227">
        <v>1.8480000000000001</v>
      </c>
      <c r="I318" s="228"/>
      <c r="J318" s="224"/>
      <c r="K318" s="224"/>
      <c r="L318" s="229"/>
      <c r="M318" s="230"/>
      <c r="N318" s="231"/>
      <c r="O318" s="231"/>
      <c r="P318" s="231"/>
      <c r="Q318" s="231"/>
      <c r="R318" s="231"/>
      <c r="S318" s="231"/>
      <c r="T318" s="232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T318" s="233" t="s">
        <v>126</v>
      </c>
      <c r="AU318" s="233" t="s">
        <v>79</v>
      </c>
      <c r="AV318" s="14" t="s">
        <v>79</v>
      </c>
      <c r="AW318" s="14" t="s">
        <v>33</v>
      </c>
      <c r="AX318" s="14" t="s">
        <v>72</v>
      </c>
      <c r="AY318" s="233" t="s">
        <v>116</v>
      </c>
    </row>
    <row r="319" s="14" customFormat="1">
      <c r="A319" s="14"/>
      <c r="B319" s="223"/>
      <c r="C319" s="224"/>
      <c r="D319" s="214" t="s">
        <v>126</v>
      </c>
      <c r="E319" s="225" t="s">
        <v>19</v>
      </c>
      <c r="F319" s="226" t="s">
        <v>435</v>
      </c>
      <c r="G319" s="224"/>
      <c r="H319" s="227">
        <v>1.8480000000000001</v>
      </c>
      <c r="I319" s="228"/>
      <c r="J319" s="224"/>
      <c r="K319" s="224"/>
      <c r="L319" s="229"/>
      <c r="M319" s="230"/>
      <c r="N319" s="231"/>
      <c r="O319" s="231"/>
      <c r="P319" s="231"/>
      <c r="Q319" s="231"/>
      <c r="R319" s="231"/>
      <c r="S319" s="231"/>
      <c r="T319" s="232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T319" s="233" t="s">
        <v>126</v>
      </c>
      <c r="AU319" s="233" t="s">
        <v>79</v>
      </c>
      <c r="AV319" s="14" t="s">
        <v>79</v>
      </c>
      <c r="AW319" s="14" t="s">
        <v>33</v>
      </c>
      <c r="AX319" s="14" t="s">
        <v>72</v>
      </c>
      <c r="AY319" s="233" t="s">
        <v>116</v>
      </c>
    </row>
    <row r="320" s="14" customFormat="1">
      <c r="A320" s="14"/>
      <c r="B320" s="223"/>
      <c r="C320" s="224"/>
      <c r="D320" s="214" t="s">
        <v>126</v>
      </c>
      <c r="E320" s="225" t="s">
        <v>19</v>
      </c>
      <c r="F320" s="226" t="s">
        <v>436</v>
      </c>
      <c r="G320" s="224"/>
      <c r="H320" s="227">
        <v>5.4500000000000002</v>
      </c>
      <c r="I320" s="228"/>
      <c r="J320" s="224"/>
      <c r="K320" s="224"/>
      <c r="L320" s="229"/>
      <c r="M320" s="230"/>
      <c r="N320" s="231"/>
      <c r="O320" s="231"/>
      <c r="P320" s="231"/>
      <c r="Q320" s="231"/>
      <c r="R320" s="231"/>
      <c r="S320" s="231"/>
      <c r="T320" s="232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T320" s="233" t="s">
        <v>126</v>
      </c>
      <c r="AU320" s="233" t="s">
        <v>79</v>
      </c>
      <c r="AV320" s="14" t="s">
        <v>79</v>
      </c>
      <c r="AW320" s="14" t="s">
        <v>33</v>
      </c>
      <c r="AX320" s="14" t="s">
        <v>72</v>
      </c>
      <c r="AY320" s="233" t="s">
        <v>116</v>
      </c>
    </row>
    <row r="321" s="14" customFormat="1">
      <c r="A321" s="14"/>
      <c r="B321" s="223"/>
      <c r="C321" s="224"/>
      <c r="D321" s="214" t="s">
        <v>126</v>
      </c>
      <c r="E321" s="225" t="s">
        <v>19</v>
      </c>
      <c r="F321" s="226" t="s">
        <v>437</v>
      </c>
      <c r="G321" s="224"/>
      <c r="H321" s="227">
        <v>14.039999999999999</v>
      </c>
      <c r="I321" s="228"/>
      <c r="J321" s="224"/>
      <c r="K321" s="224"/>
      <c r="L321" s="229"/>
      <c r="M321" s="230"/>
      <c r="N321" s="231"/>
      <c r="O321" s="231"/>
      <c r="P321" s="231"/>
      <c r="Q321" s="231"/>
      <c r="R321" s="231"/>
      <c r="S321" s="231"/>
      <c r="T321" s="232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T321" s="233" t="s">
        <v>126</v>
      </c>
      <c r="AU321" s="233" t="s">
        <v>79</v>
      </c>
      <c r="AV321" s="14" t="s">
        <v>79</v>
      </c>
      <c r="AW321" s="14" t="s">
        <v>33</v>
      </c>
      <c r="AX321" s="14" t="s">
        <v>72</v>
      </c>
      <c r="AY321" s="233" t="s">
        <v>116</v>
      </c>
    </row>
    <row r="322" s="14" customFormat="1">
      <c r="A322" s="14"/>
      <c r="B322" s="223"/>
      <c r="C322" s="224"/>
      <c r="D322" s="214" t="s">
        <v>126</v>
      </c>
      <c r="E322" s="225" t="s">
        <v>19</v>
      </c>
      <c r="F322" s="226" t="s">
        <v>438</v>
      </c>
      <c r="G322" s="224"/>
      <c r="H322" s="227">
        <v>10.379</v>
      </c>
      <c r="I322" s="228"/>
      <c r="J322" s="224"/>
      <c r="K322" s="224"/>
      <c r="L322" s="229"/>
      <c r="M322" s="230"/>
      <c r="N322" s="231"/>
      <c r="O322" s="231"/>
      <c r="P322" s="231"/>
      <c r="Q322" s="231"/>
      <c r="R322" s="231"/>
      <c r="S322" s="231"/>
      <c r="T322" s="232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T322" s="233" t="s">
        <v>126</v>
      </c>
      <c r="AU322" s="233" t="s">
        <v>79</v>
      </c>
      <c r="AV322" s="14" t="s">
        <v>79</v>
      </c>
      <c r="AW322" s="14" t="s">
        <v>33</v>
      </c>
      <c r="AX322" s="14" t="s">
        <v>72</v>
      </c>
      <c r="AY322" s="233" t="s">
        <v>116</v>
      </c>
    </row>
    <row r="323" s="14" customFormat="1">
      <c r="A323" s="14"/>
      <c r="B323" s="223"/>
      <c r="C323" s="224"/>
      <c r="D323" s="214" t="s">
        <v>126</v>
      </c>
      <c r="E323" s="225" t="s">
        <v>19</v>
      </c>
      <c r="F323" s="226" t="s">
        <v>439</v>
      </c>
      <c r="G323" s="224"/>
      <c r="H323" s="227">
        <v>5.7450000000000001</v>
      </c>
      <c r="I323" s="228"/>
      <c r="J323" s="224"/>
      <c r="K323" s="224"/>
      <c r="L323" s="229"/>
      <c r="M323" s="230"/>
      <c r="N323" s="231"/>
      <c r="O323" s="231"/>
      <c r="P323" s="231"/>
      <c r="Q323" s="231"/>
      <c r="R323" s="231"/>
      <c r="S323" s="231"/>
      <c r="T323" s="232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T323" s="233" t="s">
        <v>126</v>
      </c>
      <c r="AU323" s="233" t="s">
        <v>79</v>
      </c>
      <c r="AV323" s="14" t="s">
        <v>79</v>
      </c>
      <c r="AW323" s="14" t="s">
        <v>33</v>
      </c>
      <c r="AX323" s="14" t="s">
        <v>72</v>
      </c>
      <c r="AY323" s="233" t="s">
        <v>116</v>
      </c>
    </row>
    <row r="324" s="14" customFormat="1">
      <c r="A324" s="14"/>
      <c r="B324" s="223"/>
      <c r="C324" s="224"/>
      <c r="D324" s="214" t="s">
        <v>126</v>
      </c>
      <c r="E324" s="225" t="s">
        <v>19</v>
      </c>
      <c r="F324" s="226" t="s">
        <v>440</v>
      </c>
      <c r="G324" s="224"/>
      <c r="H324" s="227">
        <v>5.9400000000000004</v>
      </c>
      <c r="I324" s="228"/>
      <c r="J324" s="224"/>
      <c r="K324" s="224"/>
      <c r="L324" s="229"/>
      <c r="M324" s="230"/>
      <c r="N324" s="231"/>
      <c r="O324" s="231"/>
      <c r="P324" s="231"/>
      <c r="Q324" s="231"/>
      <c r="R324" s="231"/>
      <c r="S324" s="231"/>
      <c r="T324" s="232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T324" s="233" t="s">
        <v>126</v>
      </c>
      <c r="AU324" s="233" t="s">
        <v>79</v>
      </c>
      <c r="AV324" s="14" t="s">
        <v>79</v>
      </c>
      <c r="AW324" s="14" t="s">
        <v>33</v>
      </c>
      <c r="AX324" s="14" t="s">
        <v>72</v>
      </c>
      <c r="AY324" s="233" t="s">
        <v>116</v>
      </c>
    </row>
    <row r="325" s="14" customFormat="1">
      <c r="A325" s="14"/>
      <c r="B325" s="223"/>
      <c r="C325" s="224"/>
      <c r="D325" s="214" t="s">
        <v>126</v>
      </c>
      <c r="E325" s="225" t="s">
        <v>19</v>
      </c>
      <c r="F325" s="226" t="s">
        <v>441</v>
      </c>
      <c r="G325" s="224"/>
      <c r="H325" s="227">
        <v>1.3089999999999999</v>
      </c>
      <c r="I325" s="228"/>
      <c r="J325" s="224"/>
      <c r="K325" s="224"/>
      <c r="L325" s="229"/>
      <c r="M325" s="230"/>
      <c r="N325" s="231"/>
      <c r="O325" s="231"/>
      <c r="P325" s="231"/>
      <c r="Q325" s="231"/>
      <c r="R325" s="231"/>
      <c r="S325" s="231"/>
      <c r="T325" s="232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T325" s="233" t="s">
        <v>126</v>
      </c>
      <c r="AU325" s="233" t="s">
        <v>79</v>
      </c>
      <c r="AV325" s="14" t="s">
        <v>79</v>
      </c>
      <c r="AW325" s="14" t="s">
        <v>33</v>
      </c>
      <c r="AX325" s="14" t="s">
        <v>72</v>
      </c>
      <c r="AY325" s="233" t="s">
        <v>116</v>
      </c>
    </row>
    <row r="326" s="14" customFormat="1">
      <c r="A326" s="14"/>
      <c r="B326" s="223"/>
      <c r="C326" s="224"/>
      <c r="D326" s="214" t="s">
        <v>126</v>
      </c>
      <c r="E326" s="225" t="s">
        <v>19</v>
      </c>
      <c r="F326" s="226" t="s">
        <v>442</v>
      </c>
      <c r="G326" s="224"/>
      <c r="H326" s="227">
        <v>0.93799999999999994</v>
      </c>
      <c r="I326" s="228"/>
      <c r="J326" s="224"/>
      <c r="K326" s="224"/>
      <c r="L326" s="229"/>
      <c r="M326" s="230"/>
      <c r="N326" s="231"/>
      <c r="O326" s="231"/>
      <c r="P326" s="231"/>
      <c r="Q326" s="231"/>
      <c r="R326" s="231"/>
      <c r="S326" s="231"/>
      <c r="T326" s="232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T326" s="233" t="s">
        <v>126</v>
      </c>
      <c r="AU326" s="233" t="s">
        <v>79</v>
      </c>
      <c r="AV326" s="14" t="s">
        <v>79</v>
      </c>
      <c r="AW326" s="14" t="s">
        <v>33</v>
      </c>
      <c r="AX326" s="14" t="s">
        <v>72</v>
      </c>
      <c r="AY326" s="233" t="s">
        <v>116</v>
      </c>
    </row>
    <row r="327" s="14" customFormat="1">
      <c r="A327" s="14"/>
      <c r="B327" s="223"/>
      <c r="C327" s="224"/>
      <c r="D327" s="214" t="s">
        <v>126</v>
      </c>
      <c r="E327" s="225" t="s">
        <v>19</v>
      </c>
      <c r="F327" s="226" t="s">
        <v>443</v>
      </c>
      <c r="G327" s="224"/>
      <c r="H327" s="227">
        <v>4.5</v>
      </c>
      <c r="I327" s="228"/>
      <c r="J327" s="224"/>
      <c r="K327" s="224"/>
      <c r="L327" s="229"/>
      <c r="M327" s="230"/>
      <c r="N327" s="231"/>
      <c r="O327" s="231"/>
      <c r="P327" s="231"/>
      <c r="Q327" s="231"/>
      <c r="R327" s="231"/>
      <c r="S327" s="231"/>
      <c r="T327" s="232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T327" s="233" t="s">
        <v>126</v>
      </c>
      <c r="AU327" s="233" t="s">
        <v>79</v>
      </c>
      <c r="AV327" s="14" t="s">
        <v>79</v>
      </c>
      <c r="AW327" s="14" t="s">
        <v>33</v>
      </c>
      <c r="AX327" s="14" t="s">
        <v>72</v>
      </c>
      <c r="AY327" s="233" t="s">
        <v>116</v>
      </c>
    </row>
    <row r="328" s="14" customFormat="1">
      <c r="A328" s="14"/>
      <c r="B328" s="223"/>
      <c r="C328" s="224"/>
      <c r="D328" s="214" t="s">
        <v>126</v>
      </c>
      <c r="E328" s="225" t="s">
        <v>19</v>
      </c>
      <c r="F328" s="226" t="s">
        <v>444</v>
      </c>
      <c r="G328" s="224"/>
      <c r="H328" s="227">
        <v>0.25800000000000001</v>
      </c>
      <c r="I328" s="228"/>
      <c r="J328" s="224"/>
      <c r="K328" s="224"/>
      <c r="L328" s="229"/>
      <c r="M328" s="230"/>
      <c r="N328" s="231"/>
      <c r="O328" s="231"/>
      <c r="P328" s="231"/>
      <c r="Q328" s="231"/>
      <c r="R328" s="231"/>
      <c r="S328" s="231"/>
      <c r="T328" s="232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T328" s="233" t="s">
        <v>126</v>
      </c>
      <c r="AU328" s="233" t="s">
        <v>79</v>
      </c>
      <c r="AV328" s="14" t="s">
        <v>79</v>
      </c>
      <c r="AW328" s="14" t="s">
        <v>33</v>
      </c>
      <c r="AX328" s="14" t="s">
        <v>72</v>
      </c>
      <c r="AY328" s="233" t="s">
        <v>116</v>
      </c>
    </row>
    <row r="329" s="14" customFormat="1">
      <c r="A329" s="14"/>
      <c r="B329" s="223"/>
      <c r="C329" s="224"/>
      <c r="D329" s="214" t="s">
        <v>126</v>
      </c>
      <c r="E329" s="225" t="s">
        <v>19</v>
      </c>
      <c r="F329" s="226" t="s">
        <v>444</v>
      </c>
      <c r="G329" s="224"/>
      <c r="H329" s="227">
        <v>0.25800000000000001</v>
      </c>
      <c r="I329" s="228"/>
      <c r="J329" s="224"/>
      <c r="K329" s="224"/>
      <c r="L329" s="229"/>
      <c r="M329" s="230"/>
      <c r="N329" s="231"/>
      <c r="O329" s="231"/>
      <c r="P329" s="231"/>
      <c r="Q329" s="231"/>
      <c r="R329" s="231"/>
      <c r="S329" s="231"/>
      <c r="T329" s="232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T329" s="233" t="s">
        <v>126</v>
      </c>
      <c r="AU329" s="233" t="s">
        <v>79</v>
      </c>
      <c r="AV329" s="14" t="s">
        <v>79</v>
      </c>
      <c r="AW329" s="14" t="s">
        <v>33</v>
      </c>
      <c r="AX329" s="14" t="s">
        <v>72</v>
      </c>
      <c r="AY329" s="233" t="s">
        <v>116</v>
      </c>
    </row>
    <row r="330" s="14" customFormat="1">
      <c r="A330" s="14"/>
      <c r="B330" s="223"/>
      <c r="C330" s="224"/>
      <c r="D330" s="214" t="s">
        <v>126</v>
      </c>
      <c r="E330" s="225" t="s">
        <v>19</v>
      </c>
      <c r="F330" s="226" t="s">
        <v>445</v>
      </c>
      <c r="G330" s="224"/>
      <c r="H330" s="227">
        <v>38.273000000000003</v>
      </c>
      <c r="I330" s="228"/>
      <c r="J330" s="224"/>
      <c r="K330" s="224"/>
      <c r="L330" s="229"/>
      <c r="M330" s="230"/>
      <c r="N330" s="231"/>
      <c r="O330" s="231"/>
      <c r="P330" s="231"/>
      <c r="Q330" s="231"/>
      <c r="R330" s="231"/>
      <c r="S330" s="231"/>
      <c r="T330" s="232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T330" s="233" t="s">
        <v>126</v>
      </c>
      <c r="AU330" s="233" t="s">
        <v>79</v>
      </c>
      <c r="AV330" s="14" t="s">
        <v>79</v>
      </c>
      <c r="AW330" s="14" t="s">
        <v>33</v>
      </c>
      <c r="AX330" s="14" t="s">
        <v>72</v>
      </c>
      <c r="AY330" s="233" t="s">
        <v>116</v>
      </c>
    </row>
    <row r="331" s="14" customFormat="1">
      <c r="A331" s="14"/>
      <c r="B331" s="223"/>
      <c r="C331" s="224"/>
      <c r="D331" s="214" t="s">
        <v>126</v>
      </c>
      <c r="E331" s="225" t="s">
        <v>19</v>
      </c>
      <c r="F331" s="226" t="s">
        <v>446</v>
      </c>
      <c r="G331" s="224"/>
      <c r="H331" s="227">
        <v>7.29</v>
      </c>
      <c r="I331" s="228"/>
      <c r="J331" s="224"/>
      <c r="K331" s="224"/>
      <c r="L331" s="229"/>
      <c r="M331" s="230"/>
      <c r="N331" s="231"/>
      <c r="O331" s="231"/>
      <c r="P331" s="231"/>
      <c r="Q331" s="231"/>
      <c r="R331" s="231"/>
      <c r="S331" s="231"/>
      <c r="T331" s="232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T331" s="233" t="s">
        <v>126</v>
      </c>
      <c r="AU331" s="233" t="s">
        <v>79</v>
      </c>
      <c r="AV331" s="14" t="s">
        <v>79</v>
      </c>
      <c r="AW331" s="14" t="s">
        <v>33</v>
      </c>
      <c r="AX331" s="14" t="s">
        <v>72</v>
      </c>
      <c r="AY331" s="233" t="s">
        <v>116</v>
      </c>
    </row>
    <row r="332" s="14" customFormat="1">
      <c r="A332" s="14"/>
      <c r="B332" s="223"/>
      <c r="C332" s="224"/>
      <c r="D332" s="214" t="s">
        <v>126</v>
      </c>
      <c r="E332" s="225" t="s">
        <v>19</v>
      </c>
      <c r="F332" s="226" t="s">
        <v>447</v>
      </c>
      <c r="G332" s="224"/>
      <c r="H332" s="227">
        <v>85.5</v>
      </c>
      <c r="I332" s="228"/>
      <c r="J332" s="224"/>
      <c r="K332" s="224"/>
      <c r="L332" s="229"/>
      <c r="M332" s="230"/>
      <c r="N332" s="231"/>
      <c r="O332" s="231"/>
      <c r="P332" s="231"/>
      <c r="Q332" s="231"/>
      <c r="R332" s="231"/>
      <c r="S332" s="231"/>
      <c r="T332" s="232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T332" s="233" t="s">
        <v>126</v>
      </c>
      <c r="AU332" s="233" t="s">
        <v>79</v>
      </c>
      <c r="AV332" s="14" t="s">
        <v>79</v>
      </c>
      <c r="AW332" s="14" t="s">
        <v>33</v>
      </c>
      <c r="AX332" s="14" t="s">
        <v>72</v>
      </c>
      <c r="AY332" s="233" t="s">
        <v>116</v>
      </c>
    </row>
    <row r="333" s="14" customFormat="1">
      <c r="A333" s="14"/>
      <c r="B333" s="223"/>
      <c r="C333" s="224"/>
      <c r="D333" s="214" t="s">
        <v>126</v>
      </c>
      <c r="E333" s="225" t="s">
        <v>19</v>
      </c>
      <c r="F333" s="226" t="s">
        <v>448</v>
      </c>
      <c r="G333" s="224"/>
      <c r="H333" s="227">
        <v>-10.08</v>
      </c>
      <c r="I333" s="228"/>
      <c r="J333" s="224"/>
      <c r="K333" s="224"/>
      <c r="L333" s="229"/>
      <c r="M333" s="230"/>
      <c r="N333" s="231"/>
      <c r="O333" s="231"/>
      <c r="P333" s="231"/>
      <c r="Q333" s="231"/>
      <c r="R333" s="231"/>
      <c r="S333" s="231"/>
      <c r="T333" s="232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T333" s="233" t="s">
        <v>126</v>
      </c>
      <c r="AU333" s="233" t="s">
        <v>79</v>
      </c>
      <c r="AV333" s="14" t="s">
        <v>79</v>
      </c>
      <c r="AW333" s="14" t="s">
        <v>33</v>
      </c>
      <c r="AX333" s="14" t="s">
        <v>72</v>
      </c>
      <c r="AY333" s="233" t="s">
        <v>116</v>
      </c>
    </row>
    <row r="334" s="14" customFormat="1">
      <c r="A334" s="14"/>
      <c r="B334" s="223"/>
      <c r="C334" s="224"/>
      <c r="D334" s="214" t="s">
        <v>126</v>
      </c>
      <c r="E334" s="225" t="s">
        <v>19</v>
      </c>
      <c r="F334" s="226" t="s">
        <v>449</v>
      </c>
      <c r="G334" s="224"/>
      <c r="H334" s="227">
        <v>8.9700000000000006</v>
      </c>
      <c r="I334" s="228"/>
      <c r="J334" s="224"/>
      <c r="K334" s="224"/>
      <c r="L334" s="229"/>
      <c r="M334" s="230"/>
      <c r="N334" s="231"/>
      <c r="O334" s="231"/>
      <c r="P334" s="231"/>
      <c r="Q334" s="231"/>
      <c r="R334" s="231"/>
      <c r="S334" s="231"/>
      <c r="T334" s="232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T334" s="233" t="s">
        <v>126</v>
      </c>
      <c r="AU334" s="233" t="s">
        <v>79</v>
      </c>
      <c r="AV334" s="14" t="s">
        <v>79</v>
      </c>
      <c r="AW334" s="14" t="s">
        <v>33</v>
      </c>
      <c r="AX334" s="14" t="s">
        <v>72</v>
      </c>
      <c r="AY334" s="233" t="s">
        <v>116</v>
      </c>
    </row>
    <row r="335" s="15" customFormat="1">
      <c r="A335" s="15"/>
      <c r="B335" s="234"/>
      <c r="C335" s="235"/>
      <c r="D335" s="214" t="s">
        <v>126</v>
      </c>
      <c r="E335" s="236" t="s">
        <v>19</v>
      </c>
      <c r="F335" s="237" t="s">
        <v>130</v>
      </c>
      <c r="G335" s="235"/>
      <c r="H335" s="238">
        <v>254.37399999999997</v>
      </c>
      <c r="I335" s="239"/>
      <c r="J335" s="235"/>
      <c r="K335" s="235"/>
      <c r="L335" s="240"/>
      <c r="M335" s="241"/>
      <c r="N335" s="242"/>
      <c r="O335" s="242"/>
      <c r="P335" s="242"/>
      <c r="Q335" s="242"/>
      <c r="R335" s="242"/>
      <c r="S335" s="242"/>
      <c r="T335" s="243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44" t="s">
        <v>126</v>
      </c>
      <c r="AU335" s="244" t="s">
        <v>79</v>
      </c>
      <c r="AV335" s="15" t="s">
        <v>124</v>
      </c>
      <c r="AW335" s="15" t="s">
        <v>33</v>
      </c>
      <c r="AX335" s="15" t="s">
        <v>77</v>
      </c>
      <c r="AY335" s="244" t="s">
        <v>116</v>
      </c>
    </row>
    <row r="336" s="2" customFormat="1">
      <c r="A336" s="40"/>
      <c r="B336" s="41"/>
      <c r="C336" s="199" t="s">
        <v>450</v>
      </c>
      <c r="D336" s="199" t="s">
        <v>119</v>
      </c>
      <c r="E336" s="200" t="s">
        <v>451</v>
      </c>
      <c r="F336" s="201" t="s">
        <v>452</v>
      </c>
      <c r="G336" s="202" t="s">
        <v>122</v>
      </c>
      <c r="H336" s="203">
        <v>254.374</v>
      </c>
      <c r="I336" s="204"/>
      <c r="J336" s="205">
        <f>ROUND(I336*H336,2)</f>
        <v>0</v>
      </c>
      <c r="K336" s="201" t="s">
        <v>123</v>
      </c>
      <c r="L336" s="46"/>
      <c r="M336" s="206" t="s">
        <v>19</v>
      </c>
      <c r="N336" s="207" t="s">
        <v>43</v>
      </c>
      <c r="O336" s="86"/>
      <c r="P336" s="208">
        <f>O336*H336</f>
        <v>0</v>
      </c>
      <c r="Q336" s="208">
        <v>4.0000000000000003E-05</v>
      </c>
      <c r="R336" s="208">
        <f>Q336*H336</f>
        <v>0.01017496</v>
      </c>
      <c r="S336" s="208">
        <v>0</v>
      </c>
      <c r="T336" s="209">
        <f>S336*H336</f>
        <v>0</v>
      </c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R336" s="210" t="s">
        <v>124</v>
      </c>
      <c r="AT336" s="210" t="s">
        <v>119</v>
      </c>
      <c r="AU336" s="210" t="s">
        <v>79</v>
      </c>
      <c r="AY336" s="19" t="s">
        <v>116</v>
      </c>
      <c r="BE336" s="211">
        <f>IF(N336="základní",J336,0)</f>
        <v>0</v>
      </c>
      <c r="BF336" s="211">
        <f>IF(N336="snížená",J336,0)</f>
        <v>0</v>
      </c>
      <c r="BG336" s="211">
        <f>IF(N336="zákl. přenesená",J336,0)</f>
        <v>0</v>
      </c>
      <c r="BH336" s="211">
        <f>IF(N336="sníž. přenesená",J336,0)</f>
        <v>0</v>
      </c>
      <c r="BI336" s="211">
        <f>IF(N336="nulová",J336,0)</f>
        <v>0</v>
      </c>
      <c r="BJ336" s="19" t="s">
        <v>77</v>
      </c>
      <c r="BK336" s="211">
        <f>ROUND(I336*H336,2)</f>
        <v>0</v>
      </c>
      <c r="BL336" s="19" t="s">
        <v>124</v>
      </c>
      <c r="BM336" s="210" t="s">
        <v>453</v>
      </c>
    </row>
    <row r="337" s="2" customFormat="1">
      <c r="A337" s="40"/>
      <c r="B337" s="41"/>
      <c r="C337" s="199" t="s">
        <v>454</v>
      </c>
      <c r="D337" s="199" t="s">
        <v>119</v>
      </c>
      <c r="E337" s="200" t="s">
        <v>455</v>
      </c>
      <c r="F337" s="201" t="s">
        <v>456</v>
      </c>
      <c r="G337" s="202" t="s">
        <v>122</v>
      </c>
      <c r="H337" s="203">
        <v>510.65800000000002</v>
      </c>
      <c r="I337" s="204"/>
      <c r="J337" s="205">
        <f>ROUND(I337*H337,2)</f>
        <v>0</v>
      </c>
      <c r="K337" s="201" t="s">
        <v>123</v>
      </c>
      <c r="L337" s="46"/>
      <c r="M337" s="206" t="s">
        <v>19</v>
      </c>
      <c r="N337" s="207" t="s">
        <v>43</v>
      </c>
      <c r="O337" s="86"/>
      <c r="P337" s="208">
        <f>O337*H337</f>
        <v>0</v>
      </c>
      <c r="Q337" s="208">
        <v>4.0000000000000003E-05</v>
      </c>
      <c r="R337" s="208">
        <f>Q337*H337</f>
        <v>0.020426320000000001</v>
      </c>
      <c r="S337" s="208">
        <v>0</v>
      </c>
      <c r="T337" s="209">
        <f>S337*H337</f>
        <v>0</v>
      </c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R337" s="210" t="s">
        <v>124</v>
      </c>
      <c r="AT337" s="210" t="s">
        <v>119</v>
      </c>
      <c r="AU337" s="210" t="s">
        <v>79</v>
      </c>
      <c r="AY337" s="19" t="s">
        <v>116</v>
      </c>
      <c r="BE337" s="211">
        <f>IF(N337="základní",J337,0)</f>
        <v>0</v>
      </c>
      <c r="BF337" s="211">
        <f>IF(N337="snížená",J337,0)</f>
        <v>0</v>
      </c>
      <c r="BG337" s="211">
        <f>IF(N337="zákl. přenesená",J337,0)</f>
        <v>0</v>
      </c>
      <c r="BH337" s="211">
        <f>IF(N337="sníž. přenesená",J337,0)</f>
        <v>0</v>
      </c>
      <c r="BI337" s="211">
        <f>IF(N337="nulová",J337,0)</f>
        <v>0</v>
      </c>
      <c r="BJ337" s="19" t="s">
        <v>77</v>
      </c>
      <c r="BK337" s="211">
        <f>ROUND(I337*H337,2)</f>
        <v>0</v>
      </c>
      <c r="BL337" s="19" t="s">
        <v>124</v>
      </c>
      <c r="BM337" s="210" t="s">
        <v>457</v>
      </c>
    </row>
    <row r="338" s="14" customFormat="1">
      <c r="A338" s="14"/>
      <c r="B338" s="223"/>
      <c r="C338" s="224"/>
      <c r="D338" s="214" t="s">
        <v>126</v>
      </c>
      <c r="E338" s="225" t="s">
        <v>19</v>
      </c>
      <c r="F338" s="226" t="s">
        <v>458</v>
      </c>
      <c r="G338" s="224"/>
      <c r="H338" s="227">
        <v>366.13400000000001</v>
      </c>
      <c r="I338" s="228"/>
      <c r="J338" s="224"/>
      <c r="K338" s="224"/>
      <c r="L338" s="229"/>
      <c r="M338" s="230"/>
      <c r="N338" s="231"/>
      <c r="O338" s="231"/>
      <c r="P338" s="231"/>
      <c r="Q338" s="231"/>
      <c r="R338" s="231"/>
      <c r="S338" s="231"/>
      <c r="T338" s="232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T338" s="233" t="s">
        <v>126</v>
      </c>
      <c r="AU338" s="233" t="s">
        <v>79</v>
      </c>
      <c r="AV338" s="14" t="s">
        <v>79</v>
      </c>
      <c r="AW338" s="14" t="s">
        <v>33</v>
      </c>
      <c r="AX338" s="14" t="s">
        <v>72</v>
      </c>
      <c r="AY338" s="233" t="s">
        <v>116</v>
      </c>
    </row>
    <row r="339" s="14" customFormat="1">
      <c r="A339" s="14"/>
      <c r="B339" s="223"/>
      <c r="C339" s="224"/>
      <c r="D339" s="214" t="s">
        <v>126</v>
      </c>
      <c r="E339" s="225" t="s">
        <v>19</v>
      </c>
      <c r="F339" s="226" t="s">
        <v>459</v>
      </c>
      <c r="G339" s="224"/>
      <c r="H339" s="227">
        <v>3.1499999999999999</v>
      </c>
      <c r="I339" s="228"/>
      <c r="J339" s="224"/>
      <c r="K339" s="224"/>
      <c r="L339" s="229"/>
      <c r="M339" s="230"/>
      <c r="N339" s="231"/>
      <c r="O339" s="231"/>
      <c r="P339" s="231"/>
      <c r="Q339" s="231"/>
      <c r="R339" s="231"/>
      <c r="S339" s="231"/>
      <c r="T339" s="232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T339" s="233" t="s">
        <v>126</v>
      </c>
      <c r="AU339" s="233" t="s">
        <v>79</v>
      </c>
      <c r="AV339" s="14" t="s">
        <v>79</v>
      </c>
      <c r="AW339" s="14" t="s">
        <v>33</v>
      </c>
      <c r="AX339" s="14" t="s">
        <v>72</v>
      </c>
      <c r="AY339" s="233" t="s">
        <v>116</v>
      </c>
    </row>
    <row r="340" s="14" customFormat="1">
      <c r="A340" s="14"/>
      <c r="B340" s="223"/>
      <c r="C340" s="224"/>
      <c r="D340" s="214" t="s">
        <v>126</v>
      </c>
      <c r="E340" s="225" t="s">
        <v>19</v>
      </c>
      <c r="F340" s="226" t="s">
        <v>459</v>
      </c>
      <c r="G340" s="224"/>
      <c r="H340" s="227">
        <v>3.1499999999999999</v>
      </c>
      <c r="I340" s="228"/>
      <c r="J340" s="224"/>
      <c r="K340" s="224"/>
      <c r="L340" s="229"/>
      <c r="M340" s="230"/>
      <c r="N340" s="231"/>
      <c r="O340" s="231"/>
      <c r="P340" s="231"/>
      <c r="Q340" s="231"/>
      <c r="R340" s="231"/>
      <c r="S340" s="231"/>
      <c r="T340" s="232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33" t="s">
        <v>126</v>
      </c>
      <c r="AU340" s="233" t="s">
        <v>79</v>
      </c>
      <c r="AV340" s="14" t="s">
        <v>79</v>
      </c>
      <c r="AW340" s="14" t="s">
        <v>33</v>
      </c>
      <c r="AX340" s="14" t="s">
        <v>72</v>
      </c>
      <c r="AY340" s="233" t="s">
        <v>116</v>
      </c>
    </row>
    <row r="341" s="14" customFormat="1">
      <c r="A341" s="14"/>
      <c r="B341" s="223"/>
      <c r="C341" s="224"/>
      <c r="D341" s="214" t="s">
        <v>126</v>
      </c>
      <c r="E341" s="225" t="s">
        <v>19</v>
      </c>
      <c r="F341" s="226" t="s">
        <v>460</v>
      </c>
      <c r="G341" s="224"/>
      <c r="H341" s="227">
        <v>13.082000000000001</v>
      </c>
      <c r="I341" s="228"/>
      <c r="J341" s="224"/>
      <c r="K341" s="224"/>
      <c r="L341" s="229"/>
      <c r="M341" s="230"/>
      <c r="N341" s="231"/>
      <c r="O341" s="231"/>
      <c r="P341" s="231"/>
      <c r="Q341" s="231"/>
      <c r="R341" s="231"/>
      <c r="S341" s="231"/>
      <c r="T341" s="232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T341" s="233" t="s">
        <v>126</v>
      </c>
      <c r="AU341" s="233" t="s">
        <v>79</v>
      </c>
      <c r="AV341" s="14" t="s">
        <v>79</v>
      </c>
      <c r="AW341" s="14" t="s">
        <v>33</v>
      </c>
      <c r="AX341" s="14" t="s">
        <v>72</v>
      </c>
      <c r="AY341" s="233" t="s">
        <v>116</v>
      </c>
    </row>
    <row r="342" s="14" customFormat="1">
      <c r="A342" s="14"/>
      <c r="B342" s="223"/>
      <c r="C342" s="224"/>
      <c r="D342" s="214" t="s">
        <v>126</v>
      </c>
      <c r="E342" s="225" t="s">
        <v>19</v>
      </c>
      <c r="F342" s="226" t="s">
        <v>461</v>
      </c>
      <c r="G342" s="224"/>
      <c r="H342" s="227">
        <v>35.142000000000003</v>
      </c>
      <c r="I342" s="228"/>
      <c r="J342" s="224"/>
      <c r="K342" s="224"/>
      <c r="L342" s="229"/>
      <c r="M342" s="230"/>
      <c r="N342" s="231"/>
      <c r="O342" s="231"/>
      <c r="P342" s="231"/>
      <c r="Q342" s="231"/>
      <c r="R342" s="231"/>
      <c r="S342" s="231"/>
      <c r="T342" s="232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T342" s="233" t="s">
        <v>126</v>
      </c>
      <c r="AU342" s="233" t="s">
        <v>79</v>
      </c>
      <c r="AV342" s="14" t="s">
        <v>79</v>
      </c>
      <c r="AW342" s="14" t="s">
        <v>33</v>
      </c>
      <c r="AX342" s="14" t="s">
        <v>72</v>
      </c>
      <c r="AY342" s="233" t="s">
        <v>116</v>
      </c>
    </row>
    <row r="343" s="14" customFormat="1">
      <c r="A343" s="14"/>
      <c r="B343" s="223"/>
      <c r="C343" s="224"/>
      <c r="D343" s="214" t="s">
        <v>126</v>
      </c>
      <c r="E343" s="225" t="s">
        <v>19</v>
      </c>
      <c r="F343" s="226" t="s">
        <v>462</v>
      </c>
      <c r="G343" s="224"/>
      <c r="H343" s="227">
        <v>90</v>
      </c>
      <c r="I343" s="228"/>
      <c r="J343" s="224"/>
      <c r="K343" s="224"/>
      <c r="L343" s="229"/>
      <c r="M343" s="230"/>
      <c r="N343" s="231"/>
      <c r="O343" s="231"/>
      <c r="P343" s="231"/>
      <c r="Q343" s="231"/>
      <c r="R343" s="231"/>
      <c r="S343" s="231"/>
      <c r="T343" s="232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T343" s="233" t="s">
        <v>126</v>
      </c>
      <c r="AU343" s="233" t="s">
        <v>79</v>
      </c>
      <c r="AV343" s="14" t="s">
        <v>79</v>
      </c>
      <c r="AW343" s="14" t="s">
        <v>33</v>
      </c>
      <c r="AX343" s="14" t="s">
        <v>72</v>
      </c>
      <c r="AY343" s="233" t="s">
        <v>116</v>
      </c>
    </row>
    <row r="344" s="15" customFormat="1">
      <c r="A344" s="15"/>
      <c r="B344" s="234"/>
      <c r="C344" s="235"/>
      <c r="D344" s="214" t="s">
        <v>126</v>
      </c>
      <c r="E344" s="236" t="s">
        <v>19</v>
      </c>
      <c r="F344" s="237" t="s">
        <v>130</v>
      </c>
      <c r="G344" s="235"/>
      <c r="H344" s="238">
        <v>510.65799999999996</v>
      </c>
      <c r="I344" s="239"/>
      <c r="J344" s="235"/>
      <c r="K344" s="235"/>
      <c r="L344" s="240"/>
      <c r="M344" s="241"/>
      <c r="N344" s="242"/>
      <c r="O344" s="242"/>
      <c r="P344" s="242"/>
      <c r="Q344" s="242"/>
      <c r="R344" s="242"/>
      <c r="S344" s="242"/>
      <c r="T344" s="243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T344" s="244" t="s">
        <v>126</v>
      </c>
      <c r="AU344" s="244" t="s">
        <v>79</v>
      </c>
      <c r="AV344" s="15" t="s">
        <v>124</v>
      </c>
      <c r="AW344" s="15" t="s">
        <v>33</v>
      </c>
      <c r="AX344" s="15" t="s">
        <v>77</v>
      </c>
      <c r="AY344" s="244" t="s">
        <v>116</v>
      </c>
    </row>
    <row r="345" s="12" customFormat="1" ht="22.8" customHeight="1">
      <c r="A345" s="12"/>
      <c r="B345" s="183"/>
      <c r="C345" s="184"/>
      <c r="D345" s="185" t="s">
        <v>71</v>
      </c>
      <c r="E345" s="197" t="s">
        <v>463</v>
      </c>
      <c r="F345" s="197" t="s">
        <v>464</v>
      </c>
      <c r="G345" s="184"/>
      <c r="H345" s="184"/>
      <c r="I345" s="187"/>
      <c r="J345" s="198">
        <f>BK345</f>
        <v>0</v>
      </c>
      <c r="K345" s="184"/>
      <c r="L345" s="189"/>
      <c r="M345" s="190"/>
      <c r="N345" s="191"/>
      <c r="O345" s="191"/>
      <c r="P345" s="192">
        <f>SUM(P346:P351)</f>
        <v>0</v>
      </c>
      <c r="Q345" s="191"/>
      <c r="R345" s="192">
        <f>SUM(R346:R351)</f>
        <v>0</v>
      </c>
      <c r="S345" s="191"/>
      <c r="T345" s="193">
        <f>SUM(T346:T351)</f>
        <v>0</v>
      </c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R345" s="194" t="s">
        <v>77</v>
      </c>
      <c r="AT345" s="195" t="s">
        <v>71</v>
      </c>
      <c r="AU345" s="195" t="s">
        <v>77</v>
      </c>
      <c r="AY345" s="194" t="s">
        <v>116</v>
      </c>
      <c r="BK345" s="196">
        <f>SUM(BK346:BK351)</f>
        <v>0</v>
      </c>
    </row>
    <row r="346" s="2" customFormat="1">
      <c r="A346" s="40"/>
      <c r="B346" s="41"/>
      <c r="C346" s="199" t="s">
        <v>465</v>
      </c>
      <c r="D346" s="199" t="s">
        <v>119</v>
      </c>
      <c r="E346" s="200" t="s">
        <v>466</v>
      </c>
      <c r="F346" s="201" t="s">
        <v>467</v>
      </c>
      <c r="G346" s="202" t="s">
        <v>468</v>
      </c>
      <c r="H346" s="203">
        <v>62.738</v>
      </c>
      <c r="I346" s="204"/>
      <c r="J346" s="205">
        <f>ROUND(I346*H346,2)</f>
        <v>0</v>
      </c>
      <c r="K346" s="201" t="s">
        <v>123</v>
      </c>
      <c r="L346" s="46"/>
      <c r="M346" s="206" t="s">
        <v>19</v>
      </c>
      <c r="N346" s="207" t="s">
        <v>43</v>
      </c>
      <c r="O346" s="86"/>
      <c r="P346" s="208">
        <f>O346*H346</f>
        <v>0</v>
      </c>
      <c r="Q346" s="208">
        <v>0</v>
      </c>
      <c r="R346" s="208">
        <f>Q346*H346</f>
        <v>0</v>
      </c>
      <c r="S346" s="208">
        <v>0</v>
      </c>
      <c r="T346" s="209">
        <f>S346*H346</f>
        <v>0</v>
      </c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R346" s="210" t="s">
        <v>124</v>
      </c>
      <c r="AT346" s="210" t="s">
        <v>119</v>
      </c>
      <c r="AU346" s="210" t="s">
        <v>79</v>
      </c>
      <c r="AY346" s="19" t="s">
        <v>116</v>
      </c>
      <c r="BE346" s="211">
        <f>IF(N346="základní",J346,0)</f>
        <v>0</v>
      </c>
      <c r="BF346" s="211">
        <f>IF(N346="snížená",J346,0)</f>
        <v>0</v>
      </c>
      <c r="BG346" s="211">
        <f>IF(N346="zákl. přenesená",J346,0)</f>
        <v>0</v>
      </c>
      <c r="BH346" s="211">
        <f>IF(N346="sníž. přenesená",J346,0)</f>
        <v>0</v>
      </c>
      <c r="BI346" s="211">
        <f>IF(N346="nulová",J346,0)</f>
        <v>0</v>
      </c>
      <c r="BJ346" s="19" t="s">
        <v>77</v>
      </c>
      <c r="BK346" s="211">
        <f>ROUND(I346*H346,2)</f>
        <v>0</v>
      </c>
      <c r="BL346" s="19" t="s">
        <v>124</v>
      </c>
      <c r="BM346" s="210" t="s">
        <v>469</v>
      </c>
    </row>
    <row r="347" s="2" customFormat="1" ht="16.5" customHeight="1">
      <c r="A347" s="40"/>
      <c r="B347" s="41"/>
      <c r="C347" s="199" t="s">
        <v>470</v>
      </c>
      <c r="D347" s="199" t="s">
        <v>119</v>
      </c>
      <c r="E347" s="200" t="s">
        <v>471</v>
      </c>
      <c r="F347" s="201" t="s">
        <v>472</v>
      </c>
      <c r="G347" s="202" t="s">
        <v>468</v>
      </c>
      <c r="H347" s="203">
        <v>62.738</v>
      </c>
      <c r="I347" s="204"/>
      <c r="J347" s="205">
        <f>ROUND(I347*H347,2)</f>
        <v>0</v>
      </c>
      <c r="K347" s="201" t="s">
        <v>123</v>
      </c>
      <c r="L347" s="46"/>
      <c r="M347" s="206" t="s">
        <v>19</v>
      </c>
      <c r="N347" s="207" t="s">
        <v>43</v>
      </c>
      <c r="O347" s="86"/>
      <c r="P347" s="208">
        <f>O347*H347</f>
        <v>0</v>
      </c>
      <c r="Q347" s="208">
        <v>0</v>
      </c>
      <c r="R347" s="208">
        <f>Q347*H347</f>
        <v>0</v>
      </c>
      <c r="S347" s="208">
        <v>0</v>
      </c>
      <c r="T347" s="209">
        <f>S347*H347</f>
        <v>0</v>
      </c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R347" s="210" t="s">
        <v>124</v>
      </c>
      <c r="AT347" s="210" t="s">
        <v>119</v>
      </c>
      <c r="AU347" s="210" t="s">
        <v>79</v>
      </c>
      <c r="AY347" s="19" t="s">
        <v>116</v>
      </c>
      <c r="BE347" s="211">
        <f>IF(N347="základní",J347,0)</f>
        <v>0</v>
      </c>
      <c r="BF347" s="211">
        <f>IF(N347="snížená",J347,0)</f>
        <v>0</v>
      </c>
      <c r="BG347" s="211">
        <f>IF(N347="zákl. přenesená",J347,0)</f>
        <v>0</v>
      </c>
      <c r="BH347" s="211">
        <f>IF(N347="sníž. přenesená",J347,0)</f>
        <v>0</v>
      </c>
      <c r="BI347" s="211">
        <f>IF(N347="nulová",J347,0)</f>
        <v>0</v>
      </c>
      <c r="BJ347" s="19" t="s">
        <v>77</v>
      </c>
      <c r="BK347" s="211">
        <f>ROUND(I347*H347,2)</f>
        <v>0</v>
      </c>
      <c r="BL347" s="19" t="s">
        <v>124</v>
      </c>
      <c r="BM347" s="210" t="s">
        <v>473</v>
      </c>
    </row>
    <row r="348" s="2" customFormat="1" ht="21.75" customHeight="1">
      <c r="A348" s="40"/>
      <c r="B348" s="41"/>
      <c r="C348" s="199" t="s">
        <v>474</v>
      </c>
      <c r="D348" s="199" t="s">
        <v>119</v>
      </c>
      <c r="E348" s="200" t="s">
        <v>475</v>
      </c>
      <c r="F348" s="201" t="s">
        <v>476</v>
      </c>
      <c r="G348" s="202" t="s">
        <v>468</v>
      </c>
      <c r="H348" s="203">
        <v>62.738</v>
      </c>
      <c r="I348" s="204"/>
      <c r="J348" s="205">
        <f>ROUND(I348*H348,2)</f>
        <v>0</v>
      </c>
      <c r="K348" s="201" t="s">
        <v>123</v>
      </c>
      <c r="L348" s="46"/>
      <c r="M348" s="206" t="s">
        <v>19</v>
      </c>
      <c r="N348" s="207" t="s">
        <v>43</v>
      </c>
      <c r="O348" s="86"/>
      <c r="P348" s="208">
        <f>O348*H348</f>
        <v>0</v>
      </c>
      <c r="Q348" s="208">
        <v>0</v>
      </c>
      <c r="R348" s="208">
        <f>Q348*H348</f>
        <v>0</v>
      </c>
      <c r="S348" s="208">
        <v>0</v>
      </c>
      <c r="T348" s="209">
        <f>S348*H348</f>
        <v>0</v>
      </c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R348" s="210" t="s">
        <v>124</v>
      </c>
      <c r="AT348" s="210" t="s">
        <v>119</v>
      </c>
      <c r="AU348" s="210" t="s">
        <v>79</v>
      </c>
      <c r="AY348" s="19" t="s">
        <v>116</v>
      </c>
      <c r="BE348" s="211">
        <f>IF(N348="základní",J348,0)</f>
        <v>0</v>
      </c>
      <c r="BF348" s="211">
        <f>IF(N348="snížená",J348,0)</f>
        <v>0</v>
      </c>
      <c r="BG348" s="211">
        <f>IF(N348="zákl. přenesená",J348,0)</f>
        <v>0</v>
      </c>
      <c r="BH348" s="211">
        <f>IF(N348="sníž. přenesená",J348,0)</f>
        <v>0</v>
      </c>
      <c r="BI348" s="211">
        <f>IF(N348="nulová",J348,0)</f>
        <v>0</v>
      </c>
      <c r="BJ348" s="19" t="s">
        <v>77</v>
      </c>
      <c r="BK348" s="211">
        <f>ROUND(I348*H348,2)</f>
        <v>0</v>
      </c>
      <c r="BL348" s="19" t="s">
        <v>124</v>
      </c>
      <c r="BM348" s="210" t="s">
        <v>477</v>
      </c>
    </row>
    <row r="349" s="2" customFormat="1">
      <c r="A349" s="40"/>
      <c r="B349" s="41"/>
      <c r="C349" s="199" t="s">
        <v>478</v>
      </c>
      <c r="D349" s="199" t="s">
        <v>119</v>
      </c>
      <c r="E349" s="200" t="s">
        <v>479</v>
      </c>
      <c r="F349" s="201" t="s">
        <v>480</v>
      </c>
      <c r="G349" s="202" t="s">
        <v>468</v>
      </c>
      <c r="H349" s="203">
        <v>608.38800000000003</v>
      </c>
      <c r="I349" s="204"/>
      <c r="J349" s="205">
        <f>ROUND(I349*H349,2)</f>
        <v>0</v>
      </c>
      <c r="K349" s="201" t="s">
        <v>123</v>
      </c>
      <c r="L349" s="46"/>
      <c r="M349" s="206" t="s">
        <v>19</v>
      </c>
      <c r="N349" s="207" t="s">
        <v>43</v>
      </c>
      <c r="O349" s="86"/>
      <c r="P349" s="208">
        <f>O349*H349</f>
        <v>0</v>
      </c>
      <c r="Q349" s="208">
        <v>0</v>
      </c>
      <c r="R349" s="208">
        <f>Q349*H349</f>
        <v>0</v>
      </c>
      <c r="S349" s="208">
        <v>0</v>
      </c>
      <c r="T349" s="209">
        <f>S349*H349</f>
        <v>0</v>
      </c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R349" s="210" t="s">
        <v>124</v>
      </c>
      <c r="AT349" s="210" t="s">
        <v>119</v>
      </c>
      <c r="AU349" s="210" t="s">
        <v>79</v>
      </c>
      <c r="AY349" s="19" t="s">
        <v>116</v>
      </c>
      <c r="BE349" s="211">
        <f>IF(N349="základní",J349,0)</f>
        <v>0</v>
      </c>
      <c r="BF349" s="211">
        <f>IF(N349="snížená",J349,0)</f>
        <v>0</v>
      </c>
      <c r="BG349" s="211">
        <f>IF(N349="zákl. přenesená",J349,0)</f>
        <v>0</v>
      </c>
      <c r="BH349" s="211">
        <f>IF(N349="sníž. přenesená",J349,0)</f>
        <v>0</v>
      </c>
      <c r="BI349" s="211">
        <f>IF(N349="nulová",J349,0)</f>
        <v>0</v>
      </c>
      <c r="BJ349" s="19" t="s">
        <v>77</v>
      </c>
      <c r="BK349" s="211">
        <f>ROUND(I349*H349,2)</f>
        <v>0</v>
      </c>
      <c r="BL349" s="19" t="s">
        <v>124</v>
      </c>
      <c r="BM349" s="210" t="s">
        <v>481</v>
      </c>
    </row>
    <row r="350" s="14" customFormat="1">
      <c r="A350" s="14"/>
      <c r="B350" s="223"/>
      <c r="C350" s="224"/>
      <c r="D350" s="214" t="s">
        <v>126</v>
      </c>
      <c r="E350" s="225" t="s">
        <v>19</v>
      </c>
      <c r="F350" s="226" t="s">
        <v>482</v>
      </c>
      <c r="G350" s="224"/>
      <c r="H350" s="227">
        <v>608.38800000000003</v>
      </c>
      <c r="I350" s="228"/>
      <c r="J350" s="224"/>
      <c r="K350" s="224"/>
      <c r="L350" s="229"/>
      <c r="M350" s="230"/>
      <c r="N350" s="231"/>
      <c r="O350" s="231"/>
      <c r="P350" s="231"/>
      <c r="Q350" s="231"/>
      <c r="R350" s="231"/>
      <c r="S350" s="231"/>
      <c r="T350" s="232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T350" s="233" t="s">
        <v>126</v>
      </c>
      <c r="AU350" s="233" t="s">
        <v>79</v>
      </c>
      <c r="AV350" s="14" t="s">
        <v>79</v>
      </c>
      <c r="AW350" s="14" t="s">
        <v>33</v>
      </c>
      <c r="AX350" s="14" t="s">
        <v>77</v>
      </c>
      <c r="AY350" s="233" t="s">
        <v>116</v>
      </c>
    </row>
    <row r="351" s="2" customFormat="1">
      <c r="A351" s="40"/>
      <c r="B351" s="41"/>
      <c r="C351" s="199" t="s">
        <v>483</v>
      </c>
      <c r="D351" s="199" t="s">
        <v>119</v>
      </c>
      <c r="E351" s="200" t="s">
        <v>484</v>
      </c>
      <c r="F351" s="201" t="s">
        <v>485</v>
      </c>
      <c r="G351" s="202" t="s">
        <v>468</v>
      </c>
      <c r="H351" s="203">
        <v>55.308</v>
      </c>
      <c r="I351" s="204"/>
      <c r="J351" s="205">
        <f>ROUND(I351*H351,2)</f>
        <v>0</v>
      </c>
      <c r="K351" s="201" t="s">
        <v>123</v>
      </c>
      <c r="L351" s="46"/>
      <c r="M351" s="206" t="s">
        <v>19</v>
      </c>
      <c r="N351" s="207" t="s">
        <v>43</v>
      </c>
      <c r="O351" s="86"/>
      <c r="P351" s="208">
        <f>O351*H351</f>
        <v>0</v>
      </c>
      <c r="Q351" s="208">
        <v>0</v>
      </c>
      <c r="R351" s="208">
        <f>Q351*H351</f>
        <v>0</v>
      </c>
      <c r="S351" s="208">
        <v>0</v>
      </c>
      <c r="T351" s="209">
        <f>S351*H351</f>
        <v>0</v>
      </c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R351" s="210" t="s">
        <v>124</v>
      </c>
      <c r="AT351" s="210" t="s">
        <v>119</v>
      </c>
      <c r="AU351" s="210" t="s">
        <v>79</v>
      </c>
      <c r="AY351" s="19" t="s">
        <v>116</v>
      </c>
      <c r="BE351" s="211">
        <f>IF(N351="základní",J351,0)</f>
        <v>0</v>
      </c>
      <c r="BF351" s="211">
        <f>IF(N351="snížená",J351,0)</f>
        <v>0</v>
      </c>
      <c r="BG351" s="211">
        <f>IF(N351="zákl. přenesená",J351,0)</f>
        <v>0</v>
      </c>
      <c r="BH351" s="211">
        <f>IF(N351="sníž. přenesená",J351,0)</f>
        <v>0</v>
      </c>
      <c r="BI351" s="211">
        <f>IF(N351="nulová",J351,0)</f>
        <v>0</v>
      </c>
      <c r="BJ351" s="19" t="s">
        <v>77</v>
      </c>
      <c r="BK351" s="211">
        <f>ROUND(I351*H351,2)</f>
        <v>0</v>
      </c>
      <c r="BL351" s="19" t="s">
        <v>124</v>
      </c>
      <c r="BM351" s="210" t="s">
        <v>486</v>
      </c>
    </row>
    <row r="352" s="12" customFormat="1" ht="22.8" customHeight="1">
      <c r="A352" s="12"/>
      <c r="B352" s="183"/>
      <c r="C352" s="184"/>
      <c r="D352" s="185" t="s">
        <v>71</v>
      </c>
      <c r="E352" s="197" t="s">
        <v>487</v>
      </c>
      <c r="F352" s="197" t="s">
        <v>488</v>
      </c>
      <c r="G352" s="184"/>
      <c r="H352" s="184"/>
      <c r="I352" s="187"/>
      <c r="J352" s="198">
        <f>BK352</f>
        <v>0</v>
      </c>
      <c r="K352" s="184"/>
      <c r="L352" s="189"/>
      <c r="M352" s="190"/>
      <c r="N352" s="191"/>
      <c r="O352" s="191"/>
      <c r="P352" s="192">
        <f>P353</f>
        <v>0</v>
      </c>
      <c r="Q352" s="191"/>
      <c r="R352" s="192">
        <f>R353</f>
        <v>0</v>
      </c>
      <c r="S352" s="191"/>
      <c r="T352" s="193">
        <f>T353</f>
        <v>0</v>
      </c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R352" s="194" t="s">
        <v>77</v>
      </c>
      <c r="AT352" s="195" t="s">
        <v>71</v>
      </c>
      <c r="AU352" s="195" t="s">
        <v>77</v>
      </c>
      <c r="AY352" s="194" t="s">
        <v>116</v>
      </c>
      <c r="BK352" s="196">
        <f>BK353</f>
        <v>0</v>
      </c>
    </row>
    <row r="353" s="2" customFormat="1" ht="33" customHeight="1">
      <c r="A353" s="40"/>
      <c r="B353" s="41"/>
      <c r="C353" s="199" t="s">
        <v>489</v>
      </c>
      <c r="D353" s="199" t="s">
        <v>119</v>
      </c>
      <c r="E353" s="200" t="s">
        <v>490</v>
      </c>
      <c r="F353" s="201" t="s">
        <v>491</v>
      </c>
      <c r="G353" s="202" t="s">
        <v>468</v>
      </c>
      <c r="H353" s="203">
        <v>66.587999999999994</v>
      </c>
      <c r="I353" s="204"/>
      <c r="J353" s="205">
        <f>ROUND(I353*H353,2)</f>
        <v>0</v>
      </c>
      <c r="K353" s="201" t="s">
        <v>123</v>
      </c>
      <c r="L353" s="46"/>
      <c r="M353" s="206" t="s">
        <v>19</v>
      </c>
      <c r="N353" s="207" t="s">
        <v>43</v>
      </c>
      <c r="O353" s="86"/>
      <c r="P353" s="208">
        <f>O353*H353</f>
        <v>0</v>
      </c>
      <c r="Q353" s="208">
        <v>0</v>
      </c>
      <c r="R353" s="208">
        <f>Q353*H353</f>
        <v>0</v>
      </c>
      <c r="S353" s="208">
        <v>0</v>
      </c>
      <c r="T353" s="209">
        <f>S353*H353</f>
        <v>0</v>
      </c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R353" s="210" t="s">
        <v>124</v>
      </c>
      <c r="AT353" s="210" t="s">
        <v>119</v>
      </c>
      <c r="AU353" s="210" t="s">
        <v>79</v>
      </c>
      <c r="AY353" s="19" t="s">
        <v>116</v>
      </c>
      <c r="BE353" s="211">
        <f>IF(N353="základní",J353,0)</f>
        <v>0</v>
      </c>
      <c r="BF353" s="211">
        <f>IF(N353="snížená",J353,0)</f>
        <v>0</v>
      </c>
      <c r="BG353" s="211">
        <f>IF(N353="zákl. přenesená",J353,0)</f>
        <v>0</v>
      </c>
      <c r="BH353" s="211">
        <f>IF(N353="sníž. přenesená",J353,0)</f>
        <v>0</v>
      </c>
      <c r="BI353" s="211">
        <f>IF(N353="nulová",J353,0)</f>
        <v>0</v>
      </c>
      <c r="BJ353" s="19" t="s">
        <v>77</v>
      </c>
      <c r="BK353" s="211">
        <f>ROUND(I353*H353,2)</f>
        <v>0</v>
      </c>
      <c r="BL353" s="19" t="s">
        <v>124</v>
      </c>
      <c r="BM353" s="210" t="s">
        <v>492</v>
      </c>
    </row>
    <row r="354" s="12" customFormat="1" ht="25.92" customHeight="1">
      <c r="A354" s="12"/>
      <c r="B354" s="183"/>
      <c r="C354" s="184"/>
      <c r="D354" s="185" t="s">
        <v>71</v>
      </c>
      <c r="E354" s="186" t="s">
        <v>493</v>
      </c>
      <c r="F354" s="186" t="s">
        <v>494</v>
      </c>
      <c r="G354" s="184"/>
      <c r="H354" s="184"/>
      <c r="I354" s="187"/>
      <c r="J354" s="188">
        <f>BK354</f>
        <v>0</v>
      </c>
      <c r="K354" s="184"/>
      <c r="L354" s="189"/>
      <c r="M354" s="190"/>
      <c r="N354" s="191"/>
      <c r="O354" s="191"/>
      <c r="P354" s="192">
        <f>P355+P357+P396+P399+P410+P412+P437+P490</f>
        <v>0</v>
      </c>
      <c r="Q354" s="191"/>
      <c r="R354" s="192">
        <f>R355+R357+R396+R399+R410+R412+R437+R490</f>
        <v>18.689497930000002</v>
      </c>
      <c r="S354" s="191"/>
      <c r="T354" s="193">
        <f>T355+T357+T396+T399+T410+T412+T437+T490</f>
        <v>35.260068660000002</v>
      </c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R354" s="194" t="s">
        <v>79</v>
      </c>
      <c r="AT354" s="195" t="s">
        <v>71</v>
      </c>
      <c r="AU354" s="195" t="s">
        <v>72</v>
      </c>
      <c r="AY354" s="194" t="s">
        <v>116</v>
      </c>
      <c r="BK354" s="196">
        <f>BK355+BK357+BK396+BK399+BK410+BK412+BK437+BK490</f>
        <v>0</v>
      </c>
    </row>
    <row r="355" s="12" customFormat="1" ht="22.8" customHeight="1">
      <c r="A355" s="12"/>
      <c r="B355" s="183"/>
      <c r="C355" s="184"/>
      <c r="D355" s="185" t="s">
        <v>71</v>
      </c>
      <c r="E355" s="197" t="s">
        <v>495</v>
      </c>
      <c r="F355" s="197" t="s">
        <v>496</v>
      </c>
      <c r="G355" s="184"/>
      <c r="H355" s="184"/>
      <c r="I355" s="187"/>
      <c r="J355" s="198">
        <f>BK355</f>
        <v>0</v>
      </c>
      <c r="K355" s="184"/>
      <c r="L355" s="189"/>
      <c r="M355" s="190"/>
      <c r="N355" s="191"/>
      <c r="O355" s="191"/>
      <c r="P355" s="192">
        <f>P356</f>
        <v>0</v>
      </c>
      <c r="Q355" s="191"/>
      <c r="R355" s="192">
        <f>R356</f>
        <v>0.058400000000000001</v>
      </c>
      <c r="S355" s="191"/>
      <c r="T355" s="193">
        <f>T356</f>
        <v>0</v>
      </c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R355" s="194" t="s">
        <v>79</v>
      </c>
      <c r="AT355" s="195" t="s">
        <v>71</v>
      </c>
      <c r="AU355" s="195" t="s">
        <v>77</v>
      </c>
      <c r="AY355" s="194" t="s">
        <v>116</v>
      </c>
      <c r="BK355" s="196">
        <f>BK356</f>
        <v>0</v>
      </c>
    </row>
    <row r="356" s="2" customFormat="1" ht="21.75" customHeight="1">
      <c r="A356" s="40"/>
      <c r="B356" s="41"/>
      <c r="C356" s="199" t="s">
        <v>497</v>
      </c>
      <c r="D356" s="199" t="s">
        <v>119</v>
      </c>
      <c r="E356" s="200" t="s">
        <v>498</v>
      </c>
      <c r="F356" s="201" t="s">
        <v>499</v>
      </c>
      <c r="G356" s="202" t="s">
        <v>155</v>
      </c>
      <c r="H356" s="203">
        <v>2</v>
      </c>
      <c r="I356" s="204"/>
      <c r="J356" s="205">
        <f>ROUND(I356*H356,2)</f>
        <v>0</v>
      </c>
      <c r="K356" s="201" t="s">
        <v>123</v>
      </c>
      <c r="L356" s="46"/>
      <c r="M356" s="206" t="s">
        <v>19</v>
      </c>
      <c r="N356" s="207" t="s">
        <v>43</v>
      </c>
      <c r="O356" s="86"/>
      <c r="P356" s="208">
        <f>O356*H356</f>
        <v>0</v>
      </c>
      <c r="Q356" s="208">
        <v>0.0292</v>
      </c>
      <c r="R356" s="208">
        <f>Q356*H356</f>
        <v>0.058400000000000001</v>
      </c>
      <c r="S356" s="208">
        <v>0</v>
      </c>
      <c r="T356" s="209">
        <f>S356*H356</f>
        <v>0</v>
      </c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R356" s="210" t="s">
        <v>212</v>
      </c>
      <c r="AT356" s="210" t="s">
        <v>119</v>
      </c>
      <c r="AU356" s="210" t="s">
        <v>79</v>
      </c>
      <c r="AY356" s="19" t="s">
        <v>116</v>
      </c>
      <c r="BE356" s="211">
        <f>IF(N356="základní",J356,0)</f>
        <v>0</v>
      </c>
      <c r="BF356" s="211">
        <f>IF(N356="snížená",J356,0)</f>
        <v>0</v>
      </c>
      <c r="BG356" s="211">
        <f>IF(N356="zákl. přenesená",J356,0)</f>
        <v>0</v>
      </c>
      <c r="BH356" s="211">
        <f>IF(N356="sníž. přenesená",J356,0)</f>
        <v>0</v>
      </c>
      <c r="BI356" s="211">
        <f>IF(N356="nulová",J356,0)</f>
        <v>0</v>
      </c>
      <c r="BJ356" s="19" t="s">
        <v>77</v>
      </c>
      <c r="BK356" s="211">
        <f>ROUND(I356*H356,2)</f>
        <v>0</v>
      </c>
      <c r="BL356" s="19" t="s">
        <v>212</v>
      </c>
      <c r="BM356" s="210" t="s">
        <v>500</v>
      </c>
    </row>
    <row r="357" s="12" customFormat="1" ht="22.8" customHeight="1">
      <c r="A357" s="12"/>
      <c r="B357" s="183"/>
      <c r="C357" s="184"/>
      <c r="D357" s="185" t="s">
        <v>71</v>
      </c>
      <c r="E357" s="197" t="s">
        <v>501</v>
      </c>
      <c r="F357" s="197" t="s">
        <v>502</v>
      </c>
      <c r="G357" s="184"/>
      <c r="H357" s="184"/>
      <c r="I357" s="187"/>
      <c r="J357" s="198">
        <f>BK357</f>
        <v>0</v>
      </c>
      <c r="K357" s="184"/>
      <c r="L357" s="189"/>
      <c r="M357" s="190"/>
      <c r="N357" s="191"/>
      <c r="O357" s="191"/>
      <c r="P357" s="192">
        <f>SUM(P358:P395)</f>
        <v>0</v>
      </c>
      <c r="Q357" s="191"/>
      <c r="R357" s="192">
        <f>SUM(R358:R395)</f>
        <v>0</v>
      </c>
      <c r="S357" s="191"/>
      <c r="T357" s="193">
        <f>SUM(T358:T395)</f>
        <v>30.601280000000003</v>
      </c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R357" s="194" t="s">
        <v>79</v>
      </c>
      <c r="AT357" s="195" t="s">
        <v>71</v>
      </c>
      <c r="AU357" s="195" t="s">
        <v>77</v>
      </c>
      <c r="AY357" s="194" t="s">
        <v>116</v>
      </c>
      <c r="BK357" s="196">
        <f>SUM(BK358:BK395)</f>
        <v>0</v>
      </c>
    </row>
    <row r="358" s="2" customFormat="1" ht="21.75" customHeight="1">
      <c r="A358" s="40"/>
      <c r="B358" s="41"/>
      <c r="C358" s="199" t="s">
        <v>503</v>
      </c>
      <c r="D358" s="199" t="s">
        <v>119</v>
      </c>
      <c r="E358" s="200" t="s">
        <v>504</v>
      </c>
      <c r="F358" s="201" t="s">
        <v>505</v>
      </c>
      <c r="G358" s="202" t="s">
        <v>122</v>
      </c>
      <c r="H358" s="203">
        <v>765.03200000000004</v>
      </c>
      <c r="I358" s="204"/>
      <c r="J358" s="205">
        <f>ROUND(I358*H358,2)</f>
        <v>0</v>
      </c>
      <c r="K358" s="201" t="s">
        <v>123</v>
      </c>
      <c r="L358" s="46"/>
      <c r="M358" s="206" t="s">
        <v>19</v>
      </c>
      <c r="N358" s="207" t="s">
        <v>43</v>
      </c>
      <c r="O358" s="86"/>
      <c r="P358" s="208">
        <f>O358*H358</f>
        <v>0</v>
      </c>
      <c r="Q358" s="208">
        <v>0</v>
      </c>
      <c r="R358" s="208">
        <f>Q358*H358</f>
        <v>0</v>
      </c>
      <c r="S358" s="208">
        <v>0.040000000000000001</v>
      </c>
      <c r="T358" s="209">
        <f>S358*H358</f>
        <v>30.601280000000003</v>
      </c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R358" s="210" t="s">
        <v>212</v>
      </c>
      <c r="AT358" s="210" t="s">
        <v>119</v>
      </c>
      <c r="AU358" s="210" t="s">
        <v>79</v>
      </c>
      <c r="AY358" s="19" t="s">
        <v>116</v>
      </c>
      <c r="BE358" s="211">
        <f>IF(N358="základní",J358,0)</f>
        <v>0</v>
      </c>
      <c r="BF358" s="211">
        <f>IF(N358="snížená",J358,0)</f>
        <v>0</v>
      </c>
      <c r="BG358" s="211">
        <f>IF(N358="zákl. přenesená",J358,0)</f>
        <v>0</v>
      </c>
      <c r="BH358" s="211">
        <f>IF(N358="sníž. přenesená",J358,0)</f>
        <v>0</v>
      </c>
      <c r="BI358" s="211">
        <f>IF(N358="nulová",J358,0)</f>
        <v>0</v>
      </c>
      <c r="BJ358" s="19" t="s">
        <v>77</v>
      </c>
      <c r="BK358" s="211">
        <f>ROUND(I358*H358,2)</f>
        <v>0</v>
      </c>
      <c r="BL358" s="19" t="s">
        <v>212</v>
      </c>
      <c r="BM358" s="210" t="s">
        <v>506</v>
      </c>
    </row>
    <row r="359" s="13" customFormat="1">
      <c r="A359" s="13"/>
      <c r="B359" s="212"/>
      <c r="C359" s="213"/>
      <c r="D359" s="214" t="s">
        <v>126</v>
      </c>
      <c r="E359" s="215" t="s">
        <v>19</v>
      </c>
      <c r="F359" s="216" t="s">
        <v>507</v>
      </c>
      <c r="G359" s="213"/>
      <c r="H359" s="215" t="s">
        <v>19</v>
      </c>
      <c r="I359" s="217"/>
      <c r="J359" s="213"/>
      <c r="K359" s="213"/>
      <c r="L359" s="218"/>
      <c r="M359" s="219"/>
      <c r="N359" s="220"/>
      <c r="O359" s="220"/>
      <c r="P359" s="220"/>
      <c r="Q359" s="220"/>
      <c r="R359" s="220"/>
      <c r="S359" s="220"/>
      <c r="T359" s="221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22" t="s">
        <v>126</v>
      </c>
      <c r="AU359" s="222" t="s">
        <v>79</v>
      </c>
      <c r="AV359" s="13" t="s">
        <v>77</v>
      </c>
      <c r="AW359" s="13" t="s">
        <v>33</v>
      </c>
      <c r="AX359" s="13" t="s">
        <v>72</v>
      </c>
      <c r="AY359" s="222" t="s">
        <v>116</v>
      </c>
    </row>
    <row r="360" s="14" customFormat="1">
      <c r="A360" s="14"/>
      <c r="B360" s="223"/>
      <c r="C360" s="224"/>
      <c r="D360" s="214" t="s">
        <v>126</v>
      </c>
      <c r="E360" s="225" t="s">
        <v>19</v>
      </c>
      <c r="F360" s="226" t="s">
        <v>425</v>
      </c>
      <c r="G360" s="224"/>
      <c r="H360" s="227">
        <v>13.388</v>
      </c>
      <c r="I360" s="228"/>
      <c r="J360" s="224"/>
      <c r="K360" s="224"/>
      <c r="L360" s="229"/>
      <c r="M360" s="230"/>
      <c r="N360" s="231"/>
      <c r="O360" s="231"/>
      <c r="P360" s="231"/>
      <c r="Q360" s="231"/>
      <c r="R360" s="231"/>
      <c r="S360" s="231"/>
      <c r="T360" s="232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T360" s="233" t="s">
        <v>126</v>
      </c>
      <c r="AU360" s="233" t="s">
        <v>79</v>
      </c>
      <c r="AV360" s="14" t="s">
        <v>79</v>
      </c>
      <c r="AW360" s="14" t="s">
        <v>33</v>
      </c>
      <c r="AX360" s="14" t="s">
        <v>72</v>
      </c>
      <c r="AY360" s="233" t="s">
        <v>116</v>
      </c>
    </row>
    <row r="361" s="14" customFormat="1">
      <c r="A361" s="14"/>
      <c r="B361" s="223"/>
      <c r="C361" s="224"/>
      <c r="D361" s="214" t="s">
        <v>126</v>
      </c>
      <c r="E361" s="225" t="s">
        <v>19</v>
      </c>
      <c r="F361" s="226" t="s">
        <v>426</v>
      </c>
      <c r="G361" s="224"/>
      <c r="H361" s="227">
        <v>20.542999999999999</v>
      </c>
      <c r="I361" s="228"/>
      <c r="J361" s="224"/>
      <c r="K361" s="224"/>
      <c r="L361" s="229"/>
      <c r="M361" s="230"/>
      <c r="N361" s="231"/>
      <c r="O361" s="231"/>
      <c r="P361" s="231"/>
      <c r="Q361" s="231"/>
      <c r="R361" s="231"/>
      <c r="S361" s="231"/>
      <c r="T361" s="232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T361" s="233" t="s">
        <v>126</v>
      </c>
      <c r="AU361" s="233" t="s">
        <v>79</v>
      </c>
      <c r="AV361" s="14" t="s">
        <v>79</v>
      </c>
      <c r="AW361" s="14" t="s">
        <v>33</v>
      </c>
      <c r="AX361" s="14" t="s">
        <v>72</v>
      </c>
      <c r="AY361" s="233" t="s">
        <v>116</v>
      </c>
    </row>
    <row r="362" s="14" customFormat="1">
      <c r="A362" s="14"/>
      <c r="B362" s="223"/>
      <c r="C362" s="224"/>
      <c r="D362" s="214" t="s">
        <v>126</v>
      </c>
      <c r="E362" s="225" t="s">
        <v>19</v>
      </c>
      <c r="F362" s="226" t="s">
        <v>427</v>
      </c>
      <c r="G362" s="224"/>
      <c r="H362" s="227">
        <v>9.9450000000000003</v>
      </c>
      <c r="I362" s="228"/>
      <c r="J362" s="224"/>
      <c r="K362" s="224"/>
      <c r="L362" s="229"/>
      <c r="M362" s="230"/>
      <c r="N362" s="231"/>
      <c r="O362" s="231"/>
      <c r="P362" s="231"/>
      <c r="Q362" s="231"/>
      <c r="R362" s="231"/>
      <c r="S362" s="231"/>
      <c r="T362" s="232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T362" s="233" t="s">
        <v>126</v>
      </c>
      <c r="AU362" s="233" t="s">
        <v>79</v>
      </c>
      <c r="AV362" s="14" t="s">
        <v>79</v>
      </c>
      <c r="AW362" s="14" t="s">
        <v>33</v>
      </c>
      <c r="AX362" s="14" t="s">
        <v>72</v>
      </c>
      <c r="AY362" s="233" t="s">
        <v>116</v>
      </c>
    </row>
    <row r="363" s="14" customFormat="1">
      <c r="A363" s="14"/>
      <c r="B363" s="223"/>
      <c r="C363" s="224"/>
      <c r="D363" s="214" t="s">
        <v>126</v>
      </c>
      <c r="E363" s="225" t="s">
        <v>19</v>
      </c>
      <c r="F363" s="226" t="s">
        <v>428</v>
      </c>
      <c r="G363" s="224"/>
      <c r="H363" s="227">
        <v>10.26</v>
      </c>
      <c r="I363" s="228"/>
      <c r="J363" s="224"/>
      <c r="K363" s="224"/>
      <c r="L363" s="229"/>
      <c r="M363" s="230"/>
      <c r="N363" s="231"/>
      <c r="O363" s="231"/>
      <c r="P363" s="231"/>
      <c r="Q363" s="231"/>
      <c r="R363" s="231"/>
      <c r="S363" s="231"/>
      <c r="T363" s="232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T363" s="233" t="s">
        <v>126</v>
      </c>
      <c r="AU363" s="233" t="s">
        <v>79</v>
      </c>
      <c r="AV363" s="14" t="s">
        <v>79</v>
      </c>
      <c r="AW363" s="14" t="s">
        <v>33</v>
      </c>
      <c r="AX363" s="14" t="s">
        <v>72</v>
      </c>
      <c r="AY363" s="233" t="s">
        <v>116</v>
      </c>
    </row>
    <row r="364" s="14" customFormat="1">
      <c r="A364" s="14"/>
      <c r="B364" s="223"/>
      <c r="C364" s="224"/>
      <c r="D364" s="214" t="s">
        <v>126</v>
      </c>
      <c r="E364" s="225" t="s">
        <v>19</v>
      </c>
      <c r="F364" s="226" t="s">
        <v>429</v>
      </c>
      <c r="G364" s="224"/>
      <c r="H364" s="227">
        <v>5.9450000000000003</v>
      </c>
      <c r="I364" s="228"/>
      <c r="J364" s="224"/>
      <c r="K364" s="224"/>
      <c r="L364" s="229"/>
      <c r="M364" s="230"/>
      <c r="N364" s="231"/>
      <c r="O364" s="231"/>
      <c r="P364" s="231"/>
      <c r="Q364" s="231"/>
      <c r="R364" s="231"/>
      <c r="S364" s="231"/>
      <c r="T364" s="232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T364" s="233" t="s">
        <v>126</v>
      </c>
      <c r="AU364" s="233" t="s">
        <v>79</v>
      </c>
      <c r="AV364" s="14" t="s">
        <v>79</v>
      </c>
      <c r="AW364" s="14" t="s">
        <v>33</v>
      </c>
      <c r="AX364" s="14" t="s">
        <v>72</v>
      </c>
      <c r="AY364" s="233" t="s">
        <v>116</v>
      </c>
    </row>
    <row r="365" s="14" customFormat="1">
      <c r="A365" s="14"/>
      <c r="B365" s="223"/>
      <c r="C365" s="224"/>
      <c r="D365" s="214" t="s">
        <v>126</v>
      </c>
      <c r="E365" s="225" t="s">
        <v>19</v>
      </c>
      <c r="F365" s="226" t="s">
        <v>430</v>
      </c>
      <c r="G365" s="224"/>
      <c r="H365" s="227">
        <v>3.77</v>
      </c>
      <c r="I365" s="228"/>
      <c r="J365" s="224"/>
      <c r="K365" s="224"/>
      <c r="L365" s="229"/>
      <c r="M365" s="230"/>
      <c r="N365" s="231"/>
      <c r="O365" s="231"/>
      <c r="P365" s="231"/>
      <c r="Q365" s="231"/>
      <c r="R365" s="231"/>
      <c r="S365" s="231"/>
      <c r="T365" s="232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T365" s="233" t="s">
        <v>126</v>
      </c>
      <c r="AU365" s="233" t="s">
        <v>79</v>
      </c>
      <c r="AV365" s="14" t="s">
        <v>79</v>
      </c>
      <c r="AW365" s="14" t="s">
        <v>33</v>
      </c>
      <c r="AX365" s="14" t="s">
        <v>72</v>
      </c>
      <c r="AY365" s="233" t="s">
        <v>116</v>
      </c>
    </row>
    <row r="366" s="14" customFormat="1">
      <c r="A366" s="14"/>
      <c r="B366" s="223"/>
      <c r="C366" s="224"/>
      <c r="D366" s="214" t="s">
        <v>126</v>
      </c>
      <c r="E366" s="225" t="s">
        <v>19</v>
      </c>
      <c r="F366" s="226" t="s">
        <v>431</v>
      </c>
      <c r="G366" s="224"/>
      <c r="H366" s="227">
        <v>2.0800000000000001</v>
      </c>
      <c r="I366" s="228"/>
      <c r="J366" s="224"/>
      <c r="K366" s="224"/>
      <c r="L366" s="229"/>
      <c r="M366" s="230"/>
      <c r="N366" s="231"/>
      <c r="O366" s="231"/>
      <c r="P366" s="231"/>
      <c r="Q366" s="231"/>
      <c r="R366" s="231"/>
      <c r="S366" s="231"/>
      <c r="T366" s="232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33" t="s">
        <v>126</v>
      </c>
      <c r="AU366" s="233" t="s">
        <v>79</v>
      </c>
      <c r="AV366" s="14" t="s">
        <v>79</v>
      </c>
      <c r="AW366" s="14" t="s">
        <v>33</v>
      </c>
      <c r="AX366" s="14" t="s">
        <v>72</v>
      </c>
      <c r="AY366" s="233" t="s">
        <v>116</v>
      </c>
    </row>
    <row r="367" s="14" customFormat="1">
      <c r="A367" s="14"/>
      <c r="B367" s="223"/>
      <c r="C367" s="224"/>
      <c r="D367" s="214" t="s">
        <v>126</v>
      </c>
      <c r="E367" s="225" t="s">
        <v>19</v>
      </c>
      <c r="F367" s="226" t="s">
        <v>432</v>
      </c>
      <c r="G367" s="224"/>
      <c r="H367" s="227">
        <v>2.8180000000000001</v>
      </c>
      <c r="I367" s="228"/>
      <c r="J367" s="224"/>
      <c r="K367" s="224"/>
      <c r="L367" s="229"/>
      <c r="M367" s="230"/>
      <c r="N367" s="231"/>
      <c r="O367" s="231"/>
      <c r="P367" s="231"/>
      <c r="Q367" s="231"/>
      <c r="R367" s="231"/>
      <c r="S367" s="231"/>
      <c r="T367" s="232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T367" s="233" t="s">
        <v>126</v>
      </c>
      <c r="AU367" s="233" t="s">
        <v>79</v>
      </c>
      <c r="AV367" s="14" t="s">
        <v>79</v>
      </c>
      <c r="AW367" s="14" t="s">
        <v>33</v>
      </c>
      <c r="AX367" s="14" t="s">
        <v>72</v>
      </c>
      <c r="AY367" s="233" t="s">
        <v>116</v>
      </c>
    </row>
    <row r="368" s="14" customFormat="1">
      <c r="A368" s="14"/>
      <c r="B368" s="223"/>
      <c r="C368" s="224"/>
      <c r="D368" s="214" t="s">
        <v>126</v>
      </c>
      <c r="E368" s="225" t="s">
        <v>19</v>
      </c>
      <c r="F368" s="226" t="s">
        <v>433</v>
      </c>
      <c r="G368" s="224"/>
      <c r="H368" s="227">
        <v>1.0529999999999999</v>
      </c>
      <c r="I368" s="228"/>
      <c r="J368" s="224"/>
      <c r="K368" s="224"/>
      <c r="L368" s="229"/>
      <c r="M368" s="230"/>
      <c r="N368" s="231"/>
      <c r="O368" s="231"/>
      <c r="P368" s="231"/>
      <c r="Q368" s="231"/>
      <c r="R368" s="231"/>
      <c r="S368" s="231"/>
      <c r="T368" s="232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T368" s="233" t="s">
        <v>126</v>
      </c>
      <c r="AU368" s="233" t="s">
        <v>79</v>
      </c>
      <c r="AV368" s="14" t="s">
        <v>79</v>
      </c>
      <c r="AW368" s="14" t="s">
        <v>33</v>
      </c>
      <c r="AX368" s="14" t="s">
        <v>72</v>
      </c>
      <c r="AY368" s="233" t="s">
        <v>116</v>
      </c>
    </row>
    <row r="369" s="14" customFormat="1">
      <c r="A369" s="14"/>
      <c r="B369" s="223"/>
      <c r="C369" s="224"/>
      <c r="D369" s="214" t="s">
        <v>126</v>
      </c>
      <c r="E369" s="225" t="s">
        <v>19</v>
      </c>
      <c r="F369" s="226" t="s">
        <v>433</v>
      </c>
      <c r="G369" s="224"/>
      <c r="H369" s="227">
        <v>1.0529999999999999</v>
      </c>
      <c r="I369" s="228"/>
      <c r="J369" s="224"/>
      <c r="K369" s="224"/>
      <c r="L369" s="229"/>
      <c r="M369" s="230"/>
      <c r="N369" s="231"/>
      <c r="O369" s="231"/>
      <c r="P369" s="231"/>
      <c r="Q369" s="231"/>
      <c r="R369" s="231"/>
      <c r="S369" s="231"/>
      <c r="T369" s="232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T369" s="233" t="s">
        <v>126</v>
      </c>
      <c r="AU369" s="233" t="s">
        <v>79</v>
      </c>
      <c r="AV369" s="14" t="s">
        <v>79</v>
      </c>
      <c r="AW369" s="14" t="s">
        <v>33</v>
      </c>
      <c r="AX369" s="14" t="s">
        <v>72</v>
      </c>
      <c r="AY369" s="233" t="s">
        <v>116</v>
      </c>
    </row>
    <row r="370" s="14" customFormat="1">
      <c r="A370" s="14"/>
      <c r="B370" s="223"/>
      <c r="C370" s="224"/>
      <c r="D370" s="214" t="s">
        <v>126</v>
      </c>
      <c r="E370" s="225" t="s">
        <v>19</v>
      </c>
      <c r="F370" s="226" t="s">
        <v>433</v>
      </c>
      <c r="G370" s="224"/>
      <c r="H370" s="227">
        <v>1.0529999999999999</v>
      </c>
      <c r="I370" s="228"/>
      <c r="J370" s="224"/>
      <c r="K370" s="224"/>
      <c r="L370" s="229"/>
      <c r="M370" s="230"/>
      <c r="N370" s="231"/>
      <c r="O370" s="231"/>
      <c r="P370" s="231"/>
      <c r="Q370" s="231"/>
      <c r="R370" s="231"/>
      <c r="S370" s="231"/>
      <c r="T370" s="232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T370" s="233" t="s">
        <v>126</v>
      </c>
      <c r="AU370" s="233" t="s">
        <v>79</v>
      </c>
      <c r="AV370" s="14" t="s">
        <v>79</v>
      </c>
      <c r="AW370" s="14" t="s">
        <v>33</v>
      </c>
      <c r="AX370" s="14" t="s">
        <v>72</v>
      </c>
      <c r="AY370" s="233" t="s">
        <v>116</v>
      </c>
    </row>
    <row r="371" s="14" customFormat="1">
      <c r="A371" s="14"/>
      <c r="B371" s="223"/>
      <c r="C371" s="224"/>
      <c r="D371" s="214" t="s">
        <v>126</v>
      </c>
      <c r="E371" s="225" t="s">
        <v>19</v>
      </c>
      <c r="F371" s="226" t="s">
        <v>434</v>
      </c>
      <c r="G371" s="224"/>
      <c r="H371" s="227">
        <v>1.8480000000000001</v>
      </c>
      <c r="I371" s="228"/>
      <c r="J371" s="224"/>
      <c r="K371" s="224"/>
      <c r="L371" s="229"/>
      <c r="M371" s="230"/>
      <c r="N371" s="231"/>
      <c r="O371" s="231"/>
      <c r="P371" s="231"/>
      <c r="Q371" s="231"/>
      <c r="R371" s="231"/>
      <c r="S371" s="231"/>
      <c r="T371" s="232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T371" s="233" t="s">
        <v>126</v>
      </c>
      <c r="AU371" s="233" t="s">
        <v>79</v>
      </c>
      <c r="AV371" s="14" t="s">
        <v>79</v>
      </c>
      <c r="AW371" s="14" t="s">
        <v>33</v>
      </c>
      <c r="AX371" s="14" t="s">
        <v>72</v>
      </c>
      <c r="AY371" s="233" t="s">
        <v>116</v>
      </c>
    </row>
    <row r="372" s="14" customFormat="1">
      <c r="A372" s="14"/>
      <c r="B372" s="223"/>
      <c r="C372" s="224"/>
      <c r="D372" s="214" t="s">
        <v>126</v>
      </c>
      <c r="E372" s="225" t="s">
        <v>19</v>
      </c>
      <c r="F372" s="226" t="s">
        <v>435</v>
      </c>
      <c r="G372" s="224"/>
      <c r="H372" s="227">
        <v>1.8480000000000001</v>
      </c>
      <c r="I372" s="228"/>
      <c r="J372" s="224"/>
      <c r="K372" s="224"/>
      <c r="L372" s="229"/>
      <c r="M372" s="230"/>
      <c r="N372" s="231"/>
      <c r="O372" s="231"/>
      <c r="P372" s="231"/>
      <c r="Q372" s="231"/>
      <c r="R372" s="231"/>
      <c r="S372" s="231"/>
      <c r="T372" s="232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T372" s="233" t="s">
        <v>126</v>
      </c>
      <c r="AU372" s="233" t="s">
        <v>79</v>
      </c>
      <c r="AV372" s="14" t="s">
        <v>79</v>
      </c>
      <c r="AW372" s="14" t="s">
        <v>33</v>
      </c>
      <c r="AX372" s="14" t="s">
        <v>72</v>
      </c>
      <c r="AY372" s="233" t="s">
        <v>116</v>
      </c>
    </row>
    <row r="373" s="14" customFormat="1">
      <c r="A373" s="14"/>
      <c r="B373" s="223"/>
      <c r="C373" s="224"/>
      <c r="D373" s="214" t="s">
        <v>126</v>
      </c>
      <c r="E373" s="225" t="s">
        <v>19</v>
      </c>
      <c r="F373" s="226" t="s">
        <v>458</v>
      </c>
      <c r="G373" s="224"/>
      <c r="H373" s="227">
        <v>366.13400000000001</v>
      </c>
      <c r="I373" s="228"/>
      <c r="J373" s="224"/>
      <c r="K373" s="224"/>
      <c r="L373" s="229"/>
      <c r="M373" s="230"/>
      <c r="N373" s="231"/>
      <c r="O373" s="231"/>
      <c r="P373" s="231"/>
      <c r="Q373" s="231"/>
      <c r="R373" s="231"/>
      <c r="S373" s="231"/>
      <c r="T373" s="232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T373" s="233" t="s">
        <v>126</v>
      </c>
      <c r="AU373" s="233" t="s">
        <v>79</v>
      </c>
      <c r="AV373" s="14" t="s">
        <v>79</v>
      </c>
      <c r="AW373" s="14" t="s">
        <v>33</v>
      </c>
      <c r="AX373" s="14" t="s">
        <v>72</v>
      </c>
      <c r="AY373" s="233" t="s">
        <v>116</v>
      </c>
    </row>
    <row r="374" s="14" customFormat="1">
      <c r="A374" s="14"/>
      <c r="B374" s="223"/>
      <c r="C374" s="224"/>
      <c r="D374" s="214" t="s">
        <v>126</v>
      </c>
      <c r="E374" s="225" t="s">
        <v>19</v>
      </c>
      <c r="F374" s="226" t="s">
        <v>459</v>
      </c>
      <c r="G374" s="224"/>
      <c r="H374" s="227">
        <v>3.1499999999999999</v>
      </c>
      <c r="I374" s="228"/>
      <c r="J374" s="224"/>
      <c r="K374" s="224"/>
      <c r="L374" s="229"/>
      <c r="M374" s="230"/>
      <c r="N374" s="231"/>
      <c r="O374" s="231"/>
      <c r="P374" s="231"/>
      <c r="Q374" s="231"/>
      <c r="R374" s="231"/>
      <c r="S374" s="231"/>
      <c r="T374" s="232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T374" s="233" t="s">
        <v>126</v>
      </c>
      <c r="AU374" s="233" t="s">
        <v>79</v>
      </c>
      <c r="AV374" s="14" t="s">
        <v>79</v>
      </c>
      <c r="AW374" s="14" t="s">
        <v>33</v>
      </c>
      <c r="AX374" s="14" t="s">
        <v>72</v>
      </c>
      <c r="AY374" s="233" t="s">
        <v>116</v>
      </c>
    </row>
    <row r="375" s="14" customFormat="1">
      <c r="A375" s="14"/>
      <c r="B375" s="223"/>
      <c r="C375" s="224"/>
      <c r="D375" s="214" t="s">
        <v>126</v>
      </c>
      <c r="E375" s="225" t="s">
        <v>19</v>
      </c>
      <c r="F375" s="226" t="s">
        <v>459</v>
      </c>
      <c r="G375" s="224"/>
      <c r="H375" s="227">
        <v>3.1499999999999999</v>
      </c>
      <c r="I375" s="228"/>
      <c r="J375" s="224"/>
      <c r="K375" s="224"/>
      <c r="L375" s="229"/>
      <c r="M375" s="230"/>
      <c r="N375" s="231"/>
      <c r="O375" s="231"/>
      <c r="P375" s="231"/>
      <c r="Q375" s="231"/>
      <c r="R375" s="231"/>
      <c r="S375" s="231"/>
      <c r="T375" s="232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T375" s="233" t="s">
        <v>126</v>
      </c>
      <c r="AU375" s="233" t="s">
        <v>79</v>
      </c>
      <c r="AV375" s="14" t="s">
        <v>79</v>
      </c>
      <c r="AW375" s="14" t="s">
        <v>33</v>
      </c>
      <c r="AX375" s="14" t="s">
        <v>72</v>
      </c>
      <c r="AY375" s="233" t="s">
        <v>116</v>
      </c>
    </row>
    <row r="376" s="14" customFormat="1">
      <c r="A376" s="14"/>
      <c r="B376" s="223"/>
      <c r="C376" s="224"/>
      <c r="D376" s="214" t="s">
        <v>126</v>
      </c>
      <c r="E376" s="225" t="s">
        <v>19</v>
      </c>
      <c r="F376" s="226" t="s">
        <v>460</v>
      </c>
      <c r="G376" s="224"/>
      <c r="H376" s="227">
        <v>13.082000000000001</v>
      </c>
      <c r="I376" s="228"/>
      <c r="J376" s="224"/>
      <c r="K376" s="224"/>
      <c r="L376" s="229"/>
      <c r="M376" s="230"/>
      <c r="N376" s="231"/>
      <c r="O376" s="231"/>
      <c r="P376" s="231"/>
      <c r="Q376" s="231"/>
      <c r="R376" s="231"/>
      <c r="S376" s="231"/>
      <c r="T376" s="232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T376" s="233" t="s">
        <v>126</v>
      </c>
      <c r="AU376" s="233" t="s">
        <v>79</v>
      </c>
      <c r="AV376" s="14" t="s">
        <v>79</v>
      </c>
      <c r="AW376" s="14" t="s">
        <v>33</v>
      </c>
      <c r="AX376" s="14" t="s">
        <v>72</v>
      </c>
      <c r="AY376" s="233" t="s">
        <v>116</v>
      </c>
    </row>
    <row r="377" s="14" customFormat="1">
      <c r="A377" s="14"/>
      <c r="B377" s="223"/>
      <c r="C377" s="224"/>
      <c r="D377" s="214" t="s">
        <v>126</v>
      </c>
      <c r="E377" s="225" t="s">
        <v>19</v>
      </c>
      <c r="F377" s="226" t="s">
        <v>461</v>
      </c>
      <c r="G377" s="224"/>
      <c r="H377" s="227">
        <v>35.142000000000003</v>
      </c>
      <c r="I377" s="228"/>
      <c r="J377" s="224"/>
      <c r="K377" s="224"/>
      <c r="L377" s="229"/>
      <c r="M377" s="230"/>
      <c r="N377" s="231"/>
      <c r="O377" s="231"/>
      <c r="P377" s="231"/>
      <c r="Q377" s="231"/>
      <c r="R377" s="231"/>
      <c r="S377" s="231"/>
      <c r="T377" s="232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T377" s="233" t="s">
        <v>126</v>
      </c>
      <c r="AU377" s="233" t="s">
        <v>79</v>
      </c>
      <c r="AV377" s="14" t="s">
        <v>79</v>
      </c>
      <c r="AW377" s="14" t="s">
        <v>33</v>
      </c>
      <c r="AX377" s="14" t="s">
        <v>72</v>
      </c>
      <c r="AY377" s="233" t="s">
        <v>116</v>
      </c>
    </row>
    <row r="378" s="14" customFormat="1">
      <c r="A378" s="14"/>
      <c r="B378" s="223"/>
      <c r="C378" s="224"/>
      <c r="D378" s="214" t="s">
        <v>126</v>
      </c>
      <c r="E378" s="225" t="s">
        <v>19</v>
      </c>
      <c r="F378" s="226" t="s">
        <v>462</v>
      </c>
      <c r="G378" s="224"/>
      <c r="H378" s="227">
        <v>90</v>
      </c>
      <c r="I378" s="228"/>
      <c r="J378" s="224"/>
      <c r="K378" s="224"/>
      <c r="L378" s="229"/>
      <c r="M378" s="230"/>
      <c r="N378" s="231"/>
      <c r="O378" s="231"/>
      <c r="P378" s="231"/>
      <c r="Q378" s="231"/>
      <c r="R378" s="231"/>
      <c r="S378" s="231"/>
      <c r="T378" s="232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T378" s="233" t="s">
        <v>126</v>
      </c>
      <c r="AU378" s="233" t="s">
        <v>79</v>
      </c>
      <c r="AV378" s="14" t="s">
        <v>79</v>
      </c>
      <c r="AW378" s="14" t="s">
        <v>33</v>
      </c>
      <c r="AX378" s="14" t="s">
        <v>72</v>
      </c>
      <c r="AY378" s="233" t="s">
        <v>116</v>
      </c>
    </row>
    <row r="379" s="14" customFormat="1">
      <c r="A379" s="14"/>
      <c r="B379" s="223"/>
      <c r="C379" s="224"/>
      <c r="D379" s="214" t="s">
        <v>126</v>
      </c>
      <c r="E379" s="225" t="s">
        <v>19</v>
      </c>
      <c r="F379" s="226" t="s">
        <v>436</v>
      </c>
      <c r="G379" s="224"/>
      <c r="H379" s="227">
        <v>5.4500000000000002</v>
      </c>
      <c r="I379" s="228"/>
      <c r="J379" s="224"/>
      <c r="K379" s="224"/>
      <c r="L379" s="229"/>
      <c r="M379" s="230"/>
      <c r="N379" s="231"/>
      <c r="O379" s="231"/>
      <c r="P379" s="231"/>
      <c r="Q379" s="231"/>
      <c r="R379" s="231"/>
      <c r="S379" s="231"/>
      <c r="T379" s="232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T379" s="233" t="s">
        <v>126</v>
      </c>
      <c r="AU379" s="233" t="s">
        <v>79</v>
      </c>
      <c r="AV379" s="14" t="s">
        <v>79</v>
      </c>
      <c r="AW379" s="14" t="s">
        <v>33</v>
      </c>
      <c r="AX379" s="14" t="s">
        <v>72</v>
      </c>
      <c r="AY379" s="233" t="s">
        <v>116</v>
      </c>
    </row>
    <row r="380" s="14" customFormat="1">
      <c r="A380" s="14"/>
      <c r="B380" s="223"/>
      <c r="C380" s="224"/>
      <c r="D380" s="214" t="s">
        <v>126</v>
      </c>
      <c r="E380" s="225" t="s">
        <v>19</v>
      </c>
      <c r="F380" s="226" t="s">
        <v>437</v>
      </c>
      <c r="G380" s="224"/>
      <c r="H380" s="227">
        <v>14.039999999999999</v>
      </c>
      <c r="I380" s="228"/>
      <c r="J380" s="224"/>
      <c r="K380" s="224"/>
      <c r="L380" s="229"/>
      <c r="M380" s="230"/>
      <c r="N380" s="231"/>
      <c r="O380" s="231"/>
      <c r="P380" s="231"/>
      <c r="Q380" s="231"/>
      <c r="R380" s="231"/>
      <c r="S380" s="231"/>
      <c r="T380" s="232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T380" s="233" t="s">
        <v>126</v>
      </c>
      <c r="AU380" s="233" t="s">
        <v>79</v>
      </c>
      <c r="AV380" s="14" t="s">
        <v>79</v>
      </c>
      <c r="AW380" s="14" t="s">
        <v>33</v>
      </c>
      <c r="AX380" s="14" t="s">
        <v>72</v>
      </c>
      <c r="AY380" s="233" t="s">
        <v>116</v>
      </c>
    </row>
    <row r="381" s="14" customFormat="1">
      <c r="A381" s="14"/>
      <c r="B381" s="223"/>
      <c r="C381" s="224"/>
      <c r="D381" s="214" t="s">
        <v>126</v>
      </c>
      <c r="E381" s="225" t="s">
        <v>19</v>
      </c>
      <c r="F381" s="226" t="s">
        <v>438</v>
      </c>
      <c r="G381" s="224"/>
      <c r="H381" s="227">
        <v>10.379</v>
      </c>
      <c r="I381" s="228"/>
      <c r="J381" s="224"/>
      <c r="K381" s="224"/>
      <c r="L381" s="229"/>
      <c r="M381" s="230"/>
      <c r="N381" s="231"/>
      <c r="O381" s="231"/>
      <c r="P381" s="231"/>
      <c r="Q381" s="231"/>
      <c r="R381" s="231"/>
      <c r="S381" s="231"/>
      <c r="T381" s="232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T381" s="233" t="s">
        <v>126</v>
      </c>
      <c r="AU381" s="233" t="s">
        <v>79</v>
      </c>
      <c r="AV381" s="14" t="s">
        <v>79</v>
      </c>
      <c r="AW381" s="14" t="s">
        <v>33</v>
      </c>
      <c r="AX381" s="14" t="s">
        <v>72</v>
      </c>
      <c r="AY381" s="233" t="s">
        <v>116</v>
      </c>
    </row>
    <row r="382" s="14" customFormat="1">
      <c r="A382" s="14"/>
      <c r="B382" s="223"/>
      <c r="C382" s="224"/>
      <c r="D382" s="214" t="s">
        <v>126</v>
      </c>
      <c r="E382" s="225" t="s">
        <v>19</v>
      </c>
      <c r="F382" s="226" t="s">
        <v>439</v>
      </c>
      <c r="G382" s="224"/>
      <c r="H382" s="227">
        <v>5.7450000000000001</v>
      </c>
      <c r="I382" s="228"/>
      <c r="J382" s="224"/>
      <c r="K382" s="224"/>
      <c r="L382" s="229"/>
      <c r="M382" s="230"/>
      <c r="N382" s="231"/>
      <c r="O382" s="231"/>
      <c r="P382" s="231"/>
      <c r="Q382" s="231"/>
      <c r="R382" s="231"/>
      <c r="S382" s="231"/>
      <c r="T382" s="232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T382" s="233" t="s">
        <v>126</v>
      </c>
      <c r="AU382" s="233" t="s">
        <v>79</v>
      </c>
      <c r="AV382" s="14" t="s">
        <v>79</v>
      </c>
      <c r="AW382" s="14" t="s">
        <v>33</v>
      </c>
      <c r="AX382" s="14" t="s">
        <v>72</v>
      </c>
      <c r="AY382" s="233" t="s">
        <v>116</v>
      </c>
    </row>
    <row r="383" s="14" customFormat="1">
      <c r="A383" s="14"/>
      <c r="B383" s="223"/>
      <c r="C383" s="224"/>
      <c r="D383" s="214" t="s">
        <v>126</v>
      </c>
      <c r="E383" s="225" t="s">
        <v>19</v>
      </c>
      <c r="F383" s="226" t="s">
        <v>440</v>
      </c>
      <c r="G383" s="224"/>
      <c r="H383" s="227">
        <v>5.9400000000000004</v>
      </c>
      <c r="I383" s="228"/>
      <c r="J383" s="224"/>
      <c r="K383" s="224"/>
      <c r="L383" s="229"/>
      <c r="M383" s="230"/>
      <c r="N383" s="231"/>
      <c r="O383" s="231"/>
      <c r="P383" s="231"/>
      <c r="Q383" s="231"/>
      <c r="R383" s="231"/>
      <c r="S383" s="231"/>
      <c r="T383" s="232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T383" s="233" t="s">
        <v>126</v>
      </c>
      <c r="AU383" s="233" t="s">
        <v>79</v>
      </c>
      <c r="AV383" s="14" t="s">
        <v>79</v>
      </c>
      <c r="AW383" s="14" t="s">
        <v>33</v>
      </c>
      <c r="AX383" s="14" t="s">
        <v>72</v>
      </c>
      <c r="AY383" s="233" t="s">
        <v>116</v>
      </c>
    </row>
    <row r="384" s="14" customFormat="1">
      <c r="A384" s="14"/>
      <c r="B384" s="223"/>
      <c r="C384" s="224"/>
      <c r="D384" s="214" t="s">
        <v>126</v>
      </c>
      <c r="E384" s="225" t="s">
        <v>19</v>
      </c>
      <c r="F384" s="226" t="s">
        <v>441</v>
      </c>
      <c r="G384" s="224"/>
      <c r="H384" s="227">
        <v>1.3089999999999999</v>
      </c>
      <c r="I384" s="228"/>
      <c r="J384" s="224"/>
      <c r="K384" s="224"/>
      <c r="L384" s="229"/>
      <c r="M384" s="230"/>
      <c r="N384" s="231"/>
      <c r="O384" s="231"/>
      <c r="P384" s="231"/>
      <c r="Q384" s="231"/>
      <c r="R384" s="231"/>
      <c r="S384" s="231"/>
      <c r="T384" s="232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T384" s="233" t="s">
        <v>126</v>
      </c>
      <c r="AU384" s="233" t="s">
        <v>79</v>
      </c>
      <c r="AV384" s="14" t="s">
        <v>79</v>
      </c>
      <c r="AW384" s="14" t="s">
        <v>33</v>
      </c>
      <c r="AX384" s="14" t="s">
        <v>72</v>
      </c>
      <c r="AY384" s="233" t="s">
        <v>116</v>
      </c>
    </row>
    <row r="385" s="14" customFormat="1">
      <c r="A385" s="14"/>
      <c r="B385" s="223"/>
      <c r="C385" s="224"/>
      <c r="D385" s="214" t="s">
        <v>126</v>
      </c>
      <c r="E385" s="225" t="s">
        <v>19</v>
      </c>
      <c r="F385" s="226" t="s">
        <v>442</v>
      </c>
      <c r="G385" s="224"/>
      <c r="H385" s="227">
        <v>0.93799999999999994</v>
      </c>
      <c r="I385" s="228"/>
      <c r="J385" s="224"/>
      <c r="K385" s="224"/>
      <c r="L385" s="229"/>
      <c r="M385" s="230"/>
      <c r="N385" s="231"/>
      <c r="O385" s="231"/>
      <c r="P385" s="231"/>
      <c r="Q385" s="231"/>
      <c r="R385" s="231"/>
      <c r="S385" s="231"/>
      <c r="T385" s="232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T385" s="233" t="s">
        <v>126</v>
      </c>
      <c r="AU385" s="233" t="s">
        <v>79</v>
      </c>
      <c r="AV385" s="14" t="s">
        <v>79</v>
      </c>
      <c r="AW385" s="14" t="s">
        <v>33</v>
      </c>
      <c r="AX385" s="14" t="s">
        <v>72</v>
      </c>
      <c r="AY385" s="233" t="s">
        <v>116</v>
      </c>
    </row>
    <row r="386" s="14" customFormat="1">
      <c r="A386" s="14"/>
      <c r="B386" s="223"/>
      <c r="C386" s="224"/>
      <c r="D386" s="214" t="s">
        <v>126</v>
      </c>
      <c r="E386" s="225" t="s">
        <v>19</v>
      </c>
      <c r="F386" s="226" t="s">
        <v>443</v>
      </c>
      <c r="G386" s="224"/>
      <c r="H386" s="227">
        <v>4.5</v>
      </c>
      <c r="I386" s="228"/>
      <c r="J386" s="224"/>
      <c r="K386" s="224"/>
      <c r="L386" s="229"/>
      <c r="M386" s="230"/>
      <c r="N386" s="231"/>
      <c r="O386" s="231"/>
      <c r="P386" s="231"/>
      <c r="Q386" s="231"/>
      <c r="R386" s="231"/>
      <c r="S386" s="231"/>
      <c r="T386" s="232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T386" s="233" t="s">
        <v>126</v>
      </c>
      <c r="AU386" s="233" t="s">
        <v>79</v>
      </c>
      <c r="AV386" s="14" t="s">
        <v>79</v>
      </c>
      <c r="AW386" s="14" t="s">
        <v>33</v>
      </c>
      <c r="AX386" s="14" t="s">
        <v>72</v>
      </c>
      <c r="AY386" s="233" t="s">
        <v>116</v>
      </c>
    </row>
    <row r="387" s="14" customFormat="1">
      <c r="A387" s="14"/>
      <c r="B387" s="223"/>
      <c r="C387" s="224"/>
      <c r="D387" s="214" t="s">
        <v>126</v>
      </c>
      <c r="E387" s="225" t="s">
        <v>19</v>
      </c>
      <c r="F387" s="226" t="s">
        <v>444</v>
      </c>
      <c r="G387" s="224"/>
      <c r="H387" s="227">
        <v>0.25800000000000001</v>
      </c>
      <c r="I387" s="228"/>
      <c r="J387" s="224"/>
      <c r="K387" s="224"/>
      <c r="L387" s="229"/>
      <c r="M387" s="230"/>
      <c r="N387" s="231"/>
      <c r="O387" s="231"/>
      <c r="P387" s="231"/>
      <c r="Q387" s="231"/>
      <c r="R387" s="231"/>
      <c r="S387" s="231"/>
      <c r="T387" s="232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T387" s="233" t="s">
        <v>126</v>
      </c>
      <c r="AU387" s="233" t="s">
        <v>79</v>
      </c>
      <c r="AV387" s="14" t="s">
        <v>79</v>
      </c>
      <c r="AW387" s="14" t="s">
        <v>33</v>
      </c>
      <c r="AX387" s="14" t="s">
        <v>72</v>
      </c>
      <c r="AY387" s="233" t="s">
        <v>116</v>
      </c>
    </row>
    <row r="388" s="14" customFormat="1">
      <c r="A388" s="14"/>
      <c r="B388" s="223"/>
      <c r="C388" s="224"/>
      <c r="D388" s="214" t="s">
        <v>126</v>
      </c>
      <c r="E388" s="225" t="s">
        <v>19</v>
      </c>
      <c r="F388" s="226" t="s">
        <v>444</v>
      </c>
      <c r="G388" s="224"/>
      <c r="H388" s="227">
        <v>0.25800000000000001</v>
      </c>
      <c r="I388" s="228"/>
      <c r="J388" s="224"/>
      <c r="K388" s="224"/>
      <c r="L388" s="229"/>
      <c r="M388" s="230"/>
      <c r="N388" s="231"/>
      <c r="O388" s="231"/>
      <c r="P388" s="231"/>
      <c r="Q388" s="231"/>
      <c r="R388" s="231"/>
      <c r="S388" s="231"/>
      <c r="T388" s="232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T388" s="233" t="s">
        <v>126</v>
      </c>
      <c r="AU388" s="233" t="s">
        <v>79</v>
      </c>
      <c r="AV388" s="14" t="s">
        <v>79</v>
      </c>
      <c r="AW388" s="14" t="s">
        <v>33</v>
      </c>
      <c r="AX388" s="14" t="s">
        <v>72</v>
      </c>
      <c r="AY388" s="233" t="s">
        <v>116</v>
      </c>
    </row>
    <row r="389" s="14" customFormat="1">
      <c r="A389" s="14"/>
      <c r="B389" s="223"/>
      <c r="C389" s="224"/>
      <c r="D389" s="214" t="s">
        <v>126</v>
      </c>
      <c r="E389" s="225" t="s">
        <v>19</v>
      </c>
      <c r="F389" s="226" t="s">
        <v>445</v>
      </c>
      <c r="G389" s="224"/>
      <c r="H389" s="227">
        <v>38.273000000000003</v>
      </c>
      <c r="I389" s="228"/>
      <c r="J389" s="224"/>
      <c r="K389" s="224"/>
      <c r="L389" s="229"/>
      <c r="M389" s="230"/>
      <c r="N389" s="231"/>
      <c r="O389" s="231"/>
      <c r="P389" s="231"/>
      <c r="Q389" s="231"/>
      <c r="R389" s="231"/>
      <c r="S389" s="231"/>
      <c r="T389" s="232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T389" s="233" t="s">
        <v>126</v>
      </c>
      <c r="AU389" s="233" t="s">
        <v>79</v>
      </c>
      <c r="AV389" s="14" t="s">
        <v>79</v>
      </c>
      <c r="AW389" s="14" t="s">
        <v>33</v>
      </c>
      <c r="AX389" s="14" t="s">
        <v>72</v>
      </c>
      <c r="AY389" s="233" t="s">
        <v>116</v>
      </c>
    </row>
    <row r="390" s="14" customFormat="1">
      <c r="A390" s="14"/>
      <c r="B390" s="223"/>
      <c r="C390" s="224"/>
      <c r="D390" s="214" t="s">
        <v>126</v>
      </c>
      <c r="E390" s="225" t="s">
        <v>19</v>
      </c>
      <c r="F390" s="226" t="s">
        <v>446</v>
      </c>
      <c r="G390" s="224"/>
      <c r="H390" s="227">
        <v>7.29</v>
      </c>
      <c r="I390" s="228"/>
      <c r="J390" s="224"/>
      <c r="K390" s="224"/>
      <c r="L390" s="229"/>
      <c r="M390" s="230"/>
      <c r="N390" s="231"/>
      <c r="O390" s="231"/>
      <c r="P390" s="231"/>
      <c r="Q390" s="231"/>
      <c r="R390" s="231"/>
      <c r="S390" s="231"/>
      <c r="T390" s="232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T390" s="233" t="s">
        <v>126</v>
      </c>
      <c r="AU390" s="233" t="s">
        <v>79</v>
      </c>
      <c r="AV390" s="14" t="s">
        <v>79</v>
      </c>
      <c r="AW390" s="14" t="s">
        <v>33</v>
      </c>
      <c r="AX390" s="14" t="s">
        <v>72</v>
      </c>
      <c r="AY390" s="233" t="s">
        <v>116</v>
      </c>
    </row>
    <row r="391" s="14" customFormat="1">
      <c r="A391" s="14"/>
      <c r="B391" s="223"/>
      <c r="C391" s="224"/>
      <c r="D391" s="214" t="s">
        <v>126</v>
      </c>
      <c r="E391" s="225" t="s">
        <v>19</v>
      </c>
      <c r="F391" s="226" t="s">
        <v>447</v>
      </c>
      <c r="G391" s="224"/>
      <c r="H391" s="227">
        <v>85.5</v>
      </c>
      <c r="I391" s="228"/>
      <c r="J391" s="224"/>
      <c r="K391" s="224"/>
      <c r="L391" s="229"/>
      <c r="M391" s="230"/>
      <c r="N391" s="231"/>
      <c r="O391" s="231"/>
      <c r="P391" s="231"/>
      <c r="Q391" s="231"/>
      <c r="R391" s="231"/>
      <c r="S391" s="231"/>
      <c r="T391" s="232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T391" s="233" t="s">
        <v>126</v>
      </c>
      <c r="AU391" s="233" t="s">
        <v>79</v>
      </c>
      <c r="AV391" s="14" t="s">
        <v>79</v>
      </c>
      <c r="AW391" s="14" t="s">
        <v>33</v>
      </c>
      <c r="AX391" s="14" t="s">
        <v>72</v>
      </c>
      <c r="AY391" s="233" t="s">
        <v>116</v>
      </c>
    </row>
    <row r="392" s="14" customFormat="1">
      <c r="A392" s="14"/>
      <c r="B392" s="223"/>
      <c r="C392" s="224"/>
      <c r="D392" s="214" t="s">
        <v>126</v>
      </c>
      <c r="E392" s="225" t="s">
        <v>19</v>
      </c>
      <c r="F392" s="226" t="s">
        <v>448</v>
      </c>
      <c r="G392" s="224"/>
      <c r="H392" s="227">
        <v>-10.08</v>
      </c>
      <c r="I392" s="228"/>
      <c r="J392" s="224"/>
      <c r="K392" s="224"/>
      <c r="L392" s="229"/>
      <c r="M392" s="230"/>
      <c r="N392" s="231"/>
      <c r="O392" s="231"/>
      <c r="P392" s="231"/>
      <c r="Q392" s="231"/>
      <c r="R392" s="231"/>
      <c r="S392" s="231"/>
      <c r="T392" s="232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T392" s="233" t="s">
        <v>126</v>
      </c>
      <c r="AU392" s="233" t="s">
        <v>79</v>
      </c>
      <c r="AV392" s="14" t="s">
        <v>79</v>
      </c>
      <c r="AW392" s="14" t="s">
        <v>33</v>
      </c>
      <c r="AX392" s="14" t="s">
        <v>72</v>
      </c>
      <c r="AY392" s="233" t="s">
        <v>116</v>
      </c>
    </row>
    <row r="393" s="14" customFormat="1">
      <c r="A393" s="14"/>
      <c r="B393" s="223"/>
      <c r="C393" s="224"/>
      <c r="D393" s="214" t="s">
        <v>126</v>
      </c>
      <c r="E393" s="225" t="s">
        <v>19</v>
      </c>
      <c r="F393" s="226" t="s">
        <v>449</v>
      </c>
      <c r="G393" s="224"/>
      <c r="H393" s="227">
        <v>8.9700000000000006</v>
      </c>
      <c r="I393" s="228"/>
      <c r="J393" s="224"/>
      <c r="K393" s="224"/>
      <c r="L393" s="229"/>
      <c r="M393" s="230"/>
      <c r="N393" s="231"/>
      <c r="O393" s="231"/>
      <c r="P393" s="231"/>
      <c r="Q393" s="231"/>
      <c r="R393" s="231"/>
      <c r="S393" s="231"/>
      <c r="T393" s="232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T393" s="233" t="s">
        <v>126</v>
      </c>
      <c r="AU393" s="233" t="s">
        <v>79</v>
      </c>
      <c r="AV393" s="14" t="s">
        <v>79</v>
      </c>
      <c r="AW393" s="14" t="s">
        <v>33</v>
      </c>
      <c r="AX393" s="14" t="s">
        <v>72</v>
      </c>
      <c r="AY393" s="233" t="s">
        <v>116</v>
      </c>
    </row>
    <row r="394" s="15" customFormat="1">
      <c r="A394" s="15"/>
      <c r="B394" s="234"/>
      <c r="C394" s="235"/>
      <c r="D394" s="214" t="s">
        <v>126</v>
      </c>
      <c r="E394" s="236" t="s">
        <v>19</v>
      </c>
      <c r="F394" s="237" t="s">
        <v>130</v>
      </c>
      <c r="G394" s="235"/>
      <c r="H394" s="238">
        <v>765.03200000000004</v>
      </c>
      <c r="I394" s="239"/>
      <c r="J394" s="235"/>
      <c r="K394" s="235"/>
      <c r="L394" s="240"/>
      <c r="M394" s="241"/>
      <c r="N394" s="242"/>
      <c r="O394" s="242"/>
      <c r="P394" s="242"/>
      <c r="Q394" s="242"/>
      <c r="R394" s="242"/>
      <c r="S394" s="242"/>
      <c r="T394" s="243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T394" s="244" t="s">
        <v>126</v>
      </c>
      <c r="AU394" s="244" t="s">
        <v>79</v>
      </c>
      <c r="AV394" s="15" t="s">
        <v>124</v>
      </c>
      <c r="AW394" s="15" t="s">
        <v>33</v>
      </c>
      <c r="AX394" s="15" t="s">
        <v>77</v>
      </c>
      <c r="AY394" s="244" t="s">
        <v>116</v>
      </c>
    </row>
    <row r="395" s="2" customFormat="1" ht="16.5" customHeight="1">
      <c r="A395" s="40"/>
      <c r="B395" s="41"/>
      <c r="C395" s="199" t="s">
        <v>508</v>
      </c>
      <c r="D395" s="199" t="s">
        <v>119</v>
      </c>
      <c r="E395" s="200" t="s">
        <v>509</v>
      </c>
      <c r="F395" s="201" t="s">
        <v>510</v>
      </c>
      <c r="G395" s="202" t="s">
        <v>155</v>
      </c>
      <c r="H395" s="203">
        <v>1</v>
      </c>
      <c r="I395" s="204"/>
      <c r="J395" s="205">
        <f>ROUND(I395*H395,2)</f>
        <v>0</v>
      </c>
      <c r="K395" s="201" t="s">
        <v>19</v>
      </c>
      <c r="L395" s="46"/>
      <c r="M395" s="206" t="s">
        <v>19</v>
      </c>
      <c r="N395" s="207" t="s">
        <v>43</v>
      </c>
      <c r="O395" s="86"/>
      <c r="P395" s="208">
        <f>O395*H395</f>
        <v>0</v>
      </c>
      <c r="Q395" s="208">
        <v>0</v>
      </c>
      <c r="R395" s="208">
        <f>Q395*H395</f>
        <v>0</v>
      </c>
      <c r="S395" s="208">
        <v>0</v>
      </c>
      <c r="T395" s="209">
        <f>S395*H395</f>
        <v>0</v>
      </c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R395" s="210" t="s">
        <v>212</v>
      </c>
      <c r="AT395" s="210" t="s">
        <v>119</v>
      </c>
      <c r="AU395" s="210" t="s">
        <v>79</v>
      </c>
      <c r="AY395" s="19" t="s">
        <v>116</v>
      </c>
      <c r="BE395" s="211">
        <f>IF(N395="základní",J395,0)</f>
        <v>0</v>
      </c>
      <c r="BF395" s="211">
        <f>IF(N395="snížená",J395,0)</f>
        <v>0</v>
      </c>
      <c r="BG395" s="211">
        <f>IF(N395="zákl. přenesená",J395,0)</f>
        <v>0</v>
      </c>
      <c r="BH395" s="211">
        <f>IF(N395="sníž. přenesená",J395,0)</f>
        <v>0</v>
      </c>
      <c r="BI395" s="211">
        <f>IF(N395="nulová",J395,0)</f>
        <v>0</v>
      </c>
      <c r="BJ395" s="19" t="s">
        <v>77</v>
      </c>
      <c r="BK395" s="211">
        <f>ROUND(I395*H395,2)</f>
        <v>0</v>
      </c>
      <c r="BL395" s="19" t="s">
        <v>212</v>
      </c>
      <c r="BM395" s="210" t="s">
        <v>511</v>
      </c>
    </row>
    <row r="396" s="12" customFormat="1" ht="22.8" customHeight="1">
      <c r="A396" s="12"/>
      <c r="B396" s="183"/>
      <c r="C396" s="184"/>
      <c r="D396" s="185" t="s">
        <v>71</v>
      </c>
      <c r="E396" s="197" t="s">
        <v>512</v>
      </c>
      <c r="F396" s="197" t="s">
        <v>513</v>
      </c>
      <c r="G396" s="184"/>
      <c r="H396" s="184"/>
      <c r="I396" s="187"/>
      <c r="J396" s="198">
        <f>BK396</f>
        <v>0</v>
      </c>
      <c r="K396" s="184"/>
      <c r="L396" s="189"/>
      <c r="M396" s="190"/>
      <c r="N396" s="191"/>
      <c r="O396" s="191"/>
      <c r="P396" s="192">
        <f>SUM(P397:P398)</f>
        <v>0</v>
      </c>
      <c r="Q396" s="191"/>
      <c r="R396" s="192">
        <f>SUM(R397:R398)</f>
        <v>12.936691120000003</v>
      </c>
      <c r="S396" s="191"/>
      <c r="T396" s="193">
        <f>SUM(T397:T398)</f>
        <v>0</v>
      </c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R396" s="194" t="s">
        <v>79</v>
      </c>
      <c r="AT396" s="195" t="s">
        <v>71</v>
      </c>
      <c r="AU396" s="195" t="s">
        <v>77</v>
      </c>
      <c r="AY396" s="194" t="s">
        <v>116</v>
      </c>
      <c r="BK396" s="196">
        <f>SUM(BK397:BK398)</f>
        <v>0</v>
      </c>
    </row>
    <row r="397" s="2" customFormat="1">
      <c r="A397" s="40"/>
      <c r="B397" s="41"/>
      <c r="C397" s="199" t="s">
        <v>514</v>
      </c>
      <c r="D397" s="199" t="s">
        <v>119</v>
      </c>
      <c r="E397" s="200" t="s">
        <v>515</v>
      </c>
      <c r="F397" s="201" t="s">
        <v>516</v>
      </c>
      <c r="G397" s="202" t="s">
        <v>122</v>
      </c>
      <c r="H397" s="203">
        <v>765.03200000000004</v>
      </c>
      <c r="I397" s="204"/>
      <c r="J397" s="205">
        <f>ROUND(I397*H397,2)</f>
        <v>0</v>
      </c>
      <c r="K397" s="201" t="s">
        <v>123</v>
      </c>
      <c r="L397" s="46"/>
      <c r="M397" s="206" t="s">
        <v>19</v>
      </c>
      <c r="N397" s="207" t="s">
        <v>43</v>
      </c>
      <c r="O397" s="86"/>
      <c r="P397" s="208">
        <f>O397*H397</f>
        <v>0</v>
      </c>
      <c r="Q397" s="208">
        <v>0.016910000000000001</v>
      </c>
      <c r="R397" s="208">
        <f>Q397*H397</f>
        <v>12.936691120000003</v>
      </c>
      <c r="S397" s="208">
        <v>0</v>
      </c>
      <c r="T397" s="209">
        <f>S397*H397</f>
        <v>0</v>
      </c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R397" s="210" t="s">
        <v>212</v>
      </c>
      <c r="AT397" s="210" t="s">
        <v>119</v>
      </c>
      <c r="AU397" s="210" t="s">
        <v>79</v>
      </c>
      <c r="AY397" s="19" t="s">
        <v>116</v>
      </c>
      <c r="BE397" s="211">
        <f>IF(N397="základní",J397,0)</f>
        <v>0</v>
      </c>
      <c r="BF397" s="211">
        <f>IF(N397="snížená",J397,0)</f>
        <v>0</v>
      </c>
      <c r="BG397" s="211">
        <f>IF(N397="zákl. přenesená",J397,0)</f>
        <v>0</v>
      </c>
      <c r="BH397" s="211">
        <f>IF(N397="sníž. přenesená",J397,0)</f>
        <v>0</v>
      </c>
      <c r="BI397" s="211">
        <f>IF(N397="nulová",J397,0)</f>
        <v>0</v>
      </c>
      <c r="BJ397" s="19" t="s">
        <v>77</v>
      </c>
      <c r="BK397" s="211">
        <f>ROUND(I397*H397,2)</f>
        <v>0</v>
      </c>
      <c r="BL397" s="19" t="s">
        <v>212</v>
      </c>
      <c r="BM397" s="210" t="s">
        <v>517</v>
      </c>
    </row>
    <row r="398" s="2" customFormat="1">
      <c r="A398" s="40"/>
      <c r="B398" s="41"/>
      <c r="C398" s="199" t="s">
        <v>518</v>
      </c>
      <c r="D398" s="199" t="s">
        <v>119</v>
      </c>
      <c r="E398" s="200" t="s">
        <v>519</v>
      </c>
      <c r="F398" s="201" t="s">
        <v>520</v>
      </c>
      <c r="G398" s="202" t="s">
        <v>468</v>
      </c>
      <c r="H398" s="203">
        <v>12.936999999999999</v>
      </c>
      <c r="I398" s="204"/>
      <c r="J398" s="205">
        <f>ROUND(I398*H398,2)</f>
        <v>0</v>
      </c>
      <c r="K398" s="201" t="s">
        <v>123</v>
      </c>
      <c r="L398" s="46"/>
      <c r="M398" s="206" t="s">
        <v>19</v>
      </c>
      <c r="N398" s="207" t="s">
        <v>43</v>
      </c>
      <c r="O398" s="86"/>
      <c r="P398" s="208">
        <f>O398*H398</f>
        <v>0</v>
      </c>
      <c r="Q398" s="208">
        <v>0</v>
      </c>
      <c r="R398" s="208">
        <f>Q398*H398</f>
        <v>0</v>
      </c>
      <c r="S398" s="208">
        <v>0</v>
      </c>
      <c r="T398" s="209">
        <f>S398*H398</f>
        <v>0</v>
      </c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R398" s="210" t="s">
        <v>212</v>
      </c>
      <c r="AT398" s="210" t="s">
        <v>119</v>
      </c>
      <c r="AU398" s="210" t="s">
        <v>79</v>
      </c>
      <c r="AY398" s="19" t="s">
        <v>116</v>
      </c>
      <c r="BE398" s="211">
        <f>IF(N398="základní",J398,0)</f>
        <v>0</v>
      </c>
      <c r="BF398" s="211">
        <f>IF(N398="snížená",J398,0)</f>
        <v>0</v>
      </c>
      <c r="BG398" s="211">
        <f>IF(N398="zákl. přenesená",J398,0)</f>
        <v>0</v>
      </c>
      <c r="BH398" s="211">
        <f>IF(N398="sníž. přenesená",J398,0)</f>
        <v>0</v>
      </c>
      <c r="BI398" s="211">
        <f>IF(N398="nulová",J398,0)</f>
        <v>0</v>
      </c>
      <c r="BJ398" s="19" t="s">
        <v>77</v>
      </c>
      <c r="BK398" s="211">
        <f>ROUND(I398*H398,2)</f>
        <v>0</v>
      </c>
      <c r="BL398" s="19" t="s">
        <v>212</v>
      </c>
      <c r="BM398" s="210" t="s">
        <v>521</v>
      </c>
    </row>
    <row r="399" s="12" customFormat="1" ht="22.8" customHeight="1">
      <c r="A399" s="12"/>
      <c r="B399" s="183"/>
      <c r="C399" s="184"/>
      <c r="D399" s="185" t="s">
        <v>71</v>
      </c>
      <c r="E399" s="197" t="s">
        <v>522</v>
      </c>
      <c r="F399" s="197" t="s">
        <v>523</v>
      </c>
      <c r="G399" s="184"/>
      <c r="H399" s="184"/>
      <c r="I399" s="187"/>
      <c r="J399" s="198">
        <f>BK399</f>
        <v>0</v>
      </c>
      <c r="K399" s="184"/>
      <c r="L399" s="189"/>
      <c r="M399" s="190"/>
      <c r="N399" s="191"/>
      <c r="O399" s="191"/>
      <c r="P399" s="192">
        <f>SUM(P400:P409)</f>
        <v>0</v>
      </c>
      <c r="Q399" s="191"/>
      <c r="R399" s="192">
        <f>SUM(R400:R409)</f>
        <v>0</v>
      </c>
      <c r="S399" s="191"/>
      <c r="T399" s="193">
        <f>SUM(T400:T409)</f>
        <v>4.2535530000000001</v>
      </c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R399" s="194" t="s">
        <v>79</v>
      </c>
      <c r="AT399" s="195" t="s">
        <v>71</v>
      </c>
      <c r="AU399" s="195" t="s">
        <v>77</v>
      </c>
      <c r="AY399" s="194" t="s">
        <v>116</v>
      </c>
      <c r="BK399" s="196">
        <f>SUM(BK400:BK409)</f>
        <v>0</v>
      </c>
    </row>
    <row r="400" s="2" customFormat="1" ht="16.5" customHeight="1">
      <c r="A400" s="40"/>
      <c r="B400" s="41"/>
      <c r="C400" s="199" t="s">
        <v>524</v>
      </c>
      <c r="D400" s="199" t="s">
        <v>119</v>
      </c>
      <c r="E400" s="200" t="s">
        <v>525</v>
      </c>
      <c r="F400" s="201" t="s">
        <v>526</v>
      </c>
      <c r="G400" s="202" t="s">
        <v>122</v>
      </c>
      <c r="H400" s="203">
        <v>106.02</v>
      </c>
      <c r="I400" s="204"/>
      <c r="J400" s="205">
        <f>ROUND(I400*H400,2)</f>
        <v>0</v>
      </c>
      <c r="K400" s="201" t="s">
        <v>123</v>
      </c>
      <c r="L400" s="46"/>
      <c r="M400" s="206" t="s">
        <v>19</v>
      </c>
      <c r="N400" s="207" t="s">
        <v>43</v>
      </c>
      <c r="O400" s="86"/>
      <c r="P400" s="208">
        <f>O400*H400</f>
        <v>0</v>
      </c>
      <c r="Q400" s="208">
        <v>0</v>
      </c>
      <c r="R400" s="208">
        <f>Q400*H400</f>
        <v>0</v>
      </c>
      <c r="S400" s="208">
        <v>0.024649999999999998</v>
      </c>
      <c r="T400" s="209">
        <f>S400*H400</f>
        <v>2.6133929999999999</v>
      </c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R400" s="210" t="s">
        <v>212</v>
      </c>
      <c r="AT400" s="210" t="s">
        <v>119</v>
      </c>
      <c r="AU400" s="210" t="s">
        <v>79</v>
      </c>
      <c r="AY400" s="19" t="s">
        <v>116</v>
      </c>
      <c r="BE400" s="211">
        <f>IF(N400="základní",J400,0)</f>
        <v>0</v>
      </c>
      <c r="BF400" s="211">
        <f>IF(N400="snížená",J400,0)</f>
        <v>0</v>
      </c>
      <c r="BG400" s="211">
        <f>IF(N400="zákl. přenesená",J400,0)</f>
        <v>0</v>
      </c>
      <c r="BH400" s="211">
        <f>IF(N400="sníž. přenesená",J400,0)</f>
        <v>0</v>
      </c>
      <c r="BI400" s="211">
        <f>IF(N400="nulová",J400,0)</f>
        <v>0</v>
      </c>
      <c r="BJ400" s="19" t="s">
        <v>77</v>
      </c>
      <c r="BK400" s="211">
        <f>ROUND(I400*H400,2)</f>
        <v>0</v>
      </c>
      <c r="BL400" s="19" t="s">
        <v>212</v>
      </c>
      <c r="BM400" s="210" t="s">
        <v>527</v>
      </c>
    </row>
    <row r="401" s="13" customFormat="1">
      <c r="A401" s="13"/>
      <c r="B401" s="212"/>
      <c r="C401" s="213"/>
      <c r="D401" s="214" t="s">
        <v>126</v>
      </c>
      <c r="E401" s="215" t="s">
        <v>19</v>
      </c>
      <c r="F401" s="216" t="s">
        <v>528</v>
      </c>
      <c r="G401" s="213"/>
      <c r="H401" s="215" t="s">
        <v>19</v>
      </c>
      <c r="I401" s="217"/>
      <c r="J401" s="213"/>
      <c r="K401" s="213"/>
      <c r="L401" s="218"/>
      <c r="M401" s="219"/>
      <c r="N401" s="220"/>
      <c r="O401" s="220"/>
      <c r="P401" s="220"/>
      <c r="Q401" s="220"/>
      <c r="R401" s="220"/>
      <c r="S401" s="220"/>
      <c r="T401" s="221"/>
      <c r="U401" s="13"/>
      <c r="V401" s="13"/>
      <c r="W401" s="13"/>
      <c r="X401" s="13"/>
      <c r="Y401" s="13"/>
      <c r="Z401" s="13"/>
      <c r="AA401" s="13"/>
      <c r="AB401" s="13"/>
      <c r="AC401" s="13"/>
      <c r="AD401" s="13"/>
      <c r="AE401" s="13"/>
      <c r="AT401" s="222" t="s">
        <v>126</v>
      </c>
      <c r="AU401" s="222" t="s">
        <v>79</v>
      </c>
      <c r="AV401" s="13" t="s">
        <v>77</v>
      </c>
      <c r="AW401" s="13" t="s">
        <v>33</v>
      </c>
      <c r="AX401" s="13" t="s">
        <v>72</v>
      </c>
      <c r="AY401" s="222" t="s">
        <v>116</v>
      </c>
    </row>
    <row r="402" s="14" customFormat="1">
      <c r="A402" s="14"/>
      <c r="B402" s="223"/>
      <c r="C402" s="224"/>
      <c r="D402" s="214" t="s">
        <v>126</v>
      </c>
      <c r="E402" s="225" t="s">
        <v>19</v>
      </c>
      <c r="F402" s="226" t="s">
        <v>529</v>
      </c>
      <c r="G402" s="224"/>
      <c r="H402" s="227">
        <v>106.02</v>
      </c>
      <c r="I402" s="228"/>
      <c r="J402" s="224"/>
      <c r="K402" s="224"/>
      <c r="L402" s="229"/>
      <c r="M402" s="230"/>
      <c r="N402" s="231"/>
      <c r="O402" s="231"/>
      <c r="P402" s="231"/>
      <c r="Q402" s="231"/>
      <c r="R402" s="231"/>
      <c r="S402" s="231"/>
      <c r="T402" s="232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T402" s="233" t="s">
        <v>126</v>
      </c>
      <c r="AU402" s="233" t="s">
        <v>79</v>
      </c>
      <c r="AV402" s="14" t="s">
        <v>79</v>
      </c>
      <c r="AW402" s="14" t="s">
        <v>33</v>
      </c>
      <c r="AX402" s="14" t="s">
        <v>77</v>
      </c>
      <c r="AY402" s="233" t="s">
        <v>116</v>
      </c>
    </row>
    <row r="403" s="2" customFormat="1" ht="16.5" customHeight="1">
      <c r="A403" s="40"/>
      <c r="B403" s="41"/>
      <c r="C403" s="199" t="s">
        <v>530</v>
      </c>
      <c r="D403" s="199" t="s">
        <v>119</v>
      </c>
      <c r="E403" s="200" t="s">
        <v>531</v>
      </c>
      <c r="F403" s="201" t="s">
        <v>532</v>
      </c>
      <c r="G403" s="202" t="s">
        <v>122</v>
      </c>
      <c r="H403" s="203">
        <v>106.02</v>
      </c>
      <c r="I403" s="204"/>
      <c r="J403" s="205">
        <f>ROUND(I403*H403,2)</f>
        <v>0</v>
      </c>
      <c r="K403" s="201" t="s">
        <v>123</v>
      </c>
      <c r="L403" s="46"/>
      <c r="M403" s="206" t="s">
        <v>19</v>
      </c>
      <c r="N403" s="207" t="s">
        <v>43</v>
      </c>
      <c r="O403" s="86"/>
      <c r="P403" s="208">
        <f>O403*H403</f>
        <v>0</v>
      </c>
      <c r="Q403" s="208">
        <v>0</v>
      </c>
      <c r="R403" s="208">
        <f>Q403*H403</f>
        <v>0</v>
      </c>
      <c r="S403" s="208">
        <v>0.0080000000000000002</v>
      </c>
      <c r="T403" s="209">
        <f>S403*H403</f>
        <v>0.84816000000000002</v>
      </c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R403" s="210" t="s">
        <v>212</v>
      </c>
      <c r="AT403" s="210" t="s">
        <v>119</v>
      </c>
      <c r="AU403" s="210" t="s">
        <v>79</v>
      </c>
      <c r="AY403" s="19" t="s">
        <v>116</v>
      </c>
      <c r="BE403" s="211">
        <f>IF(N403="základní",J403,0)</f>
        <v>0</v>
      </c>
      <c r="BF403" s="211">
        <f>IF(N403="snížená",J403,0)</f>
        <v>0</v>
      </c>
      <c r="BG403" s="211">
        <f>IF(N403="zákl. přenesená",J403,0)</f>
        <v>0</v>
      </c>
      <c r="BH403" s="211">
        <f>IF(N403="sníž. přenesená",J403,0)</f>
        <v>0</v>
      </c>
      <c r="BI403" s="211">
        <f>IF(N403="nulová",J403,0)</f>
        <v>0</v>
      </c>
      <c r="BJ403" s="19" t="s">
        <v>77</v>
      </c>
      <c r="BK403" s="211">
        <f>ROUND(I403*H403,2)</f>
        <v>0</v>
      </c>
      <c r="BL403" s="19" t="s">
        <v>212</v>
      </c>
      <c r="BM403" s="210" t="s">
        <v>533</v>
      </c>
    </row>
    <row r="404" s="2" customFormat="1" ht="16.5" customHeight="1">
      <c r="A404" s="40"/>
      <c r="B404" s="41"/>
      <c r="C404" s="199" t="s">
        <v>534</v>
      </c>
      <c r="D404" s="199" t="s">
        <v>119</v>
      </c>
      <c r="E404" s="200" t="s">
        <v>535</v>
      </c>
      <c r="F404" s="201" t="s">
        <v>536</v>
      </c>
      <c r="G404" s="202" t="s">
        <v>155</v>
      </c>
      <c r="H404" s="203">
        <v>1</v>
      </c>
      <c r="I404" s="204"/>
      <c r="J404" s="205">
        <f>ROUND(I404*H404,2)</f>
        <v>0</v>
      </c>
      <c r="K404" s="201" t="s">
        <v>19</v>
      </c>
      <c r="L404" s="46"/>
      <c r="M404" s="206" t="s">
        <v>19</v>
      </c>
      <c r="N404" s="207" t="s">
        <v>43</v>
      </c>
      <c r="O404" s="86"/>
      <c r="P404" s="208">
        <f>O404*H404</f>
        <v>0</v>
      </c>
      <c r="Q404" s="208">
        <v>0</v>
      </c>
      <c r="R404" s="208">
        <f>Q404*H404</f>
        <v>0</v>
      </c>
      <c r="S404" s="208">
        <v>0</v>
      </c>
      <c r="T404" s="209">
        <f>S404*H404</f>
        <v>0</v>
      </c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R404" s="210" t="s">
        <v>212</v>
      </c>
      <c r="AT404" s="210" t="s">
        <v>119</v>
      </c>
      <c r="AU404" s="210" t="s">
        <v>79</v>
      </c>
      <c r="AY404" s="19" t="s">
        <v>116</v>
      </c>
      <c r="BE404" s="211">
        <f>IF(N404="základní",J404,0)</f>
        <v>0</v>
      </c>
      <c r="BF404" s="211">
        <f>IF(N404="snížená",J404,0)</f>
        <v>0</v>
      </c>
      <c r="BG404" s="211">
        <f>IF(N404="zákl. přenesená",J404,0)</f>
        <v>0</v>
      </c>
      <c r="BH404" s="211">
        <f>IF(N404="sníž. přenesená",J404,0)</f>
        <v>0</v>
      </c>
      <c r="BI404" s="211">
        <f>IF(N404="nulová",J404,0)</f>
        <v>0</v>
      </c>
      <c r="BJ404" s="19" t="s">
        <v>77</v>
      </c>
      <c r="BK404" s="211">
        <f>ROUND(I404*H404,2)</f>
        <v>0</v>
      </c>
      <c r="BL404" s="19" t="s">
        <v>212</v>
      </c>
      <c r="BM404" s="210" t="s">
        <v>537</v>
      </c>
    </row>
    <row r="405" s="2" customFormat="1">
      <c r="A405" s="40"/>
      <c r="B405" s="41"/>
      <c r="C405" s="199" t="s">
        <v>538</v>
      </c>
      <c r="D405" s="199" t="s">
        <v>119</v>
      </c>
      <c r="E405" s="200" t="s">
        <v>539</v>
      </c>
      <c r="F405" s="201" t="s">
        <v>540</v>
      </c>
      <c r="G405" s="202" t="s">
        <v>150</v>
      </c>
      <c r="H405" s="203">
        <v>33</v>
      </c>
      <c r="I405" s="204"/>
      <c r="J405" s="205">
        <f>ROUND(I405*H405,2)</f>
        <v>0</v>
      </c>
      <c r="K405" s="201" t="s">
        <v>123</v>
      </c>
      <c r="L405" s="46"/>
      <c r="M405" s="206" t="s">
        <v>19</v>
      </c>
      <c r="N405" s="207" t="s">
        <v>43</v>
      </c>
      <c r="O405" s="86"/>
      <c r="P405" s="208">
        <f>O405*H405</f>
        <v>0</v>
      </c>
      <c r="Q405" s="208">
        <v>0</v>
      </c>
      <c r="R405" s="208">
        <f>Q405*H405</f>
        <v>0</v>
      </c>
      <c r="S405" s="208">
        <v>0.024</v>
      </c>
      <c r="T405" s="209">
        <f>S405*H405</f>
        <v>0.79200000000000004</v>
      </c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R405" s="210" t="s">
        <v>212</v>
      </c>
      <c r="AT405" s="210" t="s">
        <v>119</v>
      </c>
      <c r="AU405" s="210" t="s">
        <v>79</v>
      </c>
      <c r="AY405" s="19" t="s">
        <v>116</v>
      </c>
      <c r="BE405" s="211">
        <f>IF(N405="základní",J405,0)</f>
        <v>0</v>
      </c>
      <c r="BF405" s="211">
        <f>IF(N405="snížená",J405,0)</f>
        <v>0</v>
      </c>
      <c r="BG405" s="211">
        <f>IF(N405="zákl. přenesená",J405,0)</f>
        <v>0</v>
      </c>
      <c r="BH405" s="211">
        <f>IF(N405="sníž. přenesená",J405,0)</f>
        <v>0</v>
      </c>
      <c r="BI405" s="211">
        <f>IF(N405="nulová",J405,0)</f>
        <v>0</v>
      </c>
      <c r="BJ405" s="19" t="s">
        <v>77</v>
      </c>
      <c r="BK405" s="211">
        <f>ROUND(I405*H405,2)</f>
        <v>0</v>
      </c>
      <c r="BL405" s="19" t="s">
        <v>212</v>
      </c>
      <c r="BM405" s="210" t="s">
        <v>541</v>
      </c>
    </row>
    <row r="406" s="2" customFormat="1">
      <c r="A406" s="40"/>
      <c r="B406" s="41"/>
      <c r="C406" s="199" t="s">
        <v>542</v>
      </c>
      <c r="D406" s="199" t="s">
        <v>119</v>
      </c>
      <c r="E406" s="200" t="s">
        <v>543</v>
      </c>
      <c r="F406" s="201" t="s">
        <v>544</v>
      </c>
      <c r="G406" s="202" t="s">
        <v>155</v>
      </c>
      <c r="H406" s="203">
        <v>1</v>
      </c>
      <c r="I406" s="204"/>
      <c r="J406" s="205">
        <f>ROUND(I406*H406,2)</f>
        <v>0</v>
      </c>
      <c r="K406" s="201" t="s">
        <v>19</v>
      </c>
      <c r="L406" s="46"/>
      <c r="M406" s="206" t="s">
        <v>19</v>
      </c>
      <c r="N406" s="207" t="s">
        <v>43</v>
      </c>
      <c r="O406" s="86"/>
      <c r="P406" s="208">
        <f>O406*H406</f>
        <v>0</v>
      </c>
      <c r="Q406" s="208">
        <v>0</v>
      </c>
      <c r="R406" s="208">
        <f>Q406*H406</f>
        <v>0</v>
      </c>
      <c r="S406" s="208">
        <v>0</v>
      </c>
      <c r="T406" s="209">
        <f>S406*H406</f>
        <v>0</v>
      </c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R406" s="210" t="s">
        <v>212</v>
      </c>
      <c r="AT406" s="210" t="s">
        <v>119</v>
      </c>
      <c r="AU406" s="210" t="s">
        <v>79</v>
      </c>
      <c r="AY406" s="19" t="s">
        <v>116</v>
      </c>
      <c r="BE406" s="211">
        <f>IF(N406="základní",J406,0)</f>
        <v>0</v>
      </c>
      <c r="BF406" s="211">
        <f>IF(N406="snížená",J406,0)</f>
        <v>0</v>
      </c>
      <c r="BG406" s="211">
        <f>IF(N406="zákl. přenesená",J406,0)</f>
        <v>0</v>
      </c>
      <c r="BH406" s="211">
        <f>IF(N406="sníž. přenesená",J406,0)</f>
        <v>0</v>
      </c>
      <c r="BI406" s="211">
        <f>IF(N406="nulová",J406,0)</f>
        <v>0</v>
      </c>
      <c r="BJ406" s="19" t="s">
        <v>77</v>
      </c>
      <c r="BK406" s="211">
        <f>ROUND(I406*H406,2)</f>
        <v>0</v>
      </c>
      <c r="BL406" s="19" t="s">
        <v>212</v>
      </c>
      <c r="BM406" s="210" t="s">
        <v>545</v>
      </c>
    </row>
    <row r="407" s="2" customFormat="1" ht="44.25" customHeight="1">
      <c r="A407" s="40"/>
      <c r="B407" s="41"/>
      <c r="C407" s="199" t="s">
        <v>546</v>
      </c>
      <c r="D407" s="199" t="s">
        <v>119</v>
      </c>
      <c r="E407" s="200" t="s">
        <v>547</v>
      </c>
      <c r="F407" s="201" t="s">
        <v>548</v>
      </c>
      <c r="G407" s="202" t="s">
        <v>155</v>
      </c>
      <c r="H407" s="203">
        <v>1</v>
      </c>
      <c r="I407" s="204"/>
      <c r="J407" s="205">
        <f>ROUND(I407*H407,2)</f>
        <v>0</v>
      </c>
      <c r="K407" s="201" t="s">
        <v>19</v>
      </c>
      <c r="L407" s="46"/>
      <c r="M407" s="206" t="s">
        <v>19</v>
      </c>
      <c r="N407" s="207" t="s">
        <v>43</v>
      </c>
      <c r="O407" s="86"/>
      <c r="P407" s="208">
        <f>O407*H407</f>
        <v>0</v>
      </c>
      <c r="Q407" s="208">
        <v>0</v>
      </c>
      <c r="R407" s="208">
        <f>Q407*H407</f>
        <v>0</v>
      </c>
      <c r="S407" s="208">
        <v>0</v>
      </c>
      <c r="T407" s="209">
        <f>S407*H407</f>
        <v>0</v>
      </c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R407" s="210" t="s">
        <v>212</v>
      </c>
      <c r="AT407" s="210" t="s">
        <v>119</v>
      </c>
      <c r="AU407" s="210" t="s">
        <v>79</v>
      </c>
      <c r="AY407" s="19" t="s">
        <v>116</v>
      </c>
      <c r="BE407" s="211">
        <f>IF(N407="základní",J407,0)</f>
        <v>0</v>
      </c>
      <c r="BF407" s="211">
        <f>IF(N407="snížená",J407,0)</f>
        <v>0</v>
      </c>
      <c r="BG407" s="211">
        <f>IF(N407="zákl. přenesená",J407,0)</f>
        <v>0</v>
      </c>
      <c r="BH407" s="211">
        <f>IF(N407="sníž. přenesená",J407,0)</f>
        <v>0</v>
      </c>
      <c r="BI407" s="211">
        <f>IF(N407="nulová",J407,0)</f>
        <v>0</v>
      </c>
      <c r="BJ407" s="19" t="s">
        <v>77</v>
      </c>
      <c r="BK407" s="211">
        <f>ROUND(I407*H407,2)</f>
        <v>0</v>
      </c>
      <c r="BL407" s="19" t="s">
        <v>212</v>
      </c>
      <c r="BM407" s="210" t="s">
        <v>549</v>
      </c>
    </row>
    <row r="408" s="2" customFormat="1">
      <c r="A408" s="40"/>
      <c r="B408" s="41"/>
      <c r="C408" s="199" t="s">
        <v>550</v>
      </c>
      <c r="D408" s="199" t="s">
        <v>119</v>
      </c>
      <c r="E408" s="200" t="s">
        <v>551</v>
      </c>
      <c r="F408" s="201" t="s">
        <v>552</v>
      </c>
      <c r="G408" s="202" t="s">
        <v>155</v>
      </c>
      <c r="H408" s="203">
        <v>1</v>
      </c>
      <c r="I408" s="204"/>
      <c r="J408" s="205">
        <f>ROUND(I408*H408,2)</f>
        <v>0</v>
      </c>
      <c r="K408" s="201" t="s">
        <v>19</v>
      </c>
      <c r="L408" s="46"/>
      <c r="M408" s="206" t="s">
        <v>19</v>
      </c>
      <c r="N408" s="207" t="s">
        <v>43</v>
      </c>
      <c r="O408" s="86"/>
      <c r="P408" s="208">
        <f>O408*H408</f>
        <v>0</v>
      </c>
      <c r="Q408" s="208">
        <v>0</v>
      </c>
      <c r="R408" s="208">
        <f>Q408*H408</f>
        <v>0</v>
      </c>
      <c r="S408" s="208">
        <v>0</v>
      </c>
      <c r="T408" s="209">
        <f>S408*H408</f>
        <v>0</v>
      </c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R408" s="210" t="s">
        <v>212</v>
      </c>
      <c r="AT408" s="210" t="s">
        <v>119</v>
      </c>
      <c r="AU408" s="210" t="s">
        <v>79</v>
      </c>
      <c r="AY408" s="19" t="s">
        <v>116</v>
      </c>
      <c r="BE408" s="211">
        <f>IF(N408="základní",J408,0)</f>
        <v>0</v>
      </c>
      <c r="BF408" s="211">
        <f>IF(N408="snížená",J408,0)</f>
        <v>0</v>
      </c>
      <c r="BG408" s="211">
        <f>IF(N408="zákl. přenesená",J408,0)</f>
        <v>0</v>
      </c>
      <c r="BH408" s="211">
        <f>IF(N408="sníž. přenesená",J408,0)</f>
        <v>0</v>
      </c>
      <c r="BI408" s="211">
        <f>IF(N408="nulová",J408,0)</f>
        <v>0</v>
      </c>
      <c r="BJ408" s="19" t="s">
        <v>77</v>
      </c>
      <c r="BK408" s="211">
        <f>ROUND(I408*H408,2)</f>
        <v>0</v>
      </c>
      <c r="BL408" s="19" t="s">
        <v>212</v>
      </c>
      <c r="BM408" s="210" t="s">
        <v>553</v>
      </c>
    </row>
    <row r="409" s="2" customFormat="1">
      <c r="A409" s="40"/>
      <c r="B409" s="41"/>
      <c r="C409" s="199" t="s">
        <v>554</v>
      </c>
      <c r="D409" s="199" t="s">
        <v>119</v>
      </c>
      <c r="E409" s="200" t="s">
        <v>555</v>
      </c>
      <c r="F409" s="201" t="s">
        <v>556</v>
      </c>
      <c r="G409" s="202" t="s">
        <v>557</v>
      </c>
      <c r="H409" s="245"/>
      <c r="I409" s="204"/>
      <c r="J409" s="205">
        <f>ROUND(I409*H409,2)</f>
        <v>0</v>
      </c>
      <c r="K409" s="201" t="s">
        <v>123</v>
      </c>
      <c r="L409" s="46"/>
      <c r="M409" s="206" t="s">
        <v>19</v>
      </c>
      <c r="N409" s="207" t="s">
        <v>43</v>
      </c>
      <c r="O409" s="86"/>
      <c r="P409" s="208">
        <f>O409*H409</f>
        <v>0</v>
      </c>
      <c r="Q409" s="208">
        <v>0</v>
      </c>
      <c r="R409" s="208">
        <f>Q409*H409</f>
        <v>0</v>
      </c>
      <c r="S409" s="208">
        <v>0</v>
      </c>
      <c r="T409" s="209">
        <f>S409*H409</f>
        <v>0</v>
      </c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R409" s="210" t="s">
        <v>212</v>
      </c>
      <c r="AT409" s="210" t="s">
        <v>119</v>
      </c>
      <c r="AU409" s="210" t="s">
        <v>79</v>
      </c>
      <c r="AY409" s="19" t="s">
        <v>116</v>
      </c>
      <c r="BE409" s="211">
        <f>IF(N409="základní",J409,0)</f>
        <v>0</v>
      </c>
      <c r="BF409" s="211">
        <f>IF(N409="snížená",J409,0)</f>
        <v>0</v>
      </c>
      <c r="BG409" s="211">
        <f>IF(N409="zákl. přenesená",J409,0)</f>
        <v>0</v>
      </c>
      <c r="BH409" s="211">
        <f>IF(N409="sníž. přenesená",J409,0)</f>
        <v>0</v>
      </c>
      <c r="BI409" s="211">
        <f>IF(N409="nulová",J409,0)</f>
        <v>0</v>
      </c>
      <c r="BJ409" s="19" t="s">
        <v>77</v>
      </c>
      <c r="BK409" s="211">
        <f>ROUND(I409*H409,2)</f>
        <v>0</v>
      </c>
      <c r="BL409" s="19" t="s">
        <v>212</v>
      </c>
      <c r="BM409" s="210" t="s">
        <v>558</v>
      </c>
    </row>
    <row r="410" s="12" customFormat="1" ht="22.8" customHeight="1">
      <c r="A410" s="12"/>
      <c r="B410" s="183"/>
      <c r="C410" s="184"/>
      <c r="D410" s="185" t="s">
        <v>71</v>
      </c>
      <c r="E410" s="197" t="s">
        <v>559</v>
      </c>
      <c r="F410" s="197" t="s">
        <v>560</v>
      </c>
      <c r="G410" s="184"/>
      <c r="H410" s="184"/>
      <c r="I410" s="187"/>
      <c r="J410" s="198">
        <f>BK410</f>
        <v>0</v>
      </c>
      <c r="K410" s="184"/>
      <c r="L410" s="189"/>
      <c r="M410" s="190"/>
      <c r="N410" s="191"/>
      <c r="O410" s="191"/>
      <c r="P410" s="192">
        <f>P411</f>
        <v>0</v>
      </c>
      <c r="Q410" s="191"/>
      <c r="R410" s="192">
        <f>R411</f>
        <v>0</v>
      </c>
      <c r="S410" s="191"/>
      <c r="T410" s="193">
        <f>T411</f>
        <v>0</v>
      </c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R410" s="194" t="s">
        <v>79</v>
      </c>
      <c r="AT410" s="195" t="s">
        <v>71</v>
      </c>
      <c r="AU410" s="195" t="s">
        <v>77</v>
      </c>
      <c r="AY410" s="194" t="s">
        <v>116</v>
      </c>
      <c r="BK410" s="196">
        <f>BK411</f>
        <v>0</v>
      </c>
    </row>
    <row r="411" s="2" customFormat="1">
      <c r="A411" s="40"/>
      <c r="B411" s="41"/>
      <c r="C411" s="199" t="s">
        <v>561</v>
      </c>
      <c r="D411" s="199" t="s">
        <v>119</v>
      </c>
      <c r="E411" s="200" t="s">
        <v>562</v>
      </c>
      <c r="F411" s="201" t="s">
        <v>563</v>
      </c>
      <c r="G411" s="202" t="s">
        <v>150</v>
      </c>
      <c r="H411" s="203">
        <v>12</v>
      </c>
      <c r="I411" s="204"/>
      <c r="J411" s="205">
        <f>ROUND(I411*H411,2)</f>
        <v>0</v>
      </c>
      <c r="K411" s="201" t="s">
        <v>123</v>
      </c>
      <c r="L411" s="46"/>
      <c r="M411" s="206" t="s">
        <v>19</v>
      </c>
      <c r="N411" s="207" t="s">
        <v>43</v>
      </c>
      <c r="O411" s="86"/>
      <c r="P411" s="208">
        <f>O411*H411</f>
        <v>0</v>
      </c>
      <c r="Q411" s="208">
        <v>0</v>
      </c>
      <c r="R411" s="208">
        <f>Q411*H411</f>
        <v>0</v>
      </c>
      <c r="S411" s="208">
        <v>0</v>
      </c>
      <c r="T411" s="209">
        <f>S411*H411</f>
        <v>0</v>
      </c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R411" s="210" t="s">
        <v>212</v>
      </c>
      <c r="AT411" s="210" t="s">
        <v>119</v>
      </c>
      <c r="AU411" s="210" t="s">
        <v>79</v>
      </c>
      <c r="AY411" s="19" t="s">
        <v>116</v>
      </c>
      <c r="BE411" s="211">
        <f>IF(N411="základní",J411,0)</f>
        <v>0</v>
      </c>
      <c r="BF411" s="211">
        <f>IF(N411="snížená",J411,0)</f>
        <v>0</v>
      </c>
      <c r="BG411" s="211">
        <f>IF(N411="zákl. přenesená",J411,0)</f>
        <v>0</v>
      </c>
      <c r="BH411" s="211">
        <f>IF(N411="sníž. přenesená",J411,0)</f>
        <v>0</v>
      </c>
      <c r="BI411" s="211">
        <f>IF(N411="nulová",J411,0)</f>
        <v>0</v>
      </c>
      <c r="BJ411" s="19" t="s">
        <v>77</v>
      </c>
      <c r="BK411" s="211">
        <f>ROUND(I411*H411,2)</f>
        <v>0</v>
      </c>
      <c r="BL411" s="19" t="s">
        <v>212</v>
      </c>
      <c r="BM411" s="210" t="s">
        <v>564</v>
      </c>
    </row>
    <row r="412" s="12" customFormat="1" ht="22.8" customHeight="1">
      <c r="A412" s="12"/>
      <c r="B412" s="183"/>
      <c r="C412" s="184"/>
      <c r="D412" s="185" t="s">
        <v>71</v>
      </c>
      <c r="E412" s="197" t="s">
        <v>565</v>
      </c>
      <c r="F412" s="197" t="s">
        <v>566</v>
      </c>
      <c r="G412" s="184"/>
      <c r="H412" s="184"/>
      <c r="I412" s="187"/>
      <c r="J412" s="198">
        <f>BK412</f>
        <v>0</v>
      </c>
      <c r="K412" s="184"/>
      <c r="L412" s="189"/>
      <c r="M412" s="190"/>
      <c r="N412" s="191"/>
      <c r="O412" s="191"/>
      <c r="P412" s="192">
        <f>SUM(P413:P436)</f>
        <v>0</v>
      </c>
      <c r="Q412" s="191"/>
      <c r="R412" s="192">
        <f>SUM(R413:R436)</f>
        <v>3.1073331</v>
      </c>
      <c r="S412" s="191"/>
      <c r="T412" s="193">
        <f>SUM(T413:T436)</f>
        <v>0.085165000000000005</v>
      </c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R412" s="194" t="s">
        <v>79</v>
      </c>
      <c r="AT412" s="195" t="s">
        <v>71</v>
      </c>
      <c r="AU412" s="195" t="s">
        <v>77</v>
      </c>
      <c r="AY412" s="194" t="s">
        <v>116</v>
      </c>
      <c r="BK412" s="196">
        <f>SUM(BK413:BK436)</f>
        <v>0</v>
      </c>
    </row>
    <row r="413" s="2" customFormat="1" ht="16.5" customHeight="1">
      <c r="A413" s="40"/>
      <c r="B413" s="41"/>
      <c r="C413" s="199" t="s">
        <v>567</v>
      </c>
      <c r="D413" s="199" t="s">
        <v>119</v>
      </c>
      <c r="E413" s="200" t="s">
        <v>568</v>
      </c>
      <c r="F413" s="201" t="s">
        <v>569</v>
      </c>
      <c r="G413" s="202" t="s">
        <v>122</v>
      </c>
      <c r="H413" s="203">
        <v>34.066000000000003</v>
      </c>
      <c r="I413" s="204"/>
      <c r="J413" s="205">
        <f>ROUND(I413*H413,2)</f>
        <v>0</v>
      </c>
      <c r="K413" s="201" t="s">
        <v>123</v>
      </c>
      <c r="L413" s="46"/>
      <c r="M413" s="206" t="s">
        <v>19</v>
      </c>
      <c r="N413" s="207" t="s">
        <v>43</v>
      </c>
      <c r="O413" s="86"/>
      <c r="P413" s="208">
        <f>O413*H413</f>
        <v>0</v>
      </c>
      <c r="Q413" s="208">
        <v>0</v>
      </c>
      <c r="R413" s="208">
        <f>Q413*H413</f>
        <v>0</v>
      </c>
      <c r="S413" s="208">
        <v>0.0025000000000000001</v>
      </c>
      <c r="T413" s="209">
        <f>S413*H413</f>
        <v>0.085165000000000005</v>
      </c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R413" s="210" t="s">
        <v>212</v>
      </c>
      <c r="AT413" s="210" t="s">
        <v>119</v>
      </c>
      <c r="AU413" s="210" t="s">
        <v>79</v>
      </c>
      <c r="AY413" s="19" t="s">
        <v>116</v>
      </c>
      <c r="BE413" s="211">
        <f>IF(N413="základní",J413,0)</f>
        <v>0</v>
      </c>
      <c r="BF413" s="211">
        <f>IF(N413="snížená",J413,0)</f>
        <v>0</v>
      </c>
      <c r="BG413" s="211">
        <f>IF(N413="zákl. přenesená",J413,0)</f>
        <v>0</v>
      </c>
      <c r="BH413" s="211">
        <f>IF(N413="sníž. přenesená",J413,0)</f>
        <v>0</v>
      </c>
      <c r="BI413" s="211">
        <f>IF(N413="nulová",J413,0)</f>
        <v>0</v>
      </c>
      <c r="BJ413" s="19" t="s">
        <v>77</v>
      </c>
      <c r="BK413" s="211">
        <f>ROUND(I413*H413,2)</f>
        <v>0</v>
      </c>
      <c r="BL413" s="19" t="s">
        <v>212</v>
      </c>
      <c r="BM413" s="210" t="s">
        <v>570</v>
      </c>
    </row>
    <row r="414" s="14" customFormat="1">
      <c r="A414" s="14"/>
      <c r="B414" s="223"/>
      <c r="C414" s="224"/>
      <c r="D414" s="214" t="s">
        <v>126</v>
      </c>
      <c r="E414" s="225" t="s">
        <v>19</v>
      </c>
      <c r="F414" s="226" t="s">
        <v>571</v>
      </c>
      <c r="G414" s="224"/>
      <c r="H414" s="227">
        <v>13.388</v>
      </c>
      <c r="I414" s="228"/>
      <c r="J414" s="224"/>
      <c r="K414" s="224"/>
      <c r="L414" s="229"/>
      <c r="M414" s="230"/>
      <c r="N414" s="231"/>
      <c r="O414" s="231"/>
      <c r="P414" s="231"/>
      <c r="Q414" s="231"/>
      <c r="R414" s="231"/>
      <c r="S414" s="231"/>
      <c r="T414" s="232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T414" s="233" t="s">
        <v>126</v>
      </c>
      <c r="AU414" s="233" t="s">
        <v>79</v>
      </c>
      <c r="AV414" s="14" t="s">
        <v>79</v>
      </c>
      <c r="AW414" s="14" t="s">
        <v>33</v>
      </c>
      <c r="AX414" s="14" t="s">
        <v>72</v>
      </c>
      <c r="AY414" s="233" t="s">
        <v>116</v>
      </c>
    </row>
    <row r="415" s="14" customFormat="1">
      <c r="A415" s="14"/>
      <c r="B415" s="223"/>
      <c r="C415" s="224"/>
      <c r="D415" s="214" t="s">
        <v>126</v>
      </c>
      <c r="E415" s="225" t="s">
        <v>19</v>
      </c>
      <c r="F415" s="226" t="s">
        <v>426</v>
      </c>
      <c r="G415" s="224"/>
      <c r="H415" s="227">
        <v>20.542999999999999</v>
      </c>
      <c r="I415" s="228"/>
      <c r="J415" s="224"/>
      <c r="K415" s="224"/>
      <c r="L415" s="229"/>
      <c r="M415" s="230"/>
      <c r="N415" s="231"/>
      <c r="O415" s="231"/>
      <c r="P415" s="231"/>
      <c r="Q415" s="231"/>
      <c r="R415" s="231"/>
      <c r="S415" s="231"/>
      <c r="T415" s="232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T415" s="233" t="s">
        <v>126</v>
      </c>
      <c r="AU415" s="233" t="s">
        <v>79</v>
      </c>
      <c r="AV415" s="14" t="s">
        <v>79</v>
      </c>
      <c r="AW415" s="14" t="s">
        <v>33</v>
      </c>
      <c r="AX415" s="14" t="s">
        <v>72</v>
      </c>
      <c r="AY415" s="233" t="s">
        <v>116</v>
      </c>
    </row>
    <row r="416" s="14" customFormat="1">
      <c r="A416" s="14"/>
      <c r="B416" s="223"/>
      <c r="C416" s="224"/>
      <c r="D416" s="214" t="s">
        <v>126</v>
      </c>
      <c r="E416" s="225" t="s">
        <v>19</v>
      </c>
      <c r="F416" s="226" t="s">
        <v>572</v>
      </c>
      <c r="G416" s="224"/>
      <c r="H416" s="227">
        <v>0.13500000000000001</v>
      </c>
      <c r="I416" s="228"/>
      <c r="J416" s="224"/>
      <c r="K416" s="224"/>
      <c r="L416" s="229"/>
      <c r="M416" s="230"/>
      <c r="N416" s="231"/>
      <c r="O416" s="231"/>
      <c r="P416" s="231"/>
      <c r="Q416" s="231"/>
      <c r="R416" s="231"/>
      <c r="S416" s="231"/>
      <c r="T416" s="232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T416" s="233" t="s">
        <v>126</v>
      </c>
      <c r="AU416" s="233" t="s">
        <v>79</v>
      </c>
      <c r="AV416" s="14" t="s">
        <v>79</v>
      </c>
      <c r="AW416" s="14" t="s">
        <v>33</v>
      </c>
      <c r="AX416" s="14" t="s">
        <v>72</v>
      </c>
      <c r="AY416" s="233" t="s">
        <v>116</v>
      </c>
    </row>
    <row r="417" s="15" customFormat="1">
      <c r="A417" s="15"/>
      <c r="B417" s="234"/>
      <c r="C417" s="235"/>
      <c r="D417" s="214" t="s">
        <v>126</v>
      </c>
      <c r="E417" s="236" t="s">
        <v>19</v>
      </c>
      <c r="F417" s="237" t="s">
        <v>130</v>
      </c>
      <c r="G417" s="235"/>
      <c r="H417" s="238">
        <v>34.065999999999995</v>
      </c>
      <c r="I417" s="239"/>
      <c r="J417" s="235"/>
      <c r="K417" s="235"/>
      <c r="L417" s="240"/>
      <c r="M417" s="241"/>
      <c r="N417" s="242"/>
      <c r="O417" s="242"/>
      <c r="P417" s="242"/>
      <c r="Q417" s="242"/>
      <c r="R417" s="242"/>
      <c r="S417" s="242"/>
      <c r="T417" s="243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T417" s="244" t="s">
        <v>126</v>
      </c>
      <c r="AU417" s="244" t="s">
        <v>79</v>
      </c>
      <c r="AV417" s="15" t="s">
        <v>124</v>
      </c>
      <c r="AW417" s="15" t="s">
        <v>33</v>
      </c>
      <c r="AX417" s="15" t="s">
        <v>77</v>
      </c>
      <c r="AY417" s="244" t="s">
        <v>116</v>
      </c>
    </row>
    <row r="418" s="2" customFormat="1" ht="16.5" customHeight="1">
      <c r="A418" s="40"/>
      <c r="B418" s="41"/>
      <c r="C418" s="199" t="s">
        <v>573</v>
      </c>
      <c r="D418" s="199" t="s">
        <v>119</v>
      </c>
      <c r="E418" s="200" t="s">
        <v>574</v>
      </c>
      <c r="F418" s="201" t="s">
        <v>575</v>
      </c>
      <c r="G418" s="202" t="s">
        <v>122</v>
      </c>
      <c r="H418" s="203">
        <v>170.69499999999999</v>
      </c>
      <c r="I418" s="204"/>
      <c r="J418" s="205">
        <f>ROUND(I418*H418,2)</f>
        <v>0</v>
      </c>
      <c r="K418" s="201" t="s">
        <v>123</v>
      </c>
      <c r="L418" s="46"/>
      <c r="M418" s="206" t="s">
        <v>19</v>
      </c>
      <c r="N418" s="207" t="s">
        <v>43</v>
      </c>
      <c r="O418" s="86"/>
      <c r="P418" s="208">
        <f>O418*H418</f>
        <v>0</v>
      </c>
      <c r="Q418" s="208">
        <v>0</v>
      </c>
      <c r="R418" s="208">
        <f>Q418*H418</f>
        <v>0</v>
      </c>
      <c r="S418" s="208">
        <v>0</v>
      </c>
      <c r="T418" s="209">
        <f>S418*H418</f>
        <v>0</v>
      </c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R418" s="210" t="s">
        <v>212</v>
      </c>
      <c r="AT418" s="210" t="s">
        <v>119</v>
      </c>
      <c r="AU418" s="210" t="s">
        <v>79</v>
      </c>
      <c r="AY418" s="19" t="s">
        <v>116</v>
      </c>
      <c r="BE418" s="211">
        <f>IF(N418="základní",J418,0)</f>
        <v>0</v>
      </c>
      <c r="BF418" s="211">
        <f>IF(N418="snížená",J418,0)</f>
        <v>0</v>
      </c>
      <c r="BG418" s="211">
        <f>IF(N418="zákl. přenesená",J418,0)</f>
        <v>0</v>
      </c>
      <c r="BH418" s="211">
        <f>IF(N418="sníž. přenesená",J418,0)</f>
        <v>0</v>
      </c>
      <c r="BI418" s="211">
        <f>IF(N418="nulová",J418,0)</f>
        <v>0</v>
      </c>
      <c r="BJ418" s="19" t="s">
        <v>77</v>
      </c>
      <c r="BK418" s="211">
        <f>ROUND(I418*H418,2)</f>
        <v>0</v>
      </c>
      <c r="BL418" s="19" t="s">
        <v>212</v>
      </c>
      <c r="BM418" s="210" t="s">
        <v>576</v>
      </c>
    </row>
    <row r="419" s="14" customFormat="1">
      <c r="A419" s="14"/>
      <c r="B419" s="223"/>
      <c r="C419" s="224"/>
      <c r="D419" s="214" t="s">
        <v>126</v>
      </c>
      <c r="E419" s="225" t="s">
        <v>19</v>
      </c>
      <c r="F419" s="226" t="s">
        <v>571</v>
      </c>
      <c r="G419" s="224"/>
      <c r="H419" s="227">
        <v>13.388</v>
      </c>
      <c r="I419" s="228"/>
      <c r="J419" s="224"/>
      <c r="K419" s="224"/>
      <c r="L419" s="229"/>
      <c r="M419" s="230"/>
      <c r="N419" s="231"/>
      <c r="O419" s="231"/>
      <c r="P419" s="231"/>
      <c r="Q419" s="231"/>
      <c r="R419" s="231"/>
      <c r="S419" s="231"/>
      <c r="T419" s="232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T419" s="233" t="s">
        <v>126</v>
      </c>
      <c r="AU419" s="233" t="s">
        <v>79</v>
      </c>
      <c r="AV419" s="14" t="s">
        <v>79</v>
      </c>
      <c r="AW419" s="14" t="s">
        <v>33</v>
      </c>
      <c r="AX419" s="14" t="s">
        <v>72</v>
      </c>
      <c r="AY419" s="233" t="s">
        <v>116</v>
      </c>
    </row>
    <row r="420" s="14" customFormat="1">
      <c r="A420" s="14"/>
      <c r="B420" s="223"/>
      <c r="C420" s="224"/>
      <c r="D420" s="214" t="s">
        <v>126</v>
      </c>
      <c r="E420" s="225" t="s">
        <v>19</v>
      </c>
      <c r="F420" s="226" t="s">
        <v>426</v>
      </c>
      <c r="G420" s="224"/>
      <c r="H420" s="227">
        <v>20.542999999999999</v>
      </c>
      <c r="I420" s="228"/>
      <c r="J420" s="224"/>
      <c r="K420" s="224"/>
      <c r="L420" s="229"/>
      <c r="M420" s="230"/>
      <c r="N420" s="231"/>
      <c r="O420" s="231"/>
      <c r="P420" s="231"/>
      <c r="Q420" s="231"/>
      <c r="R420" s="231"/>
      <c r="S420" s="231"/>
      <c r="T420" s="232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T420" s="233" t="s">
        <v>126</v>
      </c>
      <c r="AU420" s="233" t="s">
        <v>79</v>
      </c>
      <c r="AV420" s="14" t="s">
        <v>79</v>
      </c>
      <c r="AW420" s="14" t="s">
        <v>33</v>
      </c>
      <c r="AX420" s="14" t="s">
        <v>72</v>
      </c>
      <c r="AY420" s="233" t="s">
        <v>116</v>
      </c>
    </row>
    <row r="421" s="14" customFormat="1">
      <c r="A421" s="14"/>
      <c r="B421" s="223"/>
      <c r="C421" s="224"/>
      <c r="D421" s="214" t="s">
        <v>126</v>
      </c>
      <c r="E421" s="225" t="s">
        <v>19</v>
      </c>
      <c r="F421" s="226" t="s">
        <v>572</v>
      </c>
      <c r="G421" s="224"/>
      <c r="H421" s="227">
        <v>0.13500000000000001</v>
      </c>
      <c r="I421" s="228"/>
      <c r="J421" s="224"/>
      <c r="K421" s="224"/>
      <c r="L421" s="229"/>
      <c r="M421" s="230"/>
      <c r="N421" s="231"/>
      <c r="O421" s="231"/>
      <c r="P421" s="231"/>
      <c r="Q421" s="231"/>
      <c r="R421" s="231"/>
      <c r="S421" s="231"/>
      <c r="T421" s="232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T421" s="233" t="s">
        <v>126</v>
      </c>
      <c r="AU421" s="233" t="s">
        <v>79</v>
      </c>
      <c r="AV421" s="14" t="s">
        <v>79</v>
      </c>
      <c r="AW421" s="14" t="s">
        <v>33</v>
      </c>
      <c r="AX421" s="14" t="s">
        <v>72</v>
      </c>
      <c r="AY421" s="233" t="s">
        <v>116</v>
      </c>
    </row>
    <row r="422" s="14" customFormat="1">
      <c r="A422" s="14"/>
      <c r="B422" s="223"/>
      <c r="C422" s="224"/>
      <c r="D422" s="214" t="s">
        <v>126</v>
      </c>
      <c r="E422" s="225" t="s">
        <v>19</v>
      </c>
      <c r="F422" s="226" t="s">
        <v>577</v>
      </c>
      <c r="G422" s="224"/>
      <c r="H422" s="227">
        <v>38.273000000000003</v>
      </c>
      <c r="I422" s="228"/>
      <c r="J422" s="224"/>
      <c r="K422" s="224"/>
      <c r="L422" s="229"/>
      <c r="M422" s="230"/>
      <c r="N422" s="231"/>
      <c r="O422" s="231"/>
      <c r="P422" s="231"/>
      <c r="Q422" s="231"/>
      <c r="R422" s="231"/>
      <c r="S422" s="231"/>
      <c r="T422" s="232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T422" s="233" t="s">
        <v>126</v>
      </c>
      <c r="AU422" s="233" t="s">
        <v>79</v>
      </c>
      <c r="AV422" s="14" t="s">
        <v>79</v>
      </c>
      <c r="AW422" s="14" t="s">
        <v>33</v>
      </c>
      <c r="AX422" s="14" t="s">
        <v>72</v>
      </c>
      <c r="AY422" s="233" t="s">
        <v>116</v>
      </c>
    </row>
    <row r="423" s="14" customFormat="1">
      <c r="A423" s="14"/>
      <c r="B423" s="223"/>
      <c r="C423" s="224"/>
      <c r="D423" s="214" t="s">
        <v>126</v>
      </c>
      <c r="E423" s="225" t="s">
        <v>19</v>
      </c>
      <c r="F423" s="226" t="s">
        <v>578</v>
      </c>
      <c r="G423" s="224"/>
      <c r="H423" s="227">
        <v>0.23300000000000001</v>
      </c>
      <c r="I423" s="228"/>
      <c r="J423" s="224"/>
      <c r="K423" s="224"/>
      <c r="L423" s="229"/>
      <c r="M423" s="230"/>
      <c r="N423" s="231"/>
      <c r="O423" s="231"/>
      <c r="P423" s="231"/>
      <c r="Q423" s="231"/>
      <c r="R423" s="231"/>
      <c r="S423" s="231"/>
      <c r="T423" s="232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T423" s="233" t="s">
        <v>126</v>
      </c>
      <c r="AU423" s="233" t="s">
        <v>79</v>
      </c>
      <c r="AV423" s="14" t="s">
        <v>79</v>
      </c>
      <c r="AW423" s="14" t="s">
        <v>33</v>
      </c>
      <c r="AX423" s="14" t="s">
        <v>72</v>
      </c>
      <c r="AY423" s="233" t="s">
        <v>116</v>
      </c>
    </row>
    <row r="424" s="14" customFormat="1">
      <c r="A424" s="14"/>
      <c r="B424" s="223"/>
      <c r="C424" s="224"/>
      <c r="D424" s="214" t="s">
        <v>126</v>
      </c>
      <c r="E424" s="225" t="s">
        <v>19</v>
      </c>
      <c r="F424" s="226" t="s">
        <v>579</v>
      </c>
      <c r="G424" s="224"/>
      <c r="H424" s="227">
        <v>11.744999999999999</v>
      </c>
      <c r="I424" s="228"/>
      <c r="J424" s="224"/>
      <c r="K424" s="224"/>
      <c r="L424" s="229"/>
      <c r="M424" s="230"/>
      <c r="N424" s="231"/>
      <c r="O424" s="231"/>
      <c r="P424" s="231"/>
      <c r="Q424" s="231"/>
      <c r="R424" s="231"/>
      <c r="S424" s="231"/>
      <c r="T424" s="232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T424" s="233" t="s">
        <v>126</v>
      </c>
      <c r="AU424" s="233" t="s">
        <v>79</v>
      </c>
      <c r="AV424" s="14" t="s">
        <v>79</v>
      </c>
      <c r="AW424" s="14" t="s">
        <v>33</v>
      </c>
      <c r="AX424" s="14" t="s">
        <v>72</v>
      </c>
      <c r="AY424" s="233" t="s">
        <v>116</v>
      </c>
    </row>
    <row r="425" s="14" customFormat="1">
      <c r="A425" s="14"/>
      <c r="B425" s="223"/>
      <c r="C425" s="224"/>
      <c r="D425" s="214" t="s">
        <v>126</v>
      </c>
      <c r="E425" s="225" t="s">
        <v>19</v>
      </c>
      <c r="F425" s="226" t="s">
        <v>580</v>
      </c>
      <c r="G425" s="224"/>
      <c r="H425" s="227">
        <v>0.089999999999999997</v>
      </c>
      <c r="I425" s="228"/>
      <c r="J425" s="224"/>
      <c r="K425" s="224"/>
      <c r="L425" s="229"/>
      <c r="M425" s="230"/>
      <c r="N425" s="231"/>
      <c r="O425" s="231"/>
      <c r="P425" s="231"/>
      <c r="Q425" s="231"/>
      <c r="R425" s="231"/>
      <c r="S425" s="231"/>
      <c r="T425" s="232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T425" s="233" t="s">
        <v>126</v>
      </c>
      <c r="AU425" s="233" t="s">
        <v>79</v>
      </c>
      <c r="AV425" s="14" t="s">
        <v>79</v>
      </c>
      <c r="AW425" s="14" t="s">
        <v>33</v>
      </c>
      <c r="AX425" s="14" t="s">
        <v>72</v>
      </c>
      <c r="AY425" s="233" t="s">
        <v>116</v>
      </c>
    </row>
    <row r="426" s="14" customFormat="1">
      <c r="A426" s="14"/>
      <c r="B426" s="223"/>
      <c r="C426" s="224"/>
      <c r="D426" s="214" t="s">
        <v>126</v>
      </c>
      <c r="E426" s="225" t="s">
        <v>19</v>
      </c>
      <c r="F426" s="226" t="s">
        <v>581</v>
      </c>
      <c r="G426" s="224"/>
      <c r="H426" s="227">
        <v>85.5</v>
      </c>
      <c r="I426" s="228"/>
      <c r="J426" s="224"/>
      <c r="K426" s="224"/>
      <c r="L426" s="229"/>
      <c r="M426" s="230"/>
      <c r="N426" s="231"/>
      <c r="O426" s="231"/>
      <c r="P426" s="231"/>
      <c r="Q426" s="231"/>
      <c r="R426" s="231"/>
      <c r="S426" s="231"/>
      <c r="T426" s="232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T426" s="233" t="s">
        <v>126</v>
      </c>
      <c r="AU426" s="233" t="s">
        <v>79</v>
      </c>
      <c r="AV426" s="14" t="s">
        <v>79</v>
      </c>
      <c r="AW426" s="14" t="s">
        <v>33</v>
      </c>
      <c r="AX426" s="14" t="s">
        <v>72</v>
      </c>
      <c r="AY426" s="233" t="s">
        <v>116</v>
      </c>
    </row>
    <row r="427" s="14" customFormat="1">
      <c r="A427" s="14"/>
      <c r="B427" s="223"/>
      <c r="C427" s="224"/>
      <c r="D427" s="214" t="s">
        <v>126</v>
      </c>
      <c r="E427" s="225" t="s">
        <v>19</v>
      </c>
      <c r="F427" s="226" t="s">
        <v>448</v>
      </c>
      <c r="G427" s="224"/>
      <c r="H427" s="227">
        <v>-10.08</v>
      </c>
      <c r="I427" s="228"/>
      <c r="J427" s="224"/>
      <c r="K427" s="224"/>
      <c r="L427" s="229"/>
      <c r="M427" s="230"/>
      <c r="N427" s="231"/>
      <c r="O427" s="231"/>
      <c r="P427" s="231"/>
      <c r="Q427" s="231"/>
      <c r="R427" s="231"/>
      <c r="S427" s="231"/>
      <c r="T427" s="232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T427" s="233" t="s">
        <v>126</v>
      </c>
      <c r="AU427" s="233" t="s">
        <v>79</v>
      </c>
      <c r="AV427" s="14" t="s">
        <v>79</v>
      </c>
      <c r="AW427" s="14" t="s">
        <v>33</v>
      </c>
      <c r="AX427" s="14" t="s">
        <v>72</v>
      </c>
      <c r="AY427" s="233" t="s">
        <v>116</v>
      </c>
    </row>
    <row r="428" s="14" customFormat="1">
      <c r="A428" s="14"/>
      <c r="B428" s="223"/>
      <c r="C428" s="224"/>
      <c r="D428" s="214" t="s">
        <v>126</v>
      </c>
      <c r="E428" s="225" t="s">
        <v>19</v>
      </c>
      <c r="F428" s="226" t="s">
        <v>449</v>
      </c>
      <c r="G428" s="224"/>
      <c r="H428" s="227">
        <v>8.9700000000000006</v>
      </c>
      <c r="I428" s="228"/>
      <c r="J428" s="224"/>
      <c r="K428" s="224"/>
      <c r="L428" s="229"/>
      <c r="M428" s="230"/>
      <c r="N428" s="231"/>
      <c r="O428" s="231"/>
      <c r="P428" s="231"/>
      <c r="Q428" s="231"/>
      <c r="R428" s="231"/>
      <c r="S428" s="231"/>
      <c r="T428" s="232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T428" s="233" t="s">
        <v>126</v>
      </c>
      <c r="AU428" s="233" t="s">
        <v>79</v>
      </c>
      <c r="AV428" s="14" t="s">
        <v>79</v>
      </c>
      <c r="AW428" s="14" t="s">
        <v>33</v>
      </c>
      <c r="AX428" s="14" t="s">
        <v>72</v>
      </c>
      <c r="AY428" s="233" t="s">
        <v>116</v>
      </c>
    </row>
    <row r="429" s="14" customFormat="1">
      <c r="A429" s="14"/>
      <c r="B429" s="223"/>
      <c r="C429" s="224"/>
      <c r="D429" s="214" t="s">
        <v>126</v>
      </c>
      <c r="E429" s="225" t="s">
        <v>19</v>
      </c>
      <c r="F429" s="226" t="s">
        <v>572</v>
      </c>
      <c r="G429" s="224"/>
      <c r="H429" s="227">
        <v>0.13500000000000001</v>
      </c>
      <c r="I429" s="228"/>
      <c r="J429" s="224"/>
      <c r="K429" s="224"/>
      <c r="L429" s="229"/>
      <c r="M429" s="230"/>
      <c r="N429" s="231"/>
      <c r="O429" s="231"/>
      <c r="P429" s="231"/>
      <c r="Q429" s="231"/>
      <c r="R429" s="231"/>
      <c r="S429" s="231"/>
      <c r="T429" s="232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T429" s="233" t="s">
        <v>126</v>
      </c>
      <c r="AU429" s="233" t="s">
        <v>79</v>
      </c>
      <c r="AV429" s="14" t="s">
        <v>79</v>
      </c>
      <c r="AW429" s="14" t="s">
        <v>33</v>
      </c>
      <c r="AX429" s="14" t="s">
        <v>72</v>
      </c>
      <c r="AY429" s="233" t="s">
        <v>116</v>
      </c>
    </row>
    <row r="430" s="14" customFormat="1">
      <c r="A430" s="14"/>
      <c r="B430" s="223"/>
      <c r="C430" s="224"/>
      <c r="D430" s="214" t="s">
        <v>126</v>
      </c>
      <c r="E430" s="225" t="s">
        <v>19</v>
      </c>
      <c r="F430" s="226" t="s">
        <v>582</v>
      </c>
      <c r="G430" s="224"/>
      <c r="H430" s="227">
        <v>1.7629999999999999</v>
      </c>
      <c r="I430" s="228"/>
      <c r="J430" s="224"/>
      <c r="K430" s="224"/>
      <c r="L430" s="229"/>
      <c r="M430" s="230"/>
      <c r="N430" s="231"/>
      <c r="O430" s="231"/>
      <c r="P430" s="231"/>
      <c r="Q430" s="231"/>
      <c r="R430" s="231"/>
      <c r="S430" s="231"/>
      <c r="T430" s="232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T430" s="233" t="s">
        <v>126</v>
      </c>
      <c r="AU430" s="233" t="s">
        <v>79</v>
      </c>
      <c r="AV430" s="14" t="s">
        <v>79</v>
      </c>
      <c r="AW430" s="14" t="s">
        <v>33</v>
      </c>
      <c r="AX430" s="14" t="s">
        <v>72</v>
      </c>
      <c r="AY430" s="233" t="s">
        <v>116</v>
      </c>
    </row>
    <row r="431" s="15" customFormat="1">
      <c r="A431" s="15"/>
      <c r="B431" s="234"/>
      <c r="C431" s="235"/>
      <c r="D431" s="214" t="s">
        <v>126</v>
      </c>
      <c r="E431" s="236" t="s">
        <v>19</v>
      </c>
      <c r="F431" s="237" t="s">
        <v>130</v>
      </c>
      <c r="G431" s="235"/>
      <c r="H431" s="238">
        <v>170.69499999999999</v>
      </c>
      <c r="I431" s="239"/>
      <c r="J431" s="235"/>
      <c r="K431" s="235"/>
      <c r="L431" s="240"/>
      <c r="M431" s="241"/>
      <c r="N431" s="242"/>
      <c r="O431" s="242"/>
      <c r="P431" s="242"/>
      <c r="Q431" s="242"/>
      <c r="R431" s="242"/>
      <c r="S431" s="242"/>
      <c r="T431" s="243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T431" s="244" t="s">
        <v>126</v>
      </c>
      <c r="AU431" s="244" t="s">
        <v>79</v>
      </c>
      <c r="AV431" s="15" t="s">
        <v>124</v>
      </c>
      <c r="AW431" s="15" t="s">
        <v>33</v>
      </c>
      <c r="AX431" s="15" t="s">
        <v>77</v>
      </c>
      <c r="AY431" s="244" t="s">
        <v>116</v>
      </c>
    </row>
    <row r="432" s="2" customFormat="1">
      <c r="A432" s="40"/>
      <c r="B432" s="41"/>
      <c r="C432" s="199" t="s">
        <v>583</v>
      </c>
      <c r="D432" s="199" t="s">
        <v>119</v>
      </c>
      <c r="E432" s="200" t="s">
        <v>584</v>
      </c>
      <c r="F432" s="201" t="s">
        <v>585</v>
      </c>
      <c r="G432" s="202" t="s">
        <v>122</v>
      </c>
      <c r="H432" s="203">
        <v>170.69499999999999</v>
      </c>
      <c r="I432" s="204"/>
      <c r="J432" s="205">
        <f>ROUND(I432*H432,2)</f>
        <v>0</v>
      </c>
      <c r="K432" s="201" t="s">
        <v>123</v>
      </c>
      <c r="L432" s="46"/>
      <c r="M432" s="206" t="s">
        <v>19</v>
      </c>
      <c r="N432" s="207" t="s">
        <v>43</v>
      </c>
      <c r="O432" s="86"/>
      <c r="P432" s="208">
        <f>O432*H432</f>
        <v>0</v>
      </c>
      <c r="Q432" s="208">
        <v>0.014999999999999999</v>
      </c>
      <c r="R432" s="208">
        <f>Q432*H432</f>
        <v>2.560425</v>
      </c>
      <c r="S432" s="208">
        <v>0</v>
      </c>
      <c r="T432" s="209">
        <f>S432*H432</f>
        <v>0</v>
      </c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R432" s="210" t="s">
        <v>212</v>
      </c>
      <c r="AT432" s="210" t="s">
        <v>119</v>
      </c>
      <c r="AU432" s="210" t="s">
        <v>79</v>
      </c>
      <c r="AY432" s="19" t="s">
        <v>116</v>
      </c>
      <c r="BE432" s="211">
        <f>IF(N432="základní",J432,0)</f>
        <v>0</v>
      </c>
      <c r="BF432" s="211">
        <f>IF(N432="snížená",J432,0)</f>
        <v>0</v>
      </c>
      <c r="BG432" s="211">
        <f>IF(N432="zákl. přenesená",J432,0)</f>
        <v>0</v>
      </c>
      <c r="BH432" s="211">
        <f>IF(N432="sníž. přenesená",J432,0)</f>
        <v>0</v>
      </c>
      <c r="BI432" s="211">
        <f>IF(N432="nulová",J432,0)</f>
        <v>0</v>
      </c>
      <c r="BJ432" s="19" t="s">
        <v>77</v>
      </c>
      <c r="BK432" s="211">
        <f>ROUND(I432*H432,2)</f>
        <v>0</v>
      </c>
      <c r="BL432" s="19" t="s">
        <v>212</v>
      </c>
      <c r="BM432" s="210" t="s">
        <v>586</v>
      </c>
    </row>
    <row r="433" s="2" customFormat="1">
      <c r="A433" s="40"/>
      <c r="B433" s="41"/>
      <c r="C433" s="199" t="s">
        <v>587</v>
      </c>
      <c r="D433" s="199" t="s">
        <v>119</v>
      </c>
      <c r="E433" s="200" t="s">
        <v>588</v>
      </c>
      <c r="F433" s="201" t="s">
        <v>589</v>
      </c>
      <c r="G433" s="202" t="s">
        <v>122</v>
      </c>
      <c r="H433" s="203">
        <v>170.69499999999999</v>
      </c>
      <c r="I433" s="204"/>
      <c r="J433" s="205">
        <f>ROUND(I433*H433,2)</f>
        <v>0</v>
      </c>
      <c r="K433" s="201" t="s">
        <v>123</v>
      </c>
      <c r="L433" s="46"/>
      <c r="M433" s="206" t="s">
        <v>19</v>
      </c>
      <c r="N433" s="207" t="s">
        <v>43</v>
      </c>
      <c r="O433" s="86"/>
      <c r="P433" s="208">
        <f>O433*H433</f>
        <v>0</v>
      </c>
      <c r="Q433" s="208">
        <v>0.00029999999999999997</v>
      </c>
      <c r="R433" s="208">
        <f>Q433*H433</f>
        <v>0.05120849999999999</v>
      </c>
      <c r="S433" s="208">
        <v>0</v>
      </c>
      <c r="T433" s="209">
        <f>S433*H433</f>
        <v>0</v>
      </c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R433" s="210" t="s">
        <v>212</v>
      </c>
      <c r="AT433" s="210" t="s">
        <v>119</v>
      </c>
      <c r="AU433" s="210" t="s">
        <v>79</v>
      </c>
      <c r="AY433" s="19" t="s">
        <v>116</v>
      </c>
      <c r="BE433" s="211">
        <f>IF(N433="základní",J433,0)</f>
        <v>0</v>
      </c>
      <c r="BF433" s="211">
        <f>IF(N433="snížená",J433,0)</f>
        <v>0</v>
      </c>
      <c r="BG433" s="211">
        <f>IF(N433="zákl. přenesená",J433,0)</f>
        <v>0</v>
      </c>
      <c r="BH433" s="211">
        <f>IF(N433="sníž. přenesená",J433,0)</f>
        <v>0</v>
      </c>
      <c r="BI433" s="211">
        <f>IF(N433="nulová",J433,0)</f>
        <v>0</v>
      </c>
      <c r="BJ433" s="19" t="s">
        <v>77</v>
      </c>
      <c r="BK433" s="211">
        <f>ROUND(I433*H433,2)</f>
        <v>0</v>
      </c>
      <c r="BL433" s="19" t="s">
        <v>212</v>
      </c>
      <c r="BM433" s="210" t="s">
        <v>590</v>
      </c>
    </row>
    <row r="434" s="2" customFormat="1">
      <c r="A434" s="40"/>
      <c r="B434" s="41"/>
      <c r="C434" s="246" t="s">
        <v>591</v>
      </c>
      <c r="D434" s="246" t="s">
        <v>592</v>
      </c>
      <c r="E434" s="247" t="s">
        <v>593</v>
      </c>
      <c r="F434" s="248" t="s">
        <v>594</v>
      </c>
      <c r="G434" s="249" t="s">
        <v>122</v>
      </c>
      <c r="H434" s="250">
        <v>187.76499999999999</v>
      </c>
      <c r="I434" s="251"/>
      <c r="J434" s="252">
        <f>ROUND(I434*H434,2)</f>
        <v>0</v>
      </c>
      <c r="K434" s="248" t="s">
        <v>123</v>
      </c>
      <c r="L434" s="253"/>
      <c r="M434" s="254" t="s">
        <v>19</v>
      </c>
      <c r="N434" s="255" t="s">
        <v>43</v>
      </c>
      <c r="O434" s="86"/>
      <c r="P434" s="208">
        <f>O434*H434</f>
        <v>0</v>
      </c>
      <c r="Q434" s="208">
        <v>0.00264</v>
      </c>
      <c r="R434" s="208">
        <f>Q434*H434</f>
        <v>0.49569959999999996</v>
      </c>
      <c r="S434" s="208">
        <v>0</v>
      </c>
      <c r="T434" s="209">
        <f>S434*H434</f>
        <v>0</v>
      </c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R434" s="210" t="s">
        <v>375</v>
      </c>
      <c r="AT434" s="210" t="s">
        <v>592</v>
      </c>
      <c r="AU434" s="210" t="s">
        <v>79</v>
      </c>
      <c r="AY434" s="19" t="s">
        <v>116</v>
      </c>
      <c r="BE434" s="211">
        <f>IF(N434="základní",J434,0)</f>
        <v>0</v>
      </c>
      <c r="BF434" s="211">
        <f>IF(N434="snížená",J434,0)</f>
        <v>0</v>
      </c>
      <c r="BG434" s="211">
        <f>IF(N434="zákl. přenesená",J434,0)</f>
        <v>0</v>
      </c>
      <c r="BH434" s="211">
        <f>IF(N434="sníž. přenesená",J434,0)</f>
        <v>0</v>
      </c>
      <c r="BI434" s="211">
        <f>IF(N434="nulová",J434,0)</f>
        <v>0</v>
      </c>
      <c r="BJ434" s="19" t="s">
        <v>77</v>
      </c>
      <c r="BK434" s="211">
        <f>ROUND(I434*H434,2)</f>
        <v>0</v>
      </c>
      <c r="BL434" s="19" t="s">
        <v>212</v>
      </c>
      <c r="BM434" s="210" t="s">
        <v>595</v>
      </c>
    </row>
    <row r="435" s="14" customFormat="1">
      <c r="A435" s="14"/>
      <c r="B435" s="223"/>
      <c r="C435" s="224"/>
      <c r="D435" s="214" t="s">
        <v>126</v>
      </c>
      <c r="E435" s="224"/>
      <c r="F435" s="226" t="s">
        <v>596</v>
      </c>
      <c r="G435" s="224"/>
      <c r="H435" s="227">
        <v>187.76499999999999</v>
      </c>
      <c r="I435" s="228"/>
      <c r="J435" s="224"/>
      <c r="K435" s="224"/>
      <c r="L435" s="229"/>
      <c r="M435" s="230"/>
      <c r="N435" s="231"/>
      <c r="O435" s="231"/>
      <c r="P435" s="231"/>
      <c r="Q435" s="231"/>
      <c r="R435" s="231"/>
      <c r="S435" s="231"/>
      <c r="T435" s="232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T435" s="233" t="s">
        <v>126</v>
      </c>
      <c r="AU435" s="233" t="s">
        <v>79</v>
      </c>
      <c r="AV435" s="14" t="s">
        <v>79</v>
      </c>
      <c r="AW435" s="14" t="s">
        <v>4</v>
      </c>
      <c r="AX435" s="14" t="s">
        <v>77</v>
      </c>
      <c r="AY435" s="233" t="s">
        <v>116</v>
      </c>
    </row>
    <row r="436" s="2" customFormat="1">
      <c r="A436" s="40"/>
      <c r="B436" s="41"/>
      <c r="C436" s="199" t="s">
        <v>597</v>
      </c>
      <c r="D436" s="199" t="s">
        <v>119</v>
      </c>
      <c r="E436" s="200" t="s">
        <v>598</v>
      </c>
      <c r="F436" s="201" t="s">
        <v>599</v>
      </c>
      <c r="G436" s="202" t="s">
        <v>557</v>
      </c>
      <c r="H436" s="245"/>
      <c r="I436" s="204"/>
      <c r="J436" s="205">
        <f>ROUND(I436*H436,2)</f>
        <v>0</v>
      </c>
      <c r="K436" s="201" t="s">
        <v>123</v>
      </c>
      <c r="L436" s="46"/>
      <c r="M436" s="206" t="s">
        <v>19</v>
      </c>
      <c r="N436" s="207" t="s">
        <v>43</v>
      </c>
      <c r="O436" s="86"/>
      <c r="P436" s="208">
        <f>O436*H436</f>
        <v>0</v>
      </c>
      <c r="Q436" s="208">
        <v>0</v>
      </c>
      <c r="R436" s="208">
        <f>Q436*H436</f>
        <v>0</v>
      </c>
      <c r="S436" s="208">
        <v>0</v>
      </c>
      <c r="T436" s="209">
        <f>S436*H436</f>
        <v>0</v>
      </c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R436" s="210" t="s">
        <v>212</v>
      </c>
      <c r="AT436" s="210" t="s">
        <v>119</v>
      </c>
      <c r="AU436" s="210" t="s">
        <v>79</v>
      </c>
      <c r="AY436" s="19" t="s">
        <v>116</v>
      </c>
      <c r="BE436" s="211">
        <f>IF(N436="základní",J436,0)</f>
        <v>0</v>
      </c>
      <c r="BF436" s="211">
        <f>IF(N436="snížená",J436,0)</f>
        <v>0</v>
      </c>
      <c r="BG436" s="211">
        <f>IF(N436="zákl. přenesená",J436,0)</f>
        <v>0</v>
      </c>
      <c r="BH436" s="211">
        <f>IF(N436="sníž. přenesená",J436,0)</f>
        <v>0</v>
      </c>
      <c r="BI436" s="211">
        <f>IF(N436="nulová",J436,0)</f>
        <v>0</v>
      </c>
      <c r="BJ436" s="19" t="s">
        <v>77</v>
      </c>
      <c r="BK436" s="211">
        <f>ROUND(I436*H436,2)</f>
        <v>0</v>
      </c>
      <c r="BL436" s="19" t="s">
        <v>212</v>
      </c>
      <c r="BM436" s="210" t="s">
        <v>600</v>
      </c>
    </row>
    <row r="437" s="12" customFormat="1" ht="22.8" customHeight="1">
      <c r="A437" s="12"/>
      <c r="B437" s="183"/>
      <c r="C437" s="184"/>
      <c r="D437" s="185" t="s">
        <v>71</v>
      </c>
      <c r="E437" s="197" t="s">
        <v>601</v>
      </c>
      <c r="F437" s="197" t="s">
        <v>602</v>
      </c>
      <c r="G437" s="184"/>
      <c r="H437" s="184"/>
      <c r="I437" s="187"/>
      <c r="J437" s="198">
        <f>BK437</f>
        <v>0</v>
      </c>
      <c r="K437" s="184"/>
      <c r="L437" s="189"/>
      <c r="M437" s="190"/>
      <c r="N437" s="191"/>
      <c r="O437" s="191"/>
      <c r="P437" s="192">
        <f>SUM(P438:P489)</f>
        <v>0</v>
      </c>
      <c r="Q437" s="191"/>
      <c r="R437" s="192">
        <f>SUM(R438:R489)</f>
        <v>0.0057831999999999996</v>
      </c>
      <c r="S437" s="191"/>
      <c r="T437" s="193">
        <f>SUM(T438:T489)</f>
        <v>0</v>
      </c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R437" s="194" t="s">
        <v>79</v>
      </c>
      <c r="AT437" s="195" t="s">
        <v>71</v>
      </c>
      <c r="AU437" s="195" t="s">
        <v>77</v>
      </c>
      <c r="AY437" s="194" t="s">
        <v>116</v>
      </c>
      <c r="BK437" s="196">
        <f>SUM(BK438:BK489)</f>
        <v>0</v>
      </c>
    </row>
    <row r="438" s="2" customFormat="1" ht="16.5" customHeight="1">
      <c r="A438" s="40"/>
      <c r="B438" s="41"/>
      <c r="C438" s="199" t="s">
        <v>603</v>
      </c>
      <c r="D438" s="199" t="s">
        <v>119</v>
      </c>
      <c r="E438" s="200" t="s">
        <v>604</v>
      </c>
      <c r="F438" s="201" t="s">
        <v>605</v>
      </c>
      <c r="G438" s="202" t="s">
        <v>122</v>
      </c>
      <c r="H438" s="203">
        <v>41.399999999999999</v>
      </c>
      <c r="I438" s="204"/>
      <c r="J438" s="205">
        <f>ROUND(I438*H438,2)</f>
        <v>0</v>
      </c>
      <c r="K438" s="201" t="s">
        <v>123</v>
      </c>
      <c r="L438" s="46"/>
      <c r="M438" s="206" t="s">
        <v>19</v>
      </c>
      <c r="N438" s="207" t="s">
        <v>43</v>
      </c>
      <c r="O438" s="86"/>
      <c r="P438" s="208">
        <f>O438*H438</f>
        <v>0</v>
      </c>
      <c r="Q438" s="208">
        <v>0</v>
      </c>
      <c r="R438" s="208">
        <f>Q438*H438</f>
        <v>0</v>
      </c>
      <c r="S438" s="208">
        <v>0</v>
      </c>
      <c r="T438" s="209">
        <f>S438*H438</f>
        <v>0</v>
      </c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R438" s="210" t="s">
        <v>212</v>
      </c>
      <c r="AT438" s="210" t="s">
        <v>119</v>
      </c>
      <c r="AU438" s="210" t="s">
        <v>79</v>
      </c>
      <c r="AY438" s="19" t="s">
        <v>116</v>
      </c>
      <c r="BE438" s="211">
        <f>IF(N438="základní",J438,0)</f>
        <v>0</v>
      </c>
      <c r="BF438" s="211">
        <f>IF(N438="snížená",J438,0)</f>
        <v>0</v>
      </c>
      <c r="BG438" s="211">
        <f>IF(N438="zákl. přenesená",J438,0)</f>
        <v>0</v>
      </c>
      <c r="BH438" s="211">
        <f>IF(N438="sníž. přenesená",J438,0)</f>
        <v>0</v>
      </c>
      <c r="BI438" s="211">
        <f>IF(N438="nulová",J438,0)</f>
        <v>0</v>
      </c>
      <c r="BJ438" s="19" t="s">
        <v>77</v>
      </c>
      <c r="BK438" s="211">
        <f>ROUND(I438*H438,2)</f>
        <v>0</v>
      </c>
      <c r="BL438" s="19" t="s">
        <v>212</v>
      </c>
      <c r="BM438" s="210" t="s">
        <v>606</v>
      </c>
    </row>
    <row r="439" s="13" customFormat="1">
      <c r="A439" s="13"/>
      <c r="B439" s="212"/>
      <c r="C439" s="213"/>
      <c r="D439" s="214" t="s">
        <v>126</v>
      </c>
      <c r="E439" s="215" t="s">
        <v>19</v>
      </c>
      <c r="F439" s="216" t="s">
        <v>607</v>
      </c>
      <c r="G439" s="213"/>
      <c r="H439" s="215" t="s">
        <v>19</v>
      </c>
      <c r="I439" s="217"/>
      <c r="J439" s="213"/>
      <c r="K439" s="213"/>
      <c r="L439" s="218"/>
      <c r="M439" s="219"/>
      <c r="N439" s="220"/>
      <c r="O439" s="220"/>
      <c r="P439" s="220"/>
      <c r="Q439" s="220"/>
      <c r="R439" s="220"/>
      <c r="S439" s="220"/>
      <c r="T439" s="221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22" t="s">
        <v>126</v>
      </c>
      <c r="AU439" s="222" t="s">
        <v>79</v>
      </c>
      <c r="AV439" s="13" t="s">
        <v>77</v>
      </c>
      <c r="AW439" s="13" t="s">
        <v>33</v>
      </c>
      <c r="AX439" s="13" t="s">
        <v>72</v>
      </c>
      <c r="AY439" s="222" t="s">
        <v>116</v>
      </c>
    </row>
    <row r="440" s="14" customFormat="1">
      <c r="A440" s="14"/>
      <c r="B440" s="223"/>
      <c r="C440" s="224"/>
      <c r="D440" s="214" t="s">
        <v>126</v>
      </c>
      <c r="E440" s="225" t="s">
        <v>19</v>
      </c>
      <c r="F440" s="226" t="s">
        <v>608</v>
      </c>
      <c r="G440" s="224"/>
      <c r="H440" s="227">
        <v>41.399999999999999</v>
      </c>
      <c r="I440" s="228"/>
      <c r="J440" s="224"/>
      <c r="K440" s="224"/>
      <c r="L440" s="229"/>
      <c r="M440" s="230"/>
      <c r="N440" s="231"/>
      <c r="O440" s="231"/>
      <c r="P440" s="231"/>
      <c r="Q440" s="231"/>
      <c r="R440" s="231"/>
      <c r="S440" s="231"/>
      <c r="T440" s="232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T440" s="233" t="s">
        <v>126</v>
      </c>
      <c r="AU440" s="233" t="s">
        <v>79</v>
      </c>
      <c r="AV440" s="14" t="s">
        <v>79</v>
      </c>
      <c r="AW440" s="14" t="s">
        <v>33</v>
      </c>
      <c r="AX440" s="14" t="s">
        <v>77</v>
      </c>
      <c r="AY440" s="233" t="s">
        <v>116</v>
      </c>
    </row>
    <row r="441" s="2" customFormat="1" ht="16.5" customHeight="1">
      <c r="A441" s="40"/>
      <c r="B441" s="41"/>
      <c r="C441" s="199" t="s">
        <v>609</v>
      </c>
      <c r="D441" s="199" t="s">
        <v>119</v>
      </c>
      <c r="E441" s="200" t="s">
        <v>610</v>
      </c>
      <c r="F441" s="201" t="s">
        <v>611</v>
      </c>
      <c r="G441" s="202" t="s">
        <v>122</v>
      </c>
      <c r="H441" s="203">
        <v>11.33</v>
      </c>
      <c r="I441" s="204"/>
      <c r="J441" s="205">
        <f>ROUND(I441*H441,2)</f>
        <v>0</v>
      </c>
      <c r="K441" s="201" t="s">
        <v>123</v>
      </c>
      <c r="L441" s="46"/>
      <c r="M441" s="206" t="s">
        <v>19</v>
      </c>
      <c r="N441" s="207" t="s">
        <v>43</v>
      </c>
      <c r="O441" s="86"/>
      <c r="P441" s="208">
        <f>O441*H441</f>
        <v>0</v>
      </c>
      <c r="Q441" s="208">
        <v>6.0000000000000002E-05</v>
      </c>
      <c r="R441" s="208">
        <f>Q441*H441</f>
        <v>0.00067980000000000004</v>
      </c>
      <c r="S441" s="208">
        <v>0</v>
      </c>
      <c r="T441" s="209">
        <f>S441*H441</f>
        <v>0</v>
      </c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R441" s="210" t="s">
        <v>212</v>
      </c>
      <c r="AT441" s="210" t="s">
        <v>119</v>
      </c>
      <c r="AU441" s="210" t="s">
        <v>79</v>
      </c>
      <c r="AY441" s="19" t="s">
        <v>116</v>
      </c>
      <c r="BE441" s="211">
        <f>IF(N441="základní",J441,0)</f>
        <v>0</v>
      </c>
      <c r="BF441" s="211">
        <f>IF(N441="snížená",J441,0)</f>
        <v>0</v>
      </c>
      <c r="BG441" s="211">
        <f>IF(N441="zákl. přenesená",J441,0)</f>
        <v>0</v>
      </c>
      <c r="BH441" s="211">
        <f>IF(N441="sníž. přenesená",J441,0)</f>
        <v>0</v>
      </c>
      <c r="BI441" s="211">
        <f>IF(N441="nulová",J441,0)</f>
        <v>0</v>
      </c>
      <c r="BJ441" s="19" t="s">
        <v>77</v>
      </c>
      <c r="BK441" s="211">
        <f>ROUND(I441*H441,2)</f>
        <v>0</v>
      </c>
      <c r="BL441" s="19" t="s">
        <v>212</v>
      </c>
      <c r="BM441" s="210" t="s">
        <v>612</v>
      </c>
    </row>
    <row r="442" s="13" customFormat="1">
      <c r="A442" s="13"/>
      <c r="B442" s="212"/>
      <c r="C442" s="213"/>
      <c r="D442" s="214" t="s">
        <v>126</v>
      </c>
      <c r="E442" s="215" t="s">
        <v>19</v>
      </c>
      <c r="F442" s="216" t="s">
        <v>613</v>
      </c>
      <c r="G442" s="213"/>
      <c r="H442" s="215" t="s">
        <v>19</v>
      </c>
      <c r="I442" s="217"/>
      <c r="J442" s="213"/>
      <c r="K442" s="213"/>
      <c r="L442" s="218"/>
      <c r="M442" s="219"/>
      <c r="N442" s="220"/>
      <c r="O442" s="220"/>
      <c r="P442" s="220"/>
      <c r="Q442" s="220"/>
      <c r="R442" s="220"/>
      <c r="S442" s="220"/>
      <c r="T442" s="221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22" t="s">
        <v>126</v>
      </c>
      <c r="AU442" s="222" t="s">
        <v>79</v>
      </c>
      <c r="AV442" s="13" t="s">
        <v>77</v>
      </c>
      <c r="AW442" s="13" t="s">
        <v>33</v>
      </c>
      <c r="AX442" s="13" t="s">
        <v>72</v>
      </c>
      <c r="AY442" s="222" t="s">
        <v>116</v>
      </c>
    </row>
    <row r="443" s="14" customFormat="1">
      <c r="A443" s="14"/>
      <c r="B443" s="223"/>
      <c r="C443" s="224"/>
      <c r="D443" s="214" t="s">
        <v>126</v>
      </c>
      <c r="E443" s="225" t="s">
        <v>19</v>
      </c>
      <c r="F443" s="226" t="s">
        <v>614</v>
      </c>
      <c r="G443" s="224"/>
      <c r="H443" s="227">
        <v>1.8</v>
      </c>
      <c r="I443" s="228"/>
      <c r="J443" s="224"/>
      <c r="K443" s="224"/>
      <c r="L443" s="229"/>
      <c r="M443" s="230"/>
      <c r="N443" s="231"/>
      <c r="O443" s="231"/>
      <c r="P443" s="231"/>
      <c r="Q443" s="231"/>
      <c r="R443" s="231"/>
      <c r="S443" s="231"/>
      <c r="T443" s="232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T443" s="233" t="s">
        <v>126</v>
      </c>
      <c r="AU443" s="233" t="s">
        <v>79</v>
      </c>
      <c r="AV443" s="14" t="s">
        <v>79</v>
      </c>
      <c r="AW443" s="14" t="s">
        <v>33</v>
      </c>
      <c r="AX443" s="14" t="s">
        <v>72</v>
      </c>
      <c r="AY443" s="233" t="s">
        <v>116</v>
      </c>
    </row>
    <row r="444" s="14" customFormat="1">
      <c r="A444" s="14"/>
      <c r="B444" s="223"/>
      <c r="C444" s="224"/>
      <c r="D444" s="214" t="s">
        <v>126</v>
      </c>
      <c r="E444" s="225" t="s">
        <v>19</v>
      </c>
      <c r="F444" s="226" t="s">
        <v>615</v>
      </c>
      <c r="G444" s="224"/>
      <c r="H444" s="227">
        <v>5.2000000000000002</v>
      </c>
      <c r="I444" s="228"/>
      <c r="J444" s="224"/>
      <c r="K444" s="224"/>
      <c r="L444" s="229"/>
      <c r="M444" s="230"/>
      <c r="N444" s="231"/>
      <c r="O444" s="231"/>
      <c r="P444" s="231"/>
      <c r="Q444" s="231"/>
      <c r="R444" s="231"/>
      <c r="S444" s="231"/>
      <c r="T444" s="232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T444" s="233" t="s">
        <v>126</v>
      </c>
      <c r="AU444" s="233" t="s">
        <v>79</v>
      </c>
      <c r="AV444" s="14" t="s">
        <v>79</v>
      </c>
      <c r="AW444" s="14" t="s">
        <v>33</v>
      </c>
      <c r="AX444" s="14" t="s">
        <v>72</v>
      </c>
      <c r="AY444" s="233" t="s">
        <v>116</v>
      </c>
    </row>
    <row r="445" s="14" customFormat="1">
      <c r="A445" s="14"/>
      <c r="B445" s="223"/>
      <c r="C445" s="224"/>
      <c r="D445" s="214" t="s">
        <v>126</v>
      </c>
      <c r="E445" s="225" t="s">
        <v>19</v>
      </c>
      <c r="F445" s="226" t="s">
        <v>616</v>
      </c>
      <c r="G445" s="224"/>
      <c r="H445" s="227">
        <v>3.6299999999999999</v>
      </c>
      <c r="I445" s="228"/>
      <c r="J445" s="224"/>
      <c r="K445" s="224"/>
      <c r="L445" s="229"/>
      <c r="M445" s="230"/>
      <c r="N445" s="231"/>
      <c r="O445" s="231"/>
      <c r="P445" s="231"/>
      <c r="Q445" s="231"/>
      <c r="R445" s="231"/>
      <c r="S445" s="231"/>
      <c r="T445" s="232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T445" s="233" t="s">
        <v>126</v>
      </c>
      <c r="AU445" s="233" t="s">
        <v>79</v>
      </c>
      <c r="AV445" s="14" t="s">
        <v>79</v>
      </c>
      <c r="AW445" s="14" t="s">
        <v>33</v>
      </c>
      <c r="AX445" s="14" t="s">
        <v>72</v>
      </c>
      <c r="AY445" s="233" t="s">
        <v>116</v>
      </c>
    </row>
    <row r="446" s="14" customFormat="1">
      <c r="A446" s="14"/>
      <c r="B446" s="223"/>
      <c r="C446" s="224"/>
      <c r="D446" s="214" t="s">
        <v>126</v>
      </c>
      <c r="E446" s="225" t="s">
        <v>19</v>
      </c>
      <c r="F446" s="226" t="s">
        <v>617</v>
      </c>
      <c r="G446" s="224"/>
      <c r="H446" s="227">
        <v>0.69999999999999996</v>
      </c>
      <c r="I446" s="228"/>
      <c r="J446" s="224"/>
      <c r="K446" s="224"/>
      <c r="L446" s="229"/>
      <c r="M446" s="230"/>
      <c r="N446" s="231"/>
      <c r="O446" s="231"/>
      <c r="P446" s="231"/>
      <c r="Q446" s="231"/>
      <c r="R446" s="231"/>
      <c r="S446" s="231"/>
      <c r="T446" s="232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T446" s="233" t="s">
        <v>126</v>
      </c>
      <c r="AU446" s="233" t="s">
        <v>79</v>
      </c>
      <c r="AV446" s="14" t="s">
        <v>79</v>
      </c>
      <c r="AW446" s="14" t="s">
        <v>33</v>
      </c>
      <c r="AX446" s="14" t="s">
        <v>72</v>
      </c>
      <c r="AY446" s="233" t="s">
        <v>116</v>
      </c>
    </row>
    <row r="447" s="15" customFormat="1">
      <c r="A447" s="15"/>
      <c r="B447" s="234"/>
      <c r="C447" s="235"/>
      <c r="D447" s="214" t="s">
        <v>126</v>
      </c>
      <c r="E447" s="236" t="s">
        <v>19</v>
      </c>
      <c r="F447" s="237" t="s">
        <v>130</v>
      </c>
      <c r="G447" s="235"/>
      <c r="H447" s="238">
        <v>11.329999999999998</v>
      </c>
      <c r="I447" s="239"/>
      <c r="J447" s="235"/>
      <c r="K447" s="235"/>
      <c r="L447" s="240"/>
      <c r="M447" s="241"/>
      <c r="N447" s="242"/>
      <c r="O447" s="242"/>
      <c r="P447" s="242"/>
      <c r="Q447" s="242"/>
      <c r="R447" s="242"/>
      <c r="S447" s="242"/>
      <c r="T447" s="243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T447" s="244" t="s">
        <v>126</v>
      </c>
      <c r="AU447" s="244" t="s">
        <v>79</v>
      </c>
      <c r="AV447" s="15" t="s">
        <v>124</v>
      </c>
      <c r="AW447" s="15" t="s">
        <v>33</v>
      </c>
      <c r="AX447" s="15" t="s">
        <v>77</v>
      </c>
      <c r="AY447" s="244" t="s">
        <v>116</v>
      </c>
    </row>
    <row r="448" s="2" customFormat="1" ht="16.5" customHeight="1">
      <c r="A448" s="40"/>
      <c r="B448" s="41"/>
      <c r="C448" s="199" t="s">
        <v>618</v>
      </c>
      <c r="D448" s="199" t="s">
        <v>119</v>
      </c>
      <c r="E448" s="200" t="s">
        <v>619</v>
      </c>
      <c r="F448" s="201" t="s">
        <v>620</v>
      </c>
      <c r="G448" s="202" t="s">
        <v>122</v>
      </c>
      <c r="H448" s="203">
        <v>13.43</v>
      </c>
      <c r="I448" s="204"/>
      <c r="J448" s="205">
        <f>ROUND(I448*H448,2)</f>
        <v>0</v>
      </c>
      <c r="K448" s="201" t="s">
        <v>123</v>
      </c>
      <c r="L448" s="46"/>
      <c r="M448" s="206" t="s">
        <v>19</v>
      </c>
      <c r="N448" s="207" t="s">
        <v>43</v>
      </c>
      <c r="O448" s="86"/>
      <c r="P448" s="208">
        <f>O448*H448</f>
        <v>0</v>
      </c>
      <c r="Q448" s="208">
        <v>0.00013999999999999999</v>
      </c>
      <c r="R448" s="208">
        <f>Q448*H448</f>
        <v>0.0018801999999999998</v>
      </c>
      <c r="S448" s="208">
        <v>0</v>
      </c>
      <c r="T448" s="209">
        <f>S448*H448</f>
        <v>0</v>
      </c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R448" s="210" t="s">
        <v>212</v>
      </c>
      <c r="AT448" s="210" t="s">
        <v>119</v>
      </c>
      <c r="AU448" s="210" t="s">
        <v>79</v>
      </c>
      <c r="AY448" s="19" t="s">
        <v>116</v>
      </c>
      <c r="BE448" s="211">
        <f>IF(N448="základní",J448,0)</f>
        <v>0</v>
      </c>
      <c r="BF448" s="211">
        <f>IF(N448="snížená",J448,0)</f>
        <v>0</v>
      </c>
      <c r="BG448" s="211">
        <f>IF(N448="zákl. přenesená",J448,0)</f>
        <v>0</v>
      </c>
      <c r="BH448" s="211">
        <f>IF(N448="sníž. přenesená",J448,0)</f>
        <v>0</v>
      </c>
      <c r="BI448" s="211">
        <f>IF(N448="nulová",J448,0)</f>
        <v>0</v>
      </c>
      <c r="BJ448" s="19" t="s">
        <v>77</v>
      </c>
      <c r="BK448" s="211">
        <f>ROUND(I448*H448,2)</f>
        <v>0</v>
      </c>
      <c r="BL448" s="19" t="s">
        <v>212</v>
      </c>
      <c r="BM448" s="210" t="s">
        <v>621</v>
      </c>
    </row>
    <row r="449" s="13" customFormat="1">
      <c r="A449" s="13"/>
      <c r="B449" s="212"/>
      <c r="C449" s="213"/>
      <c r="D449" s="214" t="s">
        <v>126</v>
      </c>
      <c r="E449" s="215" t="s">
        <v>19</v>
      </c>
      <c r="F449" s="216" t="s">
        <v>613</v>
      </c>
      <c r="G449" s="213"/>
      <c r="H449" s="215" t="s">
        <v>19</v>
      </c>
      <c r="I449" s="217"/>
      <c r="J449" s="213"/>
      <c r="K449" s="213"/>
      <c r="L449" s="218"/>
      <c r="M449" s="219"/>
      <c r="N449" s="220"/>
      <c r="O449" s="220"/>
      <c r="P449" s="220"/>
      <c r="Q449" s="220"/>
      <c r="R449" s="220"/>
      <c r="S449" s="220"/>
      <c r="T449" s="221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3"/>
      <c r="AT449" s="222" t="s">
        <v>126</v>
      </c>
      <c r="AU449" s="222" t="s">
        <v>79</v>
      </c>
      <c r="AV449" s="13" t="s">
        <v>77</v>
      </c>
      <c r="AW449" s="13" t="s">
        <v>33</v>
      </c>
      <c r="AX449" s="13" t="s">
        <v>72</v>
      </c>
      <c r="AY449" s="222" t="s">
        <v>116</v>
      </c>
    </row>
    <row r="450" s="14" customFormat="1">
      <c r="A450" s="14"/>
      <c r="B450" s="223"/>
      <c r="C450" s="224"/>
      <c r="D450" s="214" t="s">
        <v>126</v>
      </c>
      <c r="E450" s="225" t="s">
        <v>19</v>
      </c>
      <c r="F450" s="226" t="s">
        <v>614</v>
      </c>
      <c r="G450" s="224"/>
      <c r="H450" s="227">
        <v>1.8</v>
      </c>
      <c r="I450" s="228"/>
      <c r="J450" s="224"/>
      <c r="K450" s="224"/>
      <c r="L450" s="229"/>
      <c r="M450" s="230"/>
      <c r="N450" s="231"/>
      <c r="O450" s="231"/>
      <c r="P450" s="231"/>
      <c r="Q450" s="231"/>
      <c r="R450" s="231"/>
      <c r="S450" s="231"/>
      <c r="T450" s="232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T450" s="233" t="s">
        <v>126</v>
      </c>
      <c r="AU450" s="233" t="s">
        <v>79</v>
      </c>
      <c r="AV450" s="14" t="s">
        <v>79</v>
      </c>
      <c r="AW450" s="14" t="s">
        <v>33</v>
      </c>
      <c r="AX450" s="14" t="s">
        <v>72</v>
      </c>
      <c r="AY450" s="233" t="s">
        <v>116</v>
      </c>
    </row>
    <row r="451" s="14" customFormat="1">
      <c r="A451" s="14"/>
      <c r="B451" s="223"/>
      <c r="C451" s="224"/>
      <c r="D451" s="214" t="s">
        <v>126</v>
      </c>
      <c r="E451" s="225" t="s">
        <v>19</v>
      </c>
      <c r="F451" s="226" t="s">
        <v>615</v>
      </c>
      <c r="G451" s="224"/>
      <c r="H451" s="227">
        <v>5.2000000000000002</v>
      </c>
      <c r="I451" s="228"/>
      <c r="J451" s="224"/>
      <c r="K451" s="224"/>
      <c r="L451" s="229"/>
      <c r="M451" s="230"/>
      <c r="N451" s="231"/>
      <c r="O451" s="231"/>
      <c r="P451" s="231"/>
      <c r="Q451" s="231"/>
      <c r="R451" s="231"/>
      <c r="S451" s="231"/>
      <c r="T451" s="232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T451" s="233" t="s">
        <v>126</v>
      </c>
      <c r="AU451" s="233" t="s">
        <v>79</v>
      </c>
      <c r="AV451" s="14" t="s">
        <v>79</v>
      </c>
      <c r="AW451" s="14" t="s">
        <v>33</v>
      </c>
      <c r="AX451" s="14" t="s">
        <v>72</v>
      </c>
      <c r="AY451" s="233" t="s">
        <v>116</v>
      </c>
    </row>
    <row r="452" s="14" customFormat="1">
      <c r="A452" s="14"/>
      <c r="B452" s="223"/>
      <c r="C452" s="224"/>
      <c r="D452" s="214" t="s">
        <v>126</v>
      </c>
      <c r="E452" s="225" t="s">
        <v>19</v>
      </c>
      <c r="F452" s="226" t="s">
        <v>616</v>
      </c>
      <c r="G452" s="224"/>
      <c r="H452" s="227">
        <v>3.6299999999999999</v>
      </c>
      <c r="I452" s="228"/>
      <c r="J452" s="224"/>
      <c r="K452" s="224"/>
      <c r="L452" s="229"/>
      <c r="M452" s="230"/>
      <c r="N452" s="231"/>
      <c r="O452" s="231"/>
      <c r="P452" s="231"/>
      <c r="Q452" s="231"/>
      <c r="R452" s="231"/>
      <c r="S452" s="231"/>
      <c r="T452" s="232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T452" s="233" t="s">
        <v>126</v>
      </c>
      <c r="AU452" s="233" t="s">
        <v>79</v>
      </c>
      <c r="AV452" s="14" t="s">
        <v>79</v>
      </c>
      <c r="AW452" s="14" t="s">
        <v>33</v>
      </c>
      <c r="AX452" s="14" t="s">
        <v>72</v>
      </c>
      <c r="AY452" s="233" t="s">
        <v>116</v>
      </c>
    </row>
    <row r="453" s="14" customFormat="1">
      <c r="A453" s="14"/>
      <c r="B453" s="223"/>
      <c r="C453" s="224"/>
      <c r="D453" s="214" t="s">
        <v>126</v>
      </c>
      <c r="E453" s="225" t="s">
        <v>19</v>
      </c>
      <c r="F453" s="226" t="s">
        <v>617</v>
      </c>
      <c r="G453" s="224"/>
      <c r="H453" s="227">
        <v>0.69999999999999996</v>
      </c>
      <c r="I453" s="228"/>
      <c r="J453" s="224"/>
      <c r="K453" s="224"/>
      <c r="L453" s="229"/>
      <c r="M453" s="230"/>
      <c r="N453" s="231"/>
      <c r="O453" s="231"/>
      <c r="P453" s="231"/>
      <c r="Q453" s="231"/>
      <c r="R453" s="231"/>
      <c r="S453" s="231"/>
      <c r="T453" s="232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T453" s="233" t="s">
        <v>126</v>
      </c>
      <c r="AU453" s="233" t="s">
        <v>79</v>
      </c>
      <c r="AV453" s="14" t="s">
        <v>79</v>
      </c>
      <c r="AW453" s="14" t="s">
        <v>33</v>
      </c>
      <c r="AX453" s="14" t="s">
        <v>72</v>
      </c>
      <c r="AY453" s="233" t="s">
        <v>116</v>
      </c>
    </row>
    <row r="454" s="14" customFormat="1">
      <c r="A454" s="14"/>
      <c r="B454" s="223"/>
      <c r="C454" s="224"/>
      <c r="D454" s="214" t="s">
        <v>126</v>
      </c>
      <c r="E454" s="225" t="s">
        <v>19</v>
      </c>
      <c r="F454" s="226" t="s">
        <v>622</v>
      </c>
      <c r="G454" s="224"/>
      <c r="H454" s="227">
        <v>1.2</v>
      </c>
      <c r="I454" s="228"/>
      <c r="J454" s="224"/>
      <c r="K454" s="224"/>
      <c r="L454" s="229"/>
      <c r="M454" s="230"/>
      <c r="N454" s="231"/>
      <c r="O454" s="231"/>
      <c r="P454" s="231"/>
      <c r="Q454" s="231"/>
      <c r="R454" s="231"/>
      <c r="S454" s="231"/>
      <c r="T454" s="232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T454" s="233" t="s">
        <v>126</v>
      </c>
      <c r="AU454" s="233" t="s">
        <v>79</v>
      </c>
      <c r="AV454" s="14" t="s">
        <v>79</v>
      </c>
      <c r="AW454" s="14" t="s">
        <v>33</v>
      </c>
      <c r="AX454" s="14" t="s">
        <v>72</v>
      </c>
      <c r="AY454" s="233" t="s">
        <v>116</v>
      </c>
    </row>
    <row r="455" s="14" customFormat="1">
      <c r="A455" s="14"/>
      <c r="B455" s="223"/>
      <c r="C455" s="224"/>
      <c r="D455" s="214" t="s">
        <v>126</v>
      </c>
      <c r="E455" s="225" t="s">
        <v>19</v>
      </c>
      <c r="F455" s="226" t="s">
        <v>623</v>
      </c>
      <c r="G455" s="224"/>
      <c r="H455" s="227">
        <v>0.90000000000000002</v>
      </c>
      <c r="I455" s="228"/>
      <c r="J455" s="224"/>
      <c r="K455" s="224"/>
      <c r="L455" s="229"/>
      <c r="M455" s="230"/>
      <c r="N455" s="231"/>
      <c r="O455" s="231"/>
      <c r="P455" s="231"/>
      <c r="Q455" s="231"/>
      <c r="R455" s="231"/>
      <c r="S455" s="231"/>
      <c r="T455" s="232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T455" s="233" t="s">
        <v>126</v>
      </c>
      <c r="AU455" s="233" t="s">
        <v>79</v>
      </c>
      <c r="AV455" s="14" t="s">
        <v>79</v>
      </c>
      <c r="AW455" s="14" t="s">
        <v>33</v>
      </c>
      <c r="AX455" s="14" t="s">
        <v>72</v>
      </c>
      <c r="AY455" s="233" t="s">
        <v>116</v>
      </c>
    </row>
    <row r="456" s="15" customFormat="1">
      <c r="A456" s="15"/>
      <c r="B456" s="234"/>
      <c r="C456" s="235"/>
      <c r="D456" s="214" t="s">
        <v>126</v>
      </c>
      <c r="E456" s="236" t="s">
        <v>19</v>
      </c>
      <c r="F456" s="237" t="s">
        <v>130</v>
      </c>
      <c r="G456" s="235"/>
      <c r="H456" s="238">
        <v>13.429999999999998</v>
      </c>
      <c r="I456" s="239"/>
      <c r="J456" s="235"/>
      <c r="K456" s="235"/>
      <c r="L456" s="240"/>
      <c r="M456" s="241"/>
      <c r="N456" s="242"/>
      <c r="O456" s="242"/>
      <c r="P456" s="242"/>
      <c r="Q456" s="242"/>
      <c r="R456" s="242"/>
      <c r="S456" s="242"/>
      <c r="T456" s="243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T456" s="244" t="s">
        <v>126</v>
      </c>
      <c r="AU456" s="244" t="s">
        <v>79</v>
      </c>
      <c r="AV456" s="15" t="s">
        <v>124</v>
      </c>
      <c r="AW456" s="15" t="s">
        <v>33</v>
      </c>
      <c r="AX456" s="15" t="s">
        <v>77</v>
      </c>
      <c r="AY456" s="244" t="s">
        <v>116</v>
      </c>
    </row>
    <row r="457" s="2" customFormat="1" ht="16.5" customHeight="1">
      <c r="A457" s="40"/>
      <c r="B457" s="41"/>
      <c r="C457" s="199" t="s">
        <v>624</v>
      </c>
      <c r="D457" s="199" t="s">
        <v>119</v>
      </c>
      <c r="E457" s="200" t="s">
        <v>625</v>
      </c>
      <c r="F457" s="201" t="s">
        <v>626</v>
      </c>
      <c r="G457" s="202" t="s">
        <v>122</v>
      </c>
      <c r="H457" s="203">
        <v>13.43</v>
      </c>
      <c r="I457" s="204"/>
      <c r="J457" s="205">
        <f>ROUND(I457*H457,2)</f>
        <v>0</v>
      </c>
      <c r="K457" s="201" t="s">
        <v>123</v>
      </c>
      <c r="L457" s="46"/>
      <c r="M457" s="206" t="s">
        <v>19</v>
      </c>
      <c r="N457" s="207" t="s">
        <v>43</v>
      </c>
      <c r="O457" s="86"/>
      <c r="P457" s="208">
        <f>O457*H457</f>
        <v>0</v>
      </c>
      <c r="Q457" s="208">
        <v>0.00012</v>
      </c>
      <c r="R457" s="208">
        <f>Q457*H457</f>
        <v>0.0016115999999999999</v>
      </c>
      <c r="S457" s="208">
        <v>0</v>
      </c>
      <c r="T457" s="209">
        <f>S457*H457</f>
        <v>0</v>
      </c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R457" s="210" t="s">
        <v>212</v>
      </c>
      <c r="AT457" s="210" t="s">
        <v>119</v>
      </c>
      <c r="AU457" s="210" t="s">
        <v>79</v>
      </c>
      <c r="AY457" s="19" t="s">
        <v>116</v>
      </c>
      <c r="BE457" s="211">
        <f>IF(N457="základní",J457,0)</f>
        <v>0</v>
      </c>
      <c r="BF457" s="211">
        <f>IF(N457="snížená",J457,0)</f>
        <v>0</v>
      </c>
      <c r="BG457" s="211">
        <f>IF(N457="zákl. přenesená",J457,0)</f>
        <v>0</v>
      </c>
      <c r="BH457" s="211">
        <f>IF(N457="sníž. přenesená",J457,0)</f>
        <v>0</v>
      </c>
      <c r="BI457" s="211">
        <f>IF(N457="nulová",J457,0)</f>
        <v>0</v>
      </c>
      <c r="BJ457" s="19" t="s">
        <v>77</v>
      </c>
      <c r="BK457" s="211">
        <f>ROUND(I457*H457,2)</f>
        <v>0</v>
      </c>
      <c r="BL457" s="19" t="s">
        <v>212</v>
      </c>
      <c r="BM457" s="210" t="s">
        <v>627</v>
      </c>
    </row>
    <row r="458" s="2" customFormat="1" ht="16.5" customHeight="1">
      <c r="A458" s="40"/>
      <c r="B458" s="41"/>
      <c r="C458" s="199" t="s">
        <v>628</v>
      </c>
      <c r="D458" s="199" t="s">
        <v>119</v>
      </c>
      <c r="E458" s="200" t="s">
        <v>629</v>
      </c>
      <c r="F458" s="201" t="s">
        <v>630</v>
      </c>
      <c r="G458" s="202" t="s">
        <v>122</v>
      </c>
      <c r="H458" s="203">
        <v>13.43</v>
      </c>
      <c r="I458" s="204"/>
      <c r="J458" s="205">
        <f>ROUND(I458*H458,2)</f>
        <v>0</v>
      </c>
      <c r="K458" s="201" t="s">
        <v>123</v>
      </c>
      <c r="L458" s="46"/>
      <c r="M458" s="206" t="s">
        <v>19</v>
      </c>
      <c r="N458" s="207" t="s">
        <v>43</v>
      </c>
      <c r="O458" s="86"/>
      <c r="P458" s="208">
        <f>O458*H458</f>
        <v>0</v>
      </c>
      <c r="Q458" s="208">
        <v>0.00012</v>
      </c>
      <c r="R458" s="208">
        <f>Q458*H458</f>
        <v>0.0016115999999999999</v>
      </c>
      <c r="S458" s="208">
        <v>0</v>
      </c>
      <c r="T458" s="209">
        <f>S458*H458</f>
        <v>0</v>
      </c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R458" s="210" t="s">
        <v>212</v>
      </c>
      <c r="AT458" s="210" t="s">
        <v>119</v>
      </c>
      <c r="AU458" s="210" t="s">
        <v>79</v>
      </c>
      <c r="AY458" s="19" t="s">
        <v>116</v>
      </c>
      <c r="BE458" s="211">
        <f>IF(N458="základní",J458,0)</f>
        <v>0</v>
      </c>
      <c r="BF458" s="211">
        <f>IF(N458="snížená",J458,0)</f>
        <v>0</v>
      </c>
      <c r="BG458" s="211">
        <f>IF(N458="zákl. přenesená",J458,0)</f>
        <v>0</v>
      </c>
      <c r="BH458" s="211">
        <f>IF(N458="sníž. přenesená",J458,0)</f>
        <v>0</v>
      </c>
      <c r="BI458" s="211">
        <f>IF(N458="nulová",J458,0)</f>
        <v>0</v>
      </c>
      <c r="BJ458" s="19" t="s">
        <v>77</v>
      </c>
      <c r="BK458" s="211">
        <f>ROUND(I458*H458,2)</f>
        <v>0</v>
      </c>
      <c r="BL458" s="19" t="s">
        <v>212</v>
      </c>
      <c r="BM458" s="210" t="s">
        <v>631</v>
      </c>
    </row>
    <row r="459" s="2" customFormat="1" ht="16.5" customHeight="1">
      <c r="A459" s="40"/>
      <c r="B459" s="41"/>
      <c r="C459" s="199" t="s">
        <v>632</v>
      </c>
      <c r="D459" s="199" t="s">
        <v>119</v>
      </c>
      <c r="E459" s="200" t="s">
        <v>633</v>
      </c>
      <c r="F459" s="201" t="s">
        <v>634</v>
      </c>
      <c r="G459" s="202" t="s">
        <v>122</v>
      </c>
      <c r="H459" s="203">
        <v>801.06600000000003</v>
      </c>
      <c r="I459" s="204"/>
      <c r="J459" s="205">
        <f>ROUND(I459*H459,2)</f>
        <v>0</v>
      </c>
      <c r="K459" s="201" t="s">
        <v>19</v>
      </c>
      <c r="L459" s="46"/>
      <c r="M459" s="206" t="s">
        <v>19</v>
      </c>
      <c r="N459" s="207" t="s">
        <v>43</v>
      </c>
      <c r="O459" s="86"/>
      <c r="P459" s="208">
        <f>O459*H459</f>
        <v>0</v>
      </c>
      <c r="Q459" s="208">
        <v>0</v>
      </c>
      <c r="R459" s="208">
        <f>Q459*H459</f>
        <v>0</v>
      </c>
      <c r="S459" s="208">
        <v>0</v>
      </c>
      <c r="T459" s="209">
        <f>S459*H459</f>
        <v>0</v>
      </c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R459" s="210" t="s">
        <v>212</v>
      </c>
      <c r="AT459" s="210" t="s">
        <v>119</v>
      </c>
      <c r="AU459" s="210" t="s">
        <v>79</v>
      </c>
      <c r="AY459" s="19" t="s">
        <v>116</v>
      </c>
      <c r="BE459" s="211">
        <f>IF(N459="základní",J459,0)</f>
        <v>0</v>
      </c>
      <c r="BF459" s="211">
        <f>IF(N459="snížená",J459,0)</f>
        <v>0</v>
      </c>
      <c r="BG459" s="211">
        <f>IF(N459="zákl. přenesená",J459,0)</f>
        <v>0</v>
      </c>
      <c r="BH459" s="211">
        <f>IF(N459="sníž. přenesená",J459,0)</f>
        <v>0</v>
      </c>
      <c r="BI459" s="211">
        <f>IF(N459="nulová",J459,0)</f>
        <v>0</v>
      </c>
      <c r="BJ459" s="19" t="s">
        <v>77</v>
      </c>
      <c r="BK459" s="211">
        <f>ROUND(I459*H459,2)</f>
        <v>0</v>
      </c>
      <c r="BL459" s="19" t="s">
        <v>212</v>
      </c>
      <c r="BM459" s="210" t="s">
        <v>635</v>
      </c>
    </row>
    <row r="460" s="14" customFormat="1">
      <c r="A460" s="14"/>
      <c r="B460" s="223"/>
      <c r="C460" s="224"/>
      <c r="D460" s="214" t="s">
        <v>126</v>
      </c>
      <c r="E460" s="225" t="s">
        <v>19</v>
      </c>
      <c r="F460" s="226" t="s">
        <v>636</v>
      </c>
      <c r="G460" s="224"/>
      <c r="H460" s="227">
        <v>225.17599999999999</v>
      </c>
      <c r="I460" s="228"/>
      <c r="J460" s="224"/>
      <c r="K460" s="224"/>
      <c r="L460" s="229"/>
      <c r="M460" s="230"/>
      <c r="N460" s="231"/>
      <c r="O460" s="231"/>
      <c r="P460" s="231"/>
      <c r="Q460" s="231"/>
      <c r="R460" s="231"/>
      <c r="S460" s="231"/>
      <c r="T460" s="232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T460" s="233" t="s">
        <v>126</v>
      </c>
      <c r="AU460" s="233" t="s">
        <v>79</v>
      </c>
      <c r="AV460" s="14" t="s">
        <v>79</v>
      </c>
      <c r="AW460" s="14" t="s">
        <v>33</v>
      </c>
      <c r="AX460" s="14" t="s">
        <v>72</v>
      </c>
      <c r="AY460" s="233" t="s">
        <v>116</v>
      </c>
    </row>
    <row r="461" s="14" customFormat="1">
      <c r="A461" s="14"/>
      <c r="B461" s="223"/>
      <c r="C461" s="224"/>
      <c r="D461" s="214" t="s">
        <v>126</v>
      </c>
      <c r="E461" s="225" t="s">
        <v>19</v>
      </c>
      <c r="F461" s="226" t="s">
        <v>637</v>
      </c>
      <c r="G461" s="224"/>
      <c r="H461" s="227">
        <v>-6.4000000000000004</v>
      </c>
      <c r="I461" s="228"/>
      <c r="J461" s="224"/>
      <c r="K461" s="224"/>
      <c r="L461" s="229"/>
      <c r="M461" s="230"/>
      <c r="N461" s="231"/>
      <c r="O461" s="231"/>
      <c r="P461" s="231"/>
      <c r="Q461" s="231"/>
      <c r="R461" s="231"/>
      <c r="S461" s="231"/>
      <c r="T461" s="232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T461" s="233" t="s">
        <v>126</v>
      </c>
      <c r="AU461" s="233" t="s">
        <v>79</v>
      </c>
      <c r="AV461" s="14" t="s">
        <v>79</v>
      </c>
      <c r="AW461" s="14" t="s">
        <v>33</v>
      </c>
      <c r="AX461" s="14" t="s">
        <v>72</v>
      </c>
      <c r="AY461" s="233" t="s">
        <v>116</v>
      </c>
    </row>
    <row r="462" s="14" customFormat="1">
      <c r="A462" s="14"/>
      <c r="B462" s="223"/>
      <c r="C462" s="224"/>
      <c r="D462" s="214" t="s">
        <v>126</v>
      </c>
      <c r="E462" s="225" t="s">
        <v>19</v>
      </c>
      <c r="F462" s="226" t="s">
        <v>638</v>
      </c>
      <c r="G462" s="224"/>
      <c r="H462" s="227">
        <v>-5.7999999999999998</v>
      </c>
      <c r="I462" s="228"/>
      <c r="J462" s="224"/>
      <c r="K462" s="224"/>
      <c r="L462" s="229"/>
      <c r="M462" s="230"/>
      <c r="N462" s="231"/>
      <c r="O462" s="231"/>
      <c r="P462" s="231"/>
      <c r="Q462" s="231"/>
      <c r="R462" s="231"/>
      <c r="S462" s="231"/>
      <c r="T462" s="232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T462" s="233" t="s">
        <v>126</v>
      </c>
      <c r="AU462" s="233" t="s">
        <v>79</v>
      </c>
      <c r="AV462" s="14" t="s">
        <v>79</v>
      </c>
      <c r="AW462" s="14" t="s">
        <v>33</v>
      </c>
      <c r="AX462" s="14" t="s">
        <v>72</v>
      </c>
      <c r="AY462" s="233" t="s">
        <v>116</v>
      </c>
    </row>
    <row r="463" s="14" customFormat="1">
      <c r="A463" s="14"/>
      <c r="B463" s="223"/>
      <c r="C463" s="224"/>
      <c r="D463" s="214" t="s">
        <v>126</v>
      </c>
      <c r="E463" s="225" t="s">
        <v>19</v>
      </c>
      <c r="F463" s="226" t="s">
        <v>639</v>
      </c>
      <c r="G463" s="224"/>
      <c r="H463" s="227">
        <v>-1.8</v>
      </c>
      <c r="I463" s="228"/>
      <c r="J463" s="224"/>
      <c r="K463" s="224"/>
      <c r="L463" s="229"/>
      <c r="M463" s="230"/>
      <c r="N463" s="231"/>
      <c r="O463" s="231"/>
      <c r="P463" s="231"/>
      <c r="Q463" s="231"/>
      <c r="R463" s="231"/>
      <c r="S463" s="231"/>
      <c r="T463" s="232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T463" s="233" t="s">
        <v>126</v>
      </c>
      <c r="AU463" s="233" t="s">
        <v>79</v>
      </c>
      <c r="AV463" s="14" t="s">
        <v>79</v>
      </c>
      <c r="AW463" s="14" t="s">
        <v>33</v>
      </c>
      <c r="AX463" s="14" t="s">
        <v>72</v>
      </c>
      <c r="AY463" s="233" t="s">
        <v>116</v>
      </c>
    </row>
    <row r="464" s="14" customFormat="1">
      <c r="A464" s="14"/>
      <c r="B464" s="223"/>
      <c r="C464" s="224"/>
      <c r="D464" s="214" t="s">
        <v>126</v>
      </c>
      <c r="E464" s="225" t="s">
        <v>19</v>
      </c>
      <c r="F464" s="226" t="s">
        <v>640</v>
      </c>
      <c r="G464" s="224"/>
      <c r="H464" s="227">
        <v>1.1699999999999999</v>
      </c>
      <c r="I464" s="228"/>
      <c r="J464" s="224"/>
      <c r="K464" s="224"/>
      <c r="L464" s="229"/>
      <c r="M464" s="230"/>
      <c r="N464" s="231"/>
      <c r="O464" s="231"/>
      <c r="P464" s="231"/>
      <c r="Q464" s="231"/>
      <c r="R464" s="231"/>
      <c r="S464" s="231"/>
      <c r="T464" s="232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T464" s="233" t="s">
        <v>126</v>
      </c>
      <c r="AU464" s="233" t="s">
        <v>79</v>
      </c>
      <c r="AV464" s="14" t="s">
        <v>79</v>
      </c>
      <c r="AW464" s="14" t="s">
        <v>33</v>
      </c>
      <c r="AX464" s="14" t="s">
        <v>72</v>
      </c>
      <c r="AY464" s="233" t="s">
        <v>116</v>
      </c>
    </row>
    <row r="465" s="14" customFormat="1">
      <c r="A465" s="14"/>
      <c r="B465" s="223"/>
      <c r="C465" s="224"/>
      <c r="D465" s="214" t="s">
        <v>126</v>
      </c>
      <c r="E465" s="225" t="s">
        <v>19</v>
      </c>
      <c r="F465" s="226" t="s">
        <v>641</v>
      </c>
      <c r="G465" s="224"/>
      <c r="H465" s="227">
        <v>-3.7799999999999998</v>
      </c>
      <c r="I465" s="228"/>
      <c r="J465" s="224"/>
      <c r="K465" s="224"/>
      <c r="L465" s="229"/>
      <c r="M465" s="230"/>
      <c r="N465" s="231"/>
      <c r="O465" s="231"/>
      <c r="P465" s="231"/>
      <c r="Q465" s="231"/>
      <c r="R465" s="231"/>
      <c r="S465" s="231"/>
      <c r="T465" s="232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T465" s="233" t="s">
        <v>126</v>
      </c>
      <c r="AU465" s="233" t="s">
        <v>79</v>
      </c>
      <c r="AV465" s="14" t="s">
        <v>79</v>
      </c>
      <c r="AW465" s="14" t="s">
        <v>33</v>
      </c>
      <c r="AX465" s="14" t="s">
        <v>72</v>
      </c>
      <c r="AY465" s="233" t="s">
        <v>116</v>
      </c>
    </row>
    <row r="466" s="14" customFormat="1">
      <c r="A466" s="14"/>
      <c r="B466" s="223"/>
      <c r="C466" s="224"/>
      <c r="D466" s="214" t="s">
        <v>126</v>
      </c>
      <c r="E466" s="225" t="s">
        <v>19</v>
      </c>
      <c r="F466" s="226" t="s">
        <v>642</v>
      </c>
      <c r="G466" s="224"/>
      <c r="H466" s="227">
        <v>5.04</v>
      </c>
      <c r="I466" s="228"/>
      <c r="J466" s="224"/>
      <c r="K466" s="224"/>
      <c r="L466" s="229"/>
      <c r="M466" s="230"/>
      <c r="N466" s="231"/>
      <c r="O466" s="231"/>
      <c r="P466" s="231"/>
      <c r="Q466" s="231"/>
      <c r="R466" s="231"/>
      <c r="S466" s="231"/>
      <c r="T466" s="232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T466" s="233" t="s">
        <v>126</v>
      </c>
      <c r="AU466" s="233" t="s">
        <v>79</v>
      </c>
      <c r="AV466" s="14" t="s">
        <v>79</v>
      </c>
      <c r="AW466" s="14" t="s">
        <v>33</v>
      </c>
      <c r="AX466" s="14" t="s">
        <v>72</v>
      </c>
      <c r="AY466" s="233" t="s">
        <v>116</v>
      </c>
    </row>
    <row r="467" s="14" customFormat="1">
      <c r="A467" s="14"/>
      <c r="B467" s="223"/>
      <c r="C467" s="224"/>
      <c r="D467" s="214" t="s">
        <v>126</v>
      </c>
      <c r="E467" s="225" t="s">
        <v>19</v>
      </c>
      <c r="F467" s="226" t="s">
        <v>643</v>
      </c>
      <c r="G467" s="224"/>
      <c r="H467" s="227">
        <v>318.19999999999999</v>
      </c>
      <c r="I467" s="228"/>
      <c r="J467" s="224"/>
      <c r="K467" s="224"/>
      <c r="L467" s="229"/>
      <c r="M467" s="230"/>
      <c r="N467" s="231"/>
      <c r="O467" s="231"/>
      <c r="P467" s="231"/>
      <c r="Q467" s="231"/>
      <c r="R467" s="231"/>
      <c r="S467" s="231"/>
      <c r="T467" s="232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T467" s="233" t="s">
        <v>126</v>
      </c>
      <c r="AU467" s="233" t="s">
        <v>79</v>
      </c>
      <c r="AV467" s="14" t="s">
        <v>79</v>
      </c>
      <c r="AW467" s="14" t="s">
        <v>33</v>
      </c>
      <c r="AX467" s="14" t="s">
        <v>72</v>
      </c>
      <c r="AY467" s="233" t="s">
        <v>116</v>
      </c>
    </row>
    <row r="468" s="14" customFormat="1">
      <c r="A468" s="14"/>
      <c r="B468" s="223"/>
      <c r="C468" s="224"/>
      <c r="D468" s="214" t="s">
        <v>126</v>
      </c>
      <c r="E468" s="225" t="s">
        <v>19</v>
      </c>
      <c r="F468" s="226" t="s">
        <v>644</v>
      </c>
      <c r="G468" s="224"/>
      <c r="H468" s="227">
        <v>124.65000000000001</v>
      </c>
      <c r="I468" s="228"/>
      <c r="J468" s="224"/>
      <c r="K468" s="224"/>
      <c r="L468" s="229"/>
      <c r="M468" s="230"/>
      <c r="N468" s="231"/>
      <c r="O468" s="231"/>
      <c r="P468" s="231"/>
      <c r="Q468" s="231"/>
      <c r="R468" s="231"/>
      <c r="S468" s="231"/>
      <c r="T468" s="232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T468" s="233" t="s">
        <v>126</v>
      </c>
      <c r="AU468" s="233" t="s">
        <v>79</v>
      </c>
      <c r="AV468" s="14" t="s">
        <v>79</v>
      </c>
      <c r="AW468" s="14" t="s">
        <v>33</v>
      </c>
      <c r="AX468" s="14" t="s">
        <v>72</v>
      </c>
      <c r="AY468" s="233" t="s">
        <v>116</v>
      </c>
    </row>
    <row r="469" s="14" customFormat="1">
      <c r="A469" s="14"/>
      <c r="B469" s="223"/>
      <c r="C469" s="224"/>
      <c r="D469" s="214" t="s">
        <v>126</v>
      </c>
      <c r="E469" s="225" t="s">
        <v>19</v>
      </c>
      <c r="F469" s="226" t="s">
        <v>645</v>
      </c>
      <c r="G469" s="224"/>
      <c r="H469" s="227">
        <v>-22.399999999999999</v>
      </c>
      <c r="I469" s="228"/>
      <c r="J469" s="224"/>
      <c r="K469" s="224"/>
      <c r="L469" s="229"/>
      <c r="M469" s="230"/>
      <c r="N469" s="231"/>
      <c r="O469" s="231"/>
      <c r="P469" s="231"/>
      <c r="Q469" s="231"/>
      <c r="R469" s="231"/>
      <c r="S469" s="231"/>
      <c r="T469" s="232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T469" s="233" t="s">
        <v>126</v>
      </c>
      <c r="AU469" s="233" t="s">
        <v>79</v>
      </c>
      <c r="AV469" s="14" t="s">
        <v>79</v>
      </c>
      <c r="AW469" s="14" t="s">
        <v>33</v>
      </c>
      <c r="AX469" s="14" t="s">
        <v>72</v>
      </c>
      <c r="AY469" s="233" t="s">
        <v>116</v>
      </c>
    </row>
    <row r="470" s="14" customFormat="1">
      <c r="A470" s="14"/>
      <c r="B470" s="223"/>
      <c r="C470" s="224"/>
      <c r="D470" s="214" t="s">
        <v>126</v>
      </c>
      <c r="E470" s="225" t="s">
        <v>19</v>
      </c>
      <c r="F470" s="226" t="s">
        <v>646</v>
      </c>
      <c r="G470" s="224"/>
      <c r="H470" s="227">
        <v>-3.6000000000000001</v>
      </c>
      <c r="I470" s="228"/>
      <c r="J470" s="224"/>
      <c r="K470" s="224"/>
      <c r="L470" s="229"/>
      <c r="M470" s="230"/>
      <c r="N470" s="231"/>
      <c r="O470" s="231"/>
      <c r="P470" s="231"/>
      <c r="Q470" s="231"/>
      <c r="R470" s="231"/>
      <c r="S470" s="231"/>
      <c r="T470" s="232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T470" s="233" t="s">
        <v>126</v>
      </c>
      <c r="AU470" s="233" t="s">
        <v>79</v>
      </c>
      <c r="AV470" s="14" t="s">
        <v>79</v>
      </c>
      <c r="AW470" s="14" t="s">
        <v>33</v>
      </c>
      <c r="AX470" s="14" t="s">
        <v>72</v>
      </c>
      <c r="AY470" s="233" t="s">
        <v>116</v>
      </c>
    </row>
    <row r="471" s="14" customFormat="1">
      <c r="A471" s="14"/>
      <c r="B471" s="223"/>
      <c r="C471" s="224"/>
      <c r="D471" s="214" t="s">
        <v>126</v>
      </c>
      <c r="E471" s="225" t="s">
        <v>19</v>
      </c>
      <c r="F471" s="226" t="s">
        <v>647</v>
      </c>
      <c r="G471" s="224"/>
      <c r="H471" s="227">
        <v>-29.039999999999999</v>
      </c>
      <c r="I471" s="228"/>
      <c r="J471" s="224"/>
      <c r="K471" s="224"/>
      <c r="L471" s="229"/>
      <c r="M471" s="230"/>
      <c r="N471" s="231"/>
      <c r="O471" s="231"/>
      <c r="P471" s="231"/>
      <c r="Q471" s="231"/>
      <c r="R471" s="231"/>
      <c r="S471" s="231"/>
      <c r="T471" s="232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T471" s="233" t="s">
        <v>126</v>
      </c>
      <c r="AU471" s="233" t="s">
        <v>79</v>
      </c>
      <c r="AV471" s="14" t="s">
        <v>79</v>
      </c>
      <c r="AW471" s="14" t="s">
        <v>33</v>
      </c>
      <c r="AX471" s="14" t="s">
        <v>72</v>
      </c>
      <c r="AY471" s="233" t="s">
        <v>116</v>
      </c>
    </row>
    <row r="472" s="14" customFormat="1">
      <c r="A472" s="14"/>
      <c r="B472" s="223"/>
      <c r="C472" s="224"/>
      <c r="D472" s="214" t="s">
        <v>126</v>
      </c>
      <c r="E472" s="225" t="s">
        <v>19</v>
      </c>
      <c r="F472" s="226" t="s">
        <v>648</v>
      </c>
      <c r="G472" s="224"/>
      <c r="H472" s="227">
        <v>9.2400000000000002</v>
      </c>
      <c r="I472" s="228"/>
      <c r="J472" s="224"/>
      <c r="K472" s="224"/>
      <c r="L472" s="229"/>
      <c r="M472" s="230"/>
      <c r="N472" s="231"/>
      <c r="O472" s="231"/>
      <c r="P472" s="231"/>
      <c r="Q472" s="231"/>
      <c r="R472" s="231"/>
      <c r="S472" s="231"/>
      <c r="T472" s="232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T472" s="233" t="s">
        <v>126</v>
      </c>
      <c r="AU472" s="233" t="s">
        <v>79</v>
      </c>
      <c r="AV472" s="14" t="s">
        <v>79</v>
      </c>
      <c r="AW472" s="14" t="s">
        <v>33</v>
      </c>
      <c r="AX472" s="14" t="s">
        <v>72</v>
      </c>
      <c r="AY472" s="233" t="s">
        <v>116</v>
      </c>
    </row>
    <row r="473" s="14" customFormat="1">
      <c r="A473" s="14"/>
      <c r="B473" s="223"/>
      <c r="C473" s="224"/>
      <c r="D473" s="214" t="s">
        <v>126</v>
      </c>
      <c r="E473" s="225" t="s">
        <v>19</v>
      </c>
      <c r="F473" s="226" t="s">
        <v>649</v>
      </c>
      <c r="G473" s="224"/>
      <c r="H473" s="227">
        <v>0.77000000000000002</v>
      </c>
      <c r="I473" s="228"/>
      <c r="J473" s="224"/>
      <c r="K473" s="224"/>
      <c r="L473" s="229"/>
      <c r="M473" s="230"/>
      <c r="N473" s="231"/>
      <c r="O473" s="231"/>
      <c r="P473" s="231"/>
      <c r="Q473" s="231"/>
      <c r="R473" s="231"/>
      <c r="S473" s="231"/>
      <c r="T473" s="232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T473" s="233" t="s">
        <v>126</v>
      </c>
      <c r="AU473" s="233" t="s">
        <v>79</v>
      </c>
      <c r="AV473" s="14" t="s">
        <v>79</v>
      </c>
      <c r="AW473" s="14" t="s">
        <v>33</v>
      </c>
      <c r="AX473" s="14" t="s">
        <v>72</v>
      </c>
      <c r="AY473" s="233" t="s">
        <v>116</v>
      </c>
    </row>
    <row r="474" s="14" customFormat="1">
      <c r="A474" s="14"/>
      <c r="B474" s="223"/>
      <c r="C474" s="224"/>
      <c r="D474" s="214" t="s">
        <v>126</v>
      </c>
      <c r="E474" s="225" t="s">
        <v>19</v>
      </c>
      <c r="F474" s="226" t="s">
        <v>650</v>
      </c>
      <c r="G474" s="224"/>
      <c r="H474" s="227">
        <v>-1.6799999999999999</v>
      </c>
      <c r="I474" s="228"/>
      <c r="J474" s="224"/>
      <c r="K474" s="224"/>
      <c r="L474" s="229"/>
      <c r="M474" s="230"/>
      <c r="N474" s="231"/>
      <c r="O474" s="231"/>
      <c r="P474" s="231"/>
      <c r="Q474" s="231"/>
      <c r="R474" s="231"/>
      <c r="S474" s="231"/>
      <c r="T474" s="232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T474" s="233" t="s">
        <v>126</v>
      </c>
      <c r="AU474" s="233" t="s">
        <v>79</v>
      </c>
      <c r="AV474" s="14" t="s">
        <v>79</v>
      </c>
      <c r="AW474" s="14" t="s">
        <v>33</v>
      </c>
      <c r="AX474" s="14" t="s">
        <v>72</v>
      </c>
      <c r="AY474" s="233" t="s">
        <v>116</v>
      </c>
    </row>
    <row r="475" s="14" customFormat="1">
      <c r="A475" s="14"/>
      <c r="B475" s="223"/>
      <c r="C475" s="224"/>
      <c r="D475" s="214" t="s">
        <v>126</v>
      </c>
      <c r="E475" s="225" t="s">
        <v>19</v>
      </c>
      <c r="F475" s="226" t="s">
        <v>651</v>
      </c>
      <c r="G475" s="224"/>
      <c r="H475" s="227">
        <v>1.1399999999999999</v>
      </c>
      <c r="I475" s="228"/>
      <c r="J475" s="224"/>
      <c r="K475" s="224"/>
      <c r="L475" s="229"/>
      <c r="M475" s="230"/>
      <c r="N475" s="231"/>
      <c r="O475" s="231"/>
      <c r="P475" s="231"/>
      <c r="Q475" s="231"/>
      <c r="R475" s="231"/>
      <c r="S475" s="231"/>
      <c r="T475" s="232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T475" s="233" t="s">
        <v>126</v>
      </c>
      <c r="AU475" s="233" t="s">
        <v>79</v>
      </c>
      <c r="AV475" s="14" t="s">
        <v>79</v>
      </c>
      <c r="AW475" s="14" t="s">
        <v>33</v>
      </c>
      <c r="AX475" s="14" t="s">
        <v>72</v>
      </c>
      <c r="AY475" s="233" t="s">
        <v>116</v>
      </c>
    </row>
    <row r="476" s="14" customFormat="1">
      <c r="A476" s="14"/>
      <c r="B476" s="223"/>
      <c r="C476" s="224"/>
      <c r="D476" s="214" t="s">
        <v>126</v>
      </c>
      <c r="E476" s="225" t="s">
        <v>19</v>
      </c>
      <c r="F476" s="226" t="s">
        <v>652</v>
      </c>
      <c r="G476" s="224"/>
      <c r="H476" s="227">
        <v>-7.2000000000000002</v>
      </c>
      <c r="I476" s="228"/>
      <c r="J476" s="224"/>
      <c r="K476" s="224"/>
      <c r="L476" s="229"/>
      <c r="M476" s="230"/>
      <c r="N476" s="231"/>
      <c r="O476" s="231"/>
      <c r="P476" s="231"/>
      <c r="Q476" s="231"/>
      <c r="R476" s="231"/>
      <c r="S476" s="231"/>
      <c r="T476" s="232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T476" s="233" t="s">
        <v>126</v>
      </c>
      <c r="AU476" s="233" t="s">
        <v>79</v>
      </c>
      <c r="AV476" s="14" t="s">
        <v>79</v>
      </c>
      <c r="AW476" s="14" t="s">
        <v>33</v>
      </c>
      <c r="AX476" s="14" t="s">
        <v>72</v>
      </c>
      <c r="AY476" s="233" t="s">
        <v>116</v>
      </c>
    </row>
    <row r="477" s="14" customFormat="1">
      <c r="A477" s="14"/>
      <c r="B477" s="223"/>
      <c r="C477" s="224"/>
      <c r="D477" s="214" t="s">
        <v>126</v>
      </c>
      <c r="E477" s="225" t="s">
        <v>19</v>
      </c>
      <c r="F477" s="226" t="s">
        <v>653</v>
      </c>
      <c r="G477" s="224"/>
      <c r="H477" s="227">
        <v>4.6799999999999997</v>
      </c>
      <c r="I477" s="228"/>
      <c r="J477" s="224"/>
      <c r="K477" s="224"/>
      <c r="L477" s="229"/>
      <c r="M477" s="230"/>
      <c r="N477" s="231"/>
      <c r="O477" s="231"/>
      <c r="P477" s="231"/>
      <c r="Q477" s="231"/>
      <c r="R477" s="231"/>
      <c r="S477" s="231"/>
      <c r="T477" s="232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T477" s="233" t="s">
        <v>126</v>
      </c>
      <c r="AU477" s="233" t="s">
        <v>79</v>
      </c>
      <c r="AV477" s="14" t="s">
        <v>79</v>
      </c>
      <c r="AW477" s="14" t="s">
        <v>33</v>
      </c>
      <c r="AX477" s="14" t="s">
        <v>72</v>
      </c>
      <c r="AY477" s="233" t="s">
        <v>116</v>
      </c>
    </row>
    <row r="478" s="14" customFormat="1">
      <c r="A478" s="14"/>
      <c r="B478" s="223"/>
      <c r="C478" s="224"/>
      <c r="D478" s="214" t="s">
        <v>126</v>
      </c>
      <c r="E478" s="225" t="s">
        <v>19</v>
      </c>
      <c r="F478" s="226" t="s">
        <v>654</v>
      </c>
      <c r="G478" s="224"/>
      <c r="H478" s="227">
        <v>-5.2000000000000002</v>
      </c>
      <c r="I478" s="228"/>
      <c r="J478" s="224"/>
      <c r="K478" s="224"/>
      <c r="L478" s="229"/>
      <c r="M478" s="230"/>
      <c r="N478" s="231"/>
      <c r="O478" s="231"/>
      <c r="P478" s="231"/>
      <c r="Q478" s="231"/>
      <c r="R478" s="231"/>
      <c r="S478" s="231"/>
      <c r="T478" s="232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T478" s="233" t="s">
        <v>126</v>
      </c>
      <c r="AU478" s="233" t="s">
        <v>79</v>
      </c>
      <c r="AV478" s="14" t="s">
        <v>79</v>
      </c>
      <c r="AW478" s="14" t="s">
        <v>33</v>
      </c>
      <c r="AX478" s="14" t="s">
        <v>72</v>
      </c>
      <c r="AY478" s="233" t="s">
        <v>116</v>
      </c>
    </row>
    <row r="479" s="14" customFormat="1">
      <c r="A479" s="14"/>
      <c r="B479" s="223"/>
      <c r="C479" s="224"/>
      <c r="D479" s="214" t="s">
        <v>126</v>
      </c>
      <c r="E479" s="225" t="s">
        <v>19</v>
      </c>
      <c r="F479" s="226" t="s">
        <v>655</v>
      </c>
      <c r="G479" s="224"/>
      <c r="H479" s="227">
        <v>2.1200000000000001</v>
      </c>
      <c r="I479" s="228"/>
      <c r="J479" s="224"/>
      <c r="K479" s="224"/>
      <c r="L479" s="229"/>
      <c r="M479" s="230"/>
      <c r="N479" s="231"/>
      <c r="O479" s="231"/>
      <c r="P479" s="231"/>
      <c r="Q479" s="231"/>
      <c r="R479" s="231"/>
      <c r="S479" s="231"/>
      <c r="T479" s="232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T479" s="233" t="s">
        <v>126</v>
      </c>
      <c r="AU479" s="233" t="s">
        <v>79</v>
      </c>
      <c r="AV479" s="14" t="s">
        <v>79</v>
      </c>
      <c r="AW479" s="14" t="s">
        <v>33</v>
      </c>
      <c r="AX479" s="14" t="s">
        <v>72</v>
      </c>
      <c r="AY479" s="233" t="s">
        <v>116</v>
      </c>
    </row>
    <row r="480" s="14" customFormat="1">
      <c r="A480" s="14"/>
      <c r="B480" s="223"/>
      <c r="C480" s="224"/>
      <c r="D480" s="214" t="s">
        <v>126</v>
      </c>
      <c r="E480" s="225" t="s">
        <v>19</v>
      </c>
      <c r="F480" s="226" t="s">
        <v>185</v>
      </c>
      <c r="G480" s="224"/>
      <c r="H480" s="227">
        <v>-4.7999999999999998</v>
      </c>
      <c r="I480" s="228"/>
      <c r="J480" s="224"/>
      <c r="K480" s="224"/>
      <c r="L480" s="229"/>
      <c r="M480" s="230"/>
      <c r="N480" s="231"/>
      <c r="O480" s="231"/>
      <c r="P480" s="231"/>
      <c r="Q480" s="231"/>
      <c r="R480" s="231"/>
      <c r="S480" s="231"/>
      <c r="T480" s="232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T480" s="233" t="s">
        <v>126</v>
      </c>
      <c r="AU480" s="233" t="s">
        <v>79</v>
      </c>
      <c r="AV480" s="14" t="s">
        <v>79</v>
      </c>
      <c r="AW480" s="14" t="s">
        <v>33</v>
      </c>
      <c r="AX480" s="14" t="s">
        <v>72</v>
      </c>
      <c r="AY480" s="233" t="s">
        <v>116</v>
      </c>
    </row>
    <row r="481" s="16" customFormat="1">
      <c r="A481" s="16"/>
      <c r="B481" s="256"/>
      <c r="C481" s="257"/>
      <c r="D481" s="214" t="s">
        <v>126</v>
      </c>
      <c r="E481" s="258" t="s">
        <v>19</v>
      </c>
      <c r="F481" s="259" t="s">
        <v>656</v>
      </c>
      <c r="G481" s="257"/>
      <c r="H481" s="260">
        <v>600.48599999999988</v>
      </c>
      <c r="I481" s="261"/>
      <c r="J481" s="257"/>
      <c r="K481" s="257"/>
      <c r="L481" s="262"/>
      <c r="M481" s="263"/>
      <c r="N481" s="264"/>
      <c r="O481" s="264"/>
      <c r="P481" s="264"/>
      <c r="Q481" s="264"/>
      <c r="R481" s="264"/>
      <c r="S481" s="264"/>
      <c r="T481" s="265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T481" s="266" t="s">
        <v>126</v>
      </c>
      <c r="AU481" s="266" t="s">
        <v>79</v>
      </c>
      <c r="AV481" s="16" t="s">
        <v>117</v>
      </c>
      <c r="AW481" s="16" t="s">
        <v>33</v>
      </c>
      <c r="AX481" s="16" t="s">
        <v>72</v>
      </c>
      <c r="AY481" s="266" t="s">
        <v>116</v>
      </c>
    </row>
    <row r="482" s="14" customFormat="1">
      <c r="A482" s="14"/>
      <c r="B482" s="223"/>
      <c r="C482" s="224"/>
      <c r="D482" s="214" t="s">
        <v>126</v>
      </c>
      <c r="E482" s="225" t="s">
        <v>19</v>
      </c>
      <c r="F482" s="226" t="s">
        <v>657</v>
      </c>
      <c r="G482" s="224"/>
      <c r="H482" s="227">
        <v>202.90000000000001</v>
      </c>
      <c r="I482" s="228"/>
      <c r="J482" s="224"/>
      <c r="K482" s="224"/>
      <c r="L482" s="229"/>
      <c r="M482" s="230"/>
      <c r="N482" s="231"/>
      <c r="O482" s="231"/>
      <c r="P482" s="231"/>
      <c r="Q482" s="231"/>
      <c r="R482" s="231"/>
      <c r="S482" s="231"/>
      <c r="T482" s="232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T482" s="233" t="s">
        <v>126</v>
      </c>
      <c r="AU482" s="233" t="s">
        <v>79</v>
      </c>
      <c r="AV482" s="14" t="s">
        <v>79</v>
      </c>
      <c r="AW482" s="14" t="s">
        <v>33</v>
      </c>
      <c r="AX482" s="14" t="s">
        <v>72</v>
      </c>
      <c r="AY482" s="233" t="s">
        <v>116</v>
      </c>
    </row>
    <row r="483" s="14" customFormat="1">
      <c r="A483" s="14"/>
      <c r="B483" s="223"/>
      <c r="C483" s="224"/>
      <c r="D483" s="214" t="s">
        <v>126</v>
      </c>
      <c r="E483" s="225" t="s">
        <v>19</v>
      </c>
      <c r="F483" s="226" t="s">
        <v>265</v>
      </c>
      <c r="G483" s="224"/>
      <c r="H483" s="227">
        <v>14.130000000000001</v>
      </c>
      <c r="I483" s="228"/>
      <c r="J483" s="224"/>
      <c r="K483" s="224"/>
      <c r="L483" s="229"/>
      <c r="M483" s="230"/>
      <c r="N483" s="231"/>
      <c r="O483" s="231"/>
      <c r="P483" s="231"/>
      <c r="Q483" s="231"/>
      <c r="R483" s="231"/>
      <c r="S483" s="231"/>
      <c r="T483" s="232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T483" s="233" t="s">
        <v>126</v>
      </c>
      <c r="AU483" s="233" t="s">
        <v>79</v>
      </c>
      <c r="AV483" s="14" t="s">
        <v>79</v>
      </c>
      <c r="AW483" s="14" t="s">
        <v>33</v>
      </c>
      <c r="AX483" s="14" t="s">
        <v>72</v>
      </c>
      <c r="AY483" s="233" t="s">
        <v>116</v>
      </c>
    </row>
    <row r="484" s="14" customFormat="1">
      <c r="A484" s="14"/>
      <c r="B484" s="223"/>
      <c r="C484" s="224"/>
      <c r="D484" s="214" t="s">
        <v>126</v>
      </c>
      <c r="E484" s="225" t="s">
        <v>19</v>
      </c>
      <c r="F484" s="226" t="s">
        <v>267</v>
      </c>
      <c r="G484" s="224"/>
      <c r="H484" s="227">
        <v>-6.4900000000000002</v>
      </c>
      <c r="I484" s="228"/>
      <c r="J484" s="224"/>
      <c r="K484" s="224"/>
      <c r="L484" s="229"/>
      <c r="M484" s="230"/>
      <c r="N484" s="231"/>
      <c r="O484" s="231"/>
      <c r="P484" s="231"/>
      <c r="Q484" s="231"/>
      <c r="R484" s="231"/>
      <c r="S484" s="231"/>
      <c r="T484" s="232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T484" s="233" t="s">
        <v>126</v>
      </c>
      <c r="AU484" s="233" t="s">
        <v>79</v>
      </c>
      <c r="AV484" s="14" t="s">
        <v>79</v>
      </c>
      <c r="AW484" s="14" t="s">
        <v>33</v>
      </c>
      <c r="AX484" s="14" t="s">
        <v>72</v>
      </c>
      <c r="AY484" s="233" t="s">
        <v>116</v>
      </c>
    </row>
    <row r="485" s="14" customFormat="1">
      <c r="A485" s="14"/>
      <c r="B485" s="223"/>
      <c r="C485" s="224"/>
      <c r="D485" s="214" t="s">
        <v>126</v>
      </c>
      <c r="E485" s="225" t="s">
        <v>19</v>
      </c>
      <c r="F485" s="226" t="s">
        <v>268</v>
      </c>
      <c r="G485" s="224"/>
      <c r="H485" s="227">
        <v>-1.76</v>
      </c>
      <c r="I485" s="228"/>
      <c r="J485" s="224"/>
      <c r="K485" s="224"/>
      <c r="L485" s="229"/>
      <c r="M485" s="230"/>
      <c r="N485" s="231"/>
      <c r="O485" s="231"/>
      <c r="P485" s="231"/>
      <c r="Q485" s="231"/>
      <c r="R485" s="231"/>
      <c r="S485" s="231"/>
      <c r="T485" s="232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T485" s="233" t="s">
        <v>126</v>
      </c>
      <c r="AU485" s="233" t="s">
        <v>79</v>
      </c>
      <c r="AV485" s="14" t="s">
        <v>79</v>
      </c>
      <c r="AW485" s="14" t="s">
        <v>33</v>
      </c>
      <c r="AX485" s="14" t="s">
        <v>72</v>
      </c>
      <c r="AY485" s="233" t="s">
        <v>116</v>
      </c>
    </row>
    <row r="486" s="14" customFormat="1">
      <c r="A486" s="14"/>
      <c r="B486" s="223"/>
      <c r="C486" s="224"/>
      <c r="D486" s="214" t="s">
        <v>126</v>
      </c>
      <c r="E486" s="225" t="s">
        <v>19</v>
      </c>
      <c r="F486" s="226" t="s">
        <v>269</v>
      </c>
      <c r="G486" s="224"/>
      <c r="H486" s="227">
        <v>-1.6000000000000001</v>
      </c>
      <c r="I486" s="228"/>
      <c r="J486" s="224"/>
      <c r="K486" s="224"/>
      <c r="L486" s="229"/>
      <c r="M486" s="230"/>
      <c r="N486" s="231"/>
      <c r="O486" s="231"/>
      <c r="P486" s="231"/>
      <c r="Q486" s="231"/>
      <c r="R486" s="231"/>
      <c r="S486" s="231"/>
      <c r="T486" s="232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T486" s="233" t="s">
        <v>126</v>
      </c>
      <c r="AU486" s="233" t="s">
        <v>79</v>
      </c>
      <c r="AV486" s="14" t="s">
        <v>79</v>
      </c>
      <c r="AW486" s="14" t="s">
        <v>33</v>
      </c>
      <c r="AX486" s="14" t="s">
        <v>72</v>
      </c>
      <c r="AY486" s="233" t="s">
        <v>116</v>
      </c>
    </row>
    <row r="487" s="14" customFormat="1">
      <c r="A487" s="14"/>
      <c r="B487" s="223"/>
      <c r="C487" s="224"/>
      <c r="D487" s="214" t="s">
        <v>126</v>
      </c>
      <c r="E487" s="225" t="s">
        <v>19</v>
      </c>
      <c r="F487" s="226" t="s">
        <v>270</v>
      </c>
      <c r="G487" s="224"/>
      <c r="H487" s="227">
        <v>-6.5999999999999996</v>
      </c>
      <c r="I487" s="228"/>
      <c r="J487" s="224"/>
      <c r="K487" s="224"/>
      <c r="L487" s="229"/>
      <c r="M487" s="230"/>
      <c r="N487" s="231"/>
      <c r="O487" s="231"/>
      <c r="P487" s="231"/>
      <c r="Q487" s="231"/>
      <c r="R487" s="231"/>
      <c r="S487" s="231"/>
      <c r="T487" s="232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T487" s="233" t="s">
        <v>126</v>
      </c>
      <c r="AU487" s="233" t="s">
        <v>79</v>
      </c>
      <c r="AV487" s="14" t="s">
        <v>79</v>
      </c>
      <c r="AW487" s="14" t="s">
        <v>33</v>
      </c>
      <c r="AX487" s="14" t="s">
        <v>72</v>
      </c>
      <c r="AY487" s="233" t="s">
        <v>116</v>
      </c>
    </row>
    <row r="488" s="16" customFormat="1">
      <c r="A488" s="16"/>
      <c r="B488" s="256"/>
      <c r="C488" s="257"/>
      <c r="D488" s="214" t="s">
        <v>126</v>
      </c>
      <c r="E488" s="258" t="s">
        <v>19</v>
      </c>
      <c r="F488" s="259" t="s">
        <v>656</v>
      </c>
      <c r="G488" s="257"/>
      <c r="H488" s="260">
        <v>200.58000000000001</v>
      </c>
      <c r="I488" s="261"/>
      <c r="J488" s="257"/>
      <c r="K488" s="257"/>
      <c r="L488" s="262"/>
      <c r="M488" s="263"/>
      <c r="N488" s="264"/>
      <c r="O488" s="264"/>
      <c r="P488" s="264"/>
      <c r="Q488" s="264"/>
      <c r="R488" s="264"/>
      <c r="S488" s="264"/>
      <c r="T488" s="265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T488" s="266" t="s">
        <v>126</v>
      </c>
      <c r="AU488" s="266" t="s">
        <v>79</v>
      </c>
      <c r="AV488" s="16" t="s">
        <v>117</v>
      </c>
      <c r="AW488" s="16" t="s">
        <v>33</v>
      </c>
      <c r="AX488" s="16" t="s">
        <v>72</v>
      </c>
      <c r="AY488" s="266" t="s">
        <v>116</v>
      </c>
    </row>
    <row r="489" s="15" customFormat="1">
      <c r="A489" s="15"/>
      <c r="B489" s="234"/>
      <c r="C489" s="235"/>
      <c r="D489" s="214" t="s">
        <v>126</v>
      </c>
      <c r="E489" s="236" t="s">
        <v>19</v>
      </c>
      <c r="F489" s="237" t="s">
        <v>130</v>
      </c>
      <c r="G489" s="235"/>
      <c r="H489" s="238">
        <v>801.0659999999998</v>
      </c>
      <c r="I489" s="239"/>
      <c r="J489" s="235"/>
      <c r="K489" s="235"/>
      <c r="L489" s="240"/>
      <c r="M489" s="241"/>
      <c r="N489" s="242"/>
      <c r="O489" s="242"/>
      <c r="P489" s="242"/>
      <c r="Q489" s="242"/>
      <c r="R489" s="242"/>
      <c r="S489" s="242"/>
      <c r="T489" s="243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T489" s="244" t="s">
        <v>126</v>
      </c>
      <c r="AU489" s="244" t="s">
        <v>79</v>
      </c>
      <c r="AV489" s="15" t="s">
        <v>124</v>
      </c>
      <c r="AW489" s="15" t="s">
        <v>33</v>
      </c>
      <c r="AX489" s="15" t="s">
        <v>77</v>
      </c>
      <c r="AY489" s="244" t="s">
        <v>116</v>
      </c>
    </row>
    <row r="490" s="12" customFormat="1" ht="22.8" customHeight="1">
      <c r="A490" s="12"/>
      <c r="B490" s="183"/>
      <c r="C490" s="184"/>
      <c r="D490" s="185" t="s">
        <v>71</v>
      </c>
      <c r="E490" s="197" t="s">
        <v>658</v>
      </c>
      <c r="F490" s="197" t="s">
        <v>659</v>
      </c>
      <c r="G490" s="184"/>
      <c r="H490" s="184"/>
      <c r="I490" s="187"/>
      <c r="J490" s="198">
        <f>BK490</f>
        <v>0</v>
      </c>
      <c r="K490" s="184"/>
      <c r="L490" s="189"/>
      <c r="M490" s="190"/>
      <c r="N490" s="191"/>
      <c r="O490" s="191"/>
      <c r="P490" s="192">
        <f>SUM(P491:P585)</f>
        <v>0</v>
      </c>
      <c r="Q490" s="191"/>
      <c r="R490" s="192">
        <f>SUM(R491:R585)</f>
        <v>2.5812905100000001</v>
      </c>
      <c r="S490" s="191"/>
      <c r="T490" s="193">
        <f>SUM(T491:T585)</f>
        <v>0.32007065999999995</v>
      </c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R490" s="194" t="s">
        <v>79</v>
      </c>
      <c r="AT490" s="195" t="s">
        <v>71</v>
      </c>
      <c r="AU490" s="195" t="s">
        <v>77</v>
      </c>
      <c r="AY490" s="194" t="s">
        <v>116</v>
      </c>
      <c r="BK490" s="196">
        <f>SUM(BK491:BK585)</f>
        <v>0</v>
      </c>
    </row>
    <row r="491" s="2" customFormat="1" ht="16.5" customHeight="1">
      <c r="A491" s="40"/>
      <c r="B491" s="41"/>
      <c r="C491" s="199" t="s">
        <v>660</v>
      </c>
      <c r="D491" s="199" t="s">
        <v>119</v>
      </c>
      <c r="E491" s="200" t="s">
        <v>661</v>
      </c>
      <c r="F491" s="201" t="s">
        <v>662</v>
      </c>
      <c r="G491" s="202" t="s">
        <v>122</v>
      </c>
      <c r="H491" s="203">
        <v>557.56799999999998</v>
      </c>
      <c r="I491" s="204"/>
      <c r="J491" s="205">
        <f>ROUND(I491*H491,2)</f>
        <v>0</v>
      </c>
      <c r="K491" s="201" t="s">
        <v>123</v>
      </c>
      <c r="L491" s="46"/>
      <c r="M491" s="206" t="s">
        <v>19</v>
      </c>
      <c r="N491" s="207" t="s">
        <v>43</v>
      </c>
      <c r="O491" s="86"/>
      <c r="P491" s="208">
        <f>O491*H491</f>
        <v>0</v>
      </c>
      <c r="Q491" s="208">
        <v>0.001</v>
      </c>
      <c r="R491" s="208">
        <f>Q491*H491</f>
        <v>0.55756799999999995</v>
      </c>
      <c r="S491" s="208">
        <v>0.00031</v>
      </c>
      <c r="T491" s="209">
        <f>S491*H491</f>
        <v>0.17284607999999999</v>
      </c>
      <c r="U491" s="40"/>
      <c r="V491" s="40"/>
      <c r="W491" s="40"/>
      <c r="X491" s="40"/>
      <c r="Y491" s="40"/>
      <c r="Z491" s="40"/>
      <c r="AA491" s="40"/>
      <c r="AB491" s="40"/>
      <c r="AC491" s="40"/>
      <c r="AD491" s="40"/>
      <c r="AE491" s="40"/>
      <c r="AR491" s="210" t="s">
        <v>212</v>
      </c>
      <c r="AT491" s="210" t="s">
        <v>119</v>
      </c>
      <c r="AU491" s="210" t="s">
        <v>79</v>
      </c>
      <c r="AY491" s="19" t="s">
        <v>116</v>
      </c>
      <c r="BE491" s="211">
        <f>IF(N491="základní",J491,0)</f>
        <v>0</v>
      </c>
      <c r="BF491" s="211">
        <f>IF(N491="snížená",J491,0)</f>
        <v>0</v>
      </c>
      <c r="BG491" s="211">
        <f>IF(N491="zákl. přenesená",J491,0)</f>
        <v>0</v>
      </c>
      <c r="BH491" s="211">
        <f>IF(N491="sníž. přenesená",J491,0)</f>
        <v>0</v>
      </c>
      <c r="BI491" s="211">
        <f>IF(N491="nulová",J491,0)</f>
        <v>0</v>
      </c>
      <c r="BJ491" s="19" t="s">
        <v>77</v>
      </c>
      <c r="BK491" s="211">
        <f>ROUND(I491*H491,2)</f>
        <v>0</v>
      </c>
      <c r="BL491" s="19" t="s">
        <v>212</v>
      </c>
      <c r="BM491" s="210" t="s">
        <v>663</v>
      </c>
    </row>
    <row r="492" s="14" customFormat="1">
      <c r="A492" s="14"/>
      <c r="B492" s="223"/>
      <c r="C492" s="224"/>
      <c r="D492" s="214" t="s">
        <v>126</v>
      </c>
      <c r="E492" s="225" t="s">
        <v>19</v>
      </c>
      <c r="F492" s="226" t="s">
        <v>664</v>
      </c>
      <c r="G492" s="224"/>
      <c r="H492" s="227">
        <v>37.170000000000002</v>
      </c>
      <c r="I492" s="228"/>
      <c r="J492" s="224"/>
      <c r="K492" s="224"/>
      <c r="L492" s="229"/>
      <c r="M492" s="230"/>
      <c r="N492" s="231"/>
      <c r="O492" s="231"/>
      <c r="P492" s="231"/>
      <c r="Q492" s="231"/>
      <c r="R492" s="231"/>
      <c r="S492" s="231"/>
      <c r="T492" s="232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T492" s="233" t="s">
        <v>126</v>
      </c>
      <c r="AU492" s="233" t="s">
        <v>79</v>
      </c>
      <c r="AV492" s="14" t="s">
        <v>79</v>
      </c>
      <c r="AW492" s="14" t="s">
        <v>33</v>
      </c>
      <c r="AX492" s="14" t="s">
        <v>72</v>
      </c>
      <c r="AY492" s="233" t="s">
        <v>116</v>
      </c>
    </row>
    <row r="493" s="14" customFormat="1">
      <c r="A493" s="14"/>
      <c r="B493" s="223"/>
      <c r="C493" s="224"/>
      <c r="D493" s="214" t="s">
        <v>126</v>
      </c>
      <c r="E493" s="225" t="s">
        <v>19</v>
      </c>
      <c r="F493" s="226" t="s">
        <v>665</v>
      </c>
      <c r="G493" s="224"/>
      <c r="H493" s="227">
        <v>4.3200000000000003</v>
      </c>
      <c r="I493" s="228"/>
      <c r="J493" s="224"/>
      <c r="K493" s="224"/>
      <c r="L493" s="229"/>
      <c r="M493" s="230"/>
      <c r="N493" s="231"/>
      <c r="O493" s="231"/>
      <c r="P493" s="231"/>
      <c r="Q493" s="231"/>
      <c r="R493" s="231"/>
      <c r="S493" s="231"/>
      <c r="T493" s="232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T493" s="233" t="s">
        <v>126</v>
      </c>
      <c r="AU493" s="233" t="s">
        <v>79</v>
      </c>
      <c r="AV493" s="14" t="s">
        <v>79</v>
      </c>
      <c r="AW493" s="14" t="s">
        <v>33</v>
      </c>
      <c r="AX493" s="14" t="s">
        <v>72</v>
      </c>
      <c r="AY493" s="233" t="s">
        <v>116</v>
      </c>
    </row>
    <row r="494" s="14" customFormat="1">
      <c r="A494" s="14"/>
      <c r="B494" s="223"/>
      <c r="C494" s="224"/>
      <c r="D494" s="214" t="s">
        <v>126</v>
      </c>
      <c r="E494" s="225" t="s">
        <v>19</v>
      </c>
      <c r="F494" s="226" t="s">
        <v>666</v>
      </c>
      <c r="G494" s="224"/>
      <c r="H494" s="227">
        <v>188.72999999999999</v>
      </c>
      <c r="I494" s="228"/>
      <c r="J494" s="224"/>
      <c r="K494" s="224"/>
      <c r="L494" s="229"/>
      <c r="M494" s="230"/>
      <c r="N494" s="231"/>
      <c r="O494" s="231"/>
      <c r="P494" s="231"/>
      <c r="Q494" s="231"/>
      <c r="R494" s="231"/>
      <c r="S494" s="231"/>
      <c r="T494" s="232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T494" s="233" t="s">
        <v>126</v>
      </c>
      <c r="AU494" s="233" t="s">
        <v>79</v>
      </c>
      <c r="AV494" s="14" t="s">
        <v>79</v>
      </c>
      <c r="AW494" s="14" t="s">
        <v>33</v>
      </c>
      <c r="AX494" s="14" t="s">
        <v>72</v>
      </c>
      <c r="AY494" s="233" t="s">
        <v>116</v>
      </c>
    </row>
    <row r="495" s="14" customFormat="1">
      <c r="A495" s="14"/>
      <c r="B495" s="223"/>
      <c r="C495" s="224"/>
      <c r="D495" s="214" t="s">
        <v>126</v>
      </c>
      <c r="E495" s="225" t="s">
        <v>19</v>
      </c>
      <c r="F495" s="226" t="s">
        <v>667</v>
      </c>
      <c r="G495" s="224"/>
      <c r="H495" s="227">
        <v>-1.8</v>
      </c>
      <c r="I495" s="228"/>
      <c r="J495" s="224"/>
      <c r="K495" s="224"/>
      <c r="L495" s="229"/>
      <c r="M495" s="230"/>
      <c r="N495" s="231"/>
      <c r="O495" s="231"/>
      <c r="P495" s="231"/>
      <c r="Q495" s="231"/>
      <c r="R495" s="231"/>
      <c r="S495" s="231"/>
      <c r="T495" s="232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T495" s="233" t="s">
        <v>126</v>
      </c>
      <c r="AU495" s="233" t="s">
        <v>79</v>
      </c>
      <c r="AV495" s="14" t="s">
        <v>79</v>
      </c>
      <c r="AW495" s="14" t="s">
        <v>33</v>
      </c>
      <c r="AX495" s="14" t="s">
        <v>72</v>
      </c>
      <c r="AY495" s="233" t="s">
        <v>116</v>
      </c>
    </row>
    <row r="496" s="14" customFormat="1">
      <c r="A496" s="14"/>
      <c r="B496" s="223"/>
      <c r="C496" s="224"/>
      <c r="D496" s="214" t="s">
        <v>126</v>
      </c>
      <c r="E496" s="225" t="s">
        <v>19</v>
      </c>
      <c r="F496" s="226" t="s">
        <v>637</v>
      </c>
      <c r="G496" s="224"/>
      <c r="H496" s="227">
        <v>-6.4000000000000004</v>
      </c>
      <c r="I496" s="228"/>
      <c r="J496" s="224"/>
      <c r="K496" s="224"/>
      <c r="L496" s="229"/>
      <c r="M496" s="230"/>
      <c r="N496" s="231"/>
      <c r="O496" s="231"/>
      <c r="P496" s="231"/>
      <c r="Q496" s="231"/>
      <c r="R496" s="231"/>
      <c r="S496" s="231"/>
      <c r="T496" s="232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T496" s="233" t="s">
        <v>126</v>
      </c>
      <c r="AU496" s="233" t="s">
        <v>79</v>
      </c>
      <c r="AV496" s="14" t="s">
        <v>79</v>
      </c>
      <c r="AW496" s="14" t="s">
        <v>33</v>
      </c>
      <c r="AX496" s="14" t="s">
        <v>72</v>
      </c>
      <c r="AY496" s="233" t="s">
        <v>116</v>
      </c>
    </row>
    <row r="497" s="14" customFormat="1">
      <c r="A497" s="14"/>
      <c r="B497" s="223"/>
      <c r="C497" s="224"/>
      <c r="D497" s="214" t="s">
        <v>126</v>
      </c>
      <c r="E497" s="225" t="s">
        <v>19</v>
      </c>
      <c r="F497" s="226" t="s">
        <v>653</v>
      </c>
      <c r="G497" s="224"/>
      <c r="H497" s="227">
        <v>4.6799999999999997</v>
      </c>
      <c r="I497" s="228"/>
      <c r="J497" s="224"/>
      <c r="K497" s="224"/>
      <c r="L497" s="229"/>
      <c r="M497" s="230"/>
      <c r="N497" s="231"/>
      <c r="O497" s="231"/>
      <c r="P497" s="231"/>
      <c r="Q497" s="231"/>
      <c r="R497" s="231"/>
      <c r="S497" s="231"/>
      <c r="T497" s="232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T497" s="233" t="s">
        <v>126</v>
      </c>
      <c r="AU497" s="233" t="s">
        <v>79</v>
      </c>
      <c r="AV497" s="14" t="s">
        <v>79</v>
      </c>
      <c r="AW497" s="14" t="s">
        <v>33</v>
      </c>
      <c r="AX497" s="14" t="s">
        <v>72</v>
      </c>
      <c r="AY497" s="233" t="s">
        <v>116</v>
      </c>
    </row>
    <row r="498" s="14" customFormat="1">
      <c r="A498" s="14"/>
      <c r="B498" s="223"/>
      <c r="C498" s="224"/>
      <c r="D498" s="214" t="s">
        <v>126</v>
      </c>
      <c r="E498" s="225" t="s">
        <v>19</v>
      </c>
      <c r="F498" s="226" t="s">
        <v>668</v>
      </c>
      <c r="G498" s="224"/>
      <c r="H498" s="227">
        <v>53.039999999999999</v>
      </c>
      <c r="I498" s="228"/>
      <c r="J498" s="224"/>
      <c r="K498" s="224"/>
      <c r="L498" s="229"/>
      <c r="M498" s="230"/>
      <c r="N498" s="231"/>
      <c r="O498" s="231"/>
      <c r="P498" s="231"/>
      <c r="Q498" s="231"/>
      <c r="R498" s="231"/>
      <c r="S498" s="231"/>
      <c r="T498" s="232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T498" s="233" t="s">
        <v>126</v>
      </c>
      <c r="AU498" s="233" t="s">
        <v>79</v>
      </c>
      <c r="AV498" s="14" t="s">
        <v>79</v>
      </c>
      <c r="AW498" s="14" t="s">
        <v>33</v>
      </c>
      <c r="AX498" s="14" t="s">
        <v>72</v>
      </c>
      <c r="AY498" s="233" t="s">
        <v>116</v>
      </c>
    </row>
    <row r="499" s="14" customFormat="1">
      <c r="A499" s="14"/>
      <c r="B499" s="223"/>
      <c r="C499" s="224"/>
      <c r="D499" s="214" t="s">
        <v>126</v>
      </c>
      <c r="E499" s="225" t="s">
        <v>19</v>
      </c>
      <c r="F499" s="226" t="s">
        <v>669</v>
      </c>
      <c r="G499" s="224"/>
      <c r="H499" s="227">
        <v>-9.2400000000000002</v>
      </c>
      <c r="I499" s="228"/>
      <c r="J499" s="224"/>
      <c r="K499" s="224"/>
      <c r="L499" s="229"/>
      <c r="M499" s="230"/>
      <c r="N499" s="231"/>
      <c r="O499" s="231"/>
      <c r="P499" s="231"/>
      <c r="Q499" s="231"/>
      <c r="R499" s="231"/>
      <c r="S499" s="231"/>
      <c r="T499" s="232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T499" s="233" t="s">
        <v>126</v>
      </c>
      <c r="AU499" s="233" t="s">
        <v>79</v>
      </c>
      <c r="AV499" s="14" t="s">
        <v>79</v>
      </c>
      <c r="AW499" s="14" t="s">
        <v>33</v>
      </c>
      <c r="AX499" s="14" t="s">
        <v>72</v>
      </c>
      <c r="AY499" s="233" t="s">
        <v>116</v>
      </c>
    </row>
    <row r="500" s="14" customFormat="1">
      <c r="A500" s="14"/>
      <c r="B500" s="223"/>
      <c r="C500" s="224"/>
      <c r="D500" s="214" t="s">
        <v>126</v>
      </c>
      <c r="E500" s="225" t="s">
        <v>19</v>
      </c>
      <c r="F500" s="226" t="s">
        <v>670</v>
      </c>
      <c r="G500" s="224"/>
      <c r="H500" s="227">
        <v>4.6200000000000001</v>
      </c>
      <c r="I500" s="228"/>
      <c r="J500" s="224"/>
      <c r="K500" s="224"/>
      <c r="L500" s="229"/>
      <c r="M500" s="230"/>
      <c r="N500" s="231"/>
      <c r="O500" s="231"/>
      <c r="P500" s="231"/>
      <c r="Q500" s="231"/>
      <c r="R500" s="231"/>
      <c r="S500" s="231"/>
      <c r="T500" s="232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T500" s="233" t="s">
        <v>126</v>
      </c>
      <c r="AU500" s="233" t="s">
        <v>79</v>
      </c>
      <c r="AV500" s="14" t="s">
        <v>79</v>
      </c>
      <c r="AW500" s="14" t="s">
        <v>33</v>
      </c>
      <c r="AX500" s="14" t="s">
        <v>72</v>
      </c>
      <c r="AY500" s="233" t="s">
        <v>116</v>
      </c>
    </row>
    <row r="501" s="14" customFormat="1">
      <c r="A501" s="14"/>
      <c r="B501" s="223"/>
      <c r="C501" s="224"/>
      <c r="D501" s="214" t="s">
        <v>126</v>
      </c>
      <c r="E501" s="225" t="s">
        <v>19</v>
      </c>
      <c r="F501" s="226" t="s">
        <v>671</v>
      </c>
      <c r="G501" s="224"/>
      <c r="H501" s="227">
        <v>0.77000000000000002</v>
      </c>
      <c r="I501" s="228"/>
      <c r="J501" s="224"/>
      <c r="K501" s="224"/>
      <c r="L501" s="229"/>
      <c r="M501" s="230"/>
      <c r="N501" s="231"/>
      <c r="O501" s="231"/>
      <c r="P501" s="231"/>
      <c r="Q501" s="231"/>
      <c r="R501" s="231"/>
      <c r="S501" s="231"/>
      <c r="T501" s="232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T501" s="233" t="s">
        <v>126</v>
      </c>
      <c r="AU501" s="233" t="s">
        <v>79</v>
      </c>
      <c r="AV501" s="14" t="s">
        <v>79</v>
      </c>
      <c r="AW501" s="14" t="s">
        <v>33</v>
      </c>
      <c r="AX501" s="14" t="s">
        <v>72</v>
      </c>
      <c r="AY501" s="233" t="s">
        <v>116</v>
      </c>
    </row>
    <row r="502" s="14" customFormat="1">
      <c r="A502" s="14"/>
      <c r="B502" s="223"/>
      <c r="C502" s="224"/>
      <c r="D502" s="214" t="s">
        <v>126</v>
      </c>
      <c r="E502" s="225" t="s">
        <v>19</v>
      </c>
      <c r="F502" s="226" t="s">
        <v>672</v>
      </c>
      <c r="G502" s="224"/>
      <c r="H502" s="227">
        <v>-2.3999999999999999</v>
      </c>
      <c r="I502" s="228"/>
      <c r="J502" s="224"/>
      <c r="K502" s="224"/>
      <c r="L502" s="229"/>
      <c r="M502" s="230"/>
      <c r="N502" s="231"/>
      <c r="O502" s="231"/>
      <c r="P502" s="231"/>
      <c r="Q502" s="231"/>
      <c r="R502" s="231"/>
      <c r="S502" s="231"/>
      <c r="T502" s="232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T502" s="233" t="s">
        <v>126</v>
      </c>
      <c r="AU502" s="233" t="s">
        <v>79</v>
      </c>
      <c r="AV502" s="14" t="s">
        <v>79</v>
      </c>
      <c r="AW502" s="14" t="s">
        <v>33</v>
      </c>
      <c r="AX502" s="14" t="s">
        <v>72</v>
      </c>
      <c r="AY502" s="233" t="s">
        <v>116</v>
      </c>
    </row>
    <row r="503" s="14" customFormat="1">
      <c r="A503" s="14"/>
      <c r="B503" s="223"/>
      <c r="C503" s="224"/>
      <c r="D503" s="214" t="s">
        <v>126</v>
      </c>
      <c r="E503" s="225" t="s">
        <v>19</v>
      </c>
      <c r="F503" s="226" t="s">
        <v>673</v>
      </c>
      <c r="G503" s="224"/>
      <c r="H503" s="227">
        <v>-0.45000000000000001</v>
      </c>
      <c r="I503" s="228"/>
      <c r="J503" s="224"/>
      <c r="K503" s="224"/>
      <c r="L503" s="229"/>
      <c r="M503" s="230"/>
      <c r="N503" s="231"/>
      <c r="O503" s="231"/>
      <c r="P503" s="231"/>
      <c r="Q503" s="231"/>
      <c r="R503" s="231"/>
      <c r="S503" s="231"/>
      <c r="T503" s="232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T503" s="233" t="s">
        <v>126</v>
      </c>
      <c r="AU503" s="233" t="s">
        <v>79</v>
      </c>
      <c r="AV503" s="14" t="s">
        <v>79</v>
      </c>
      <c r="AW503" s="14" t="s">
        <v>33</v>
      </c>
      <c r="AX503" s="14" t="s">
        <v>72</v>
      </c>
      <c r="AY503" s="233" t="s">
        <v>116</v>
      </c>
    </row>
    <row r="504" s="14" customFormat="1">
      <c r="A504" s="14"/>
      <c r="B504" s="223"/>
      <c r="C504" s="224"/>
      <c r="D504" s="214" t="s">
        <v>126</v>
      </c>
      <c r="E504" s="225" t="s">
        <v>19</v>
      </c>
      <c r="F504" s="226" t="s">
        <v>674</v>
      </c>
      <c r="G504" s="224"/>
      <c r="H504" s="227">
        <v>21.07</v>
      </c>
      <c r="I504" s="228"/>
      <c r="J504" s="224"/>
      <c r="K504" s="224"/>
      <c r="L504" s="229"/>
      <c r="M504" s="230"/>
      <c r="N504" s="231"/>
      <c r="O504" s="231"/>
      <c r="P504" s="231"/>
      <c r="Q504" s="231"/>
      <c r="R504" s="231"/>
      <c r="S504" s="231"/>
      <c r="T504" s="232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T504" s="233" t="s">
        <v>126</v>
      </c>
      <c r="AU504" s="233" t="s">
        <v>79</v>
      </c>
      <c r="AV504" s="14" t="s">
        <v>79</v>
      </c>
      <c r="AW504" s="14" t="s">
        <v>33</v>
      </c>
      <c r="AX504" s="14" t="s">
        <v>72</v>
      </c>
      <c r="AY504" s="233" t="s">
        <v>116</v>
      </c>
    </row>
    <row r="505" s="14" customFormat="1">
      <c r="A505" s="14"/>
      <c r="B505" s="223"/>
      <c r="C505" s="224"/>
      <c r="D505" s="214" t="s">
        <v>126</v>
      </c>
      <c r="E505" s="225" t="s">
        <v>19</v>
      </c>
      <c r="F505" s="226" t="s">
        <v>675</v>
      </c>
      <c r="G505" s="224"/>
      <c r="H505" s="227">
        <v>-1.6200000000000001</v>
      </c>
      <c r="I505" s="228"/>
      <c r="J505" s="224"/>
      <c r="K505" s="224"/>
      <c r="L505" s="229"/>
      <c r="M505" s="230"/>
      <c r="N505" s="231"/>
      <c r="O505" s="231"/>
      <c r="P505" s="231"/>
      <c r="Q505" s="231"/>
      <c r="R505" s="231"/>
      <c r="S505" s="231"/>
      <c r="T505" s="232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T505" s="233" t="s">
        <v>126</v>
      </c>
      <c r="AU505" s="233" t="s">
        <v>79</v>
      </c>
      <c r="AV505" s="14" t="s">
        <v>79</v>
      </c>
      <c r="AW505" s="14" t="s">
        <v>33</v>
      </c>
      <c r="AX505" s="14" t="s">
        <v>72</v>
      </c>
      <c r="AY505" s="233" t="s">
        <v>116</v>
      </c>
    </row>
    <row r="506" s="14" customFormat="1">
      <c r="A506" s="14"/>
      <c r="B506" s="223"/>
      <c r="C506" s="224"/>
      <c r="D506" s="214" t="s">
        <v>126</v>
      </c>
      <c r="E506" s="225" t="s">
        <v>19</v>
      </c>
      <c r="F506" s="226" t="s">
        <v>676</v>
      </c>
      <c r="G506" s="224"/>
      <c r="H506" s="227">
        <v>2.1600000000000001</v>
      </c>
      <c r="I506" s="228"/>
      <c r="J506" s="224"/>
      <c r="K506" s="224"/>
      <c r="L506" s="229"/>
      <c r="M506" s="230"/>
      <c r="N506" s="231"/>
      <c r="O506" s="231"/>
      <c r="P506" s="231"/>
      <c r="Q506" s="231"/>
      <c r="R506" s="231"/>
      <c r="S506" s="231"/>
      <c r="T506" s="232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T506" s="233" t="s">
        <v>126</v>
      </c>
      <c r="AU506" s="233" t="s">
        <v>79</v>
      </c>
      <c r="AV506" s="14" t="s">
        <v>79</v>
      </c>
      <c r="AW506" s="14" t="s">
        <v>33</v>
      </c>
      <c r="AX506" s="14" t="s">
        <v>72</v>
      </c>
      <c r="AY506" s="233" t="s">
        <v>116</v>
      </c>
    </row>
    <row r="507" s="14" customFormat="1">
      <c r="A507" s="14"/>
      <c r="B507" s="223"/>
      <c r="C507" s="224"/>
      <c r="D507" s="214" t="s">
        <v>126</v>
      </c>
      <c r="E507" s="225" t="s">
        <v>19</v>
      </c>
      <c r="F507" s="226" t="s">
        <v>677</v>
      </c>
      <c r="G507" s="224"/>
      <c r="H507" s="227">
        <v>34.979999999999997</v>
      </c>
      <c r="I507" s="228"/>
      <c r="J507" s="224"/>
      <c r="K507" s="224"/>
      <c r="L507" s="229"/>
      <c r="M507" s="230"/>
      <c r="N507" s="231"/>
      <c r="O507" s="231"/>
      <c r="P507" s="231"/>
      <c r="Q507" s="231"/>
      <c r="R507" s="231"/>
      <c r="S507" s="231"/>
      <c r="T507" s="232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T507" s="233" t="s">
        <v>126</v>
      </c>
      <c r="AU507" s="233" t="s">
        <v>79</v>
      </c>
      <c r="AV507" s="14" t="s">
        <v>79</v>
      </c>
      <c r="AW507" s="14" t="s">
        <v>33</v>
      </c>
      <c r="AX507" s="14" t="s">
        <v>72</v>
      </c>
      <c r="AY507" s="233" t="s">
        <v>116</v>
      </c>
    </row>
    <row r="508" s="14" customFormat="1">
      <c r="A508" s="14"/>
      <c r="B508" s="223"/>
      <c r="C508" s="224"/>
      <c r="D508" s="214" t="s">
        <v>126</v>
      </c>
      <c r="E508" s="225" t="s">
        <v>19</v>
      </c>
      <c r="F508" s="226" t="s">
        <v>678</v>
      </c>
      <c r="G508" s="224"/>
      <c r="H508" s="227">
        <v>-2.79</v>
      </c>
      <c r="I508" s="228"/>
      <c r="J508" s="224"/>
      <c r="K508" s="224"/>
      <c r="L508" s="229"/>
      <c r="M508" s="230"/>
      <c r="N508" s="231"/>
      <c r="O508" s="231"/>
      <c r="P508" s="231"/>
      <c r="Q508" s="231"/>
      <c r="R508" s="231"/>
      <c r="S508" s="231"/>
      <c r="T508" s="232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T508" s="233" t="s">
        <v>126</v>
      </c>
      <c r="AU508" s="233" t="s">
        <v>79</v>
      </c>
      <c r="AV508" s="14" t="s">
        <v>79</v>
      </c>
      <c r="AW508" s="14" t="s">
        <v>33</v>
      </c>
      <c r="AX508" s="14" t="s">
        <v>72</v>
      </c>
      <c r="AY508" s="233" t="s">
        <v>116</v>
      </c>
    </row>
    <row r="509" s="14" customFormat="1">
      <c r="A509" s="14"/>
      <c r="B509" s="223"/>
      <c r="C509" s="224"/>
      <c r="D509" s="214" t="s">
        <v>126</v>
      </c>
      <c r="E509" s="225" t="s">
        <v>19</v>
      </c>
      <c r="F509" s="226" t="s">
        <v>679</v>
      </c>
      <c r="G509" s="224"/>
      <c r="H509" s="227">
        <v>17.122</v>
      </c>
      <c r="I509" s="228"/>
      <c r="J509" s="224"/>
      <c r="K509" s="224"/>
      <c r="L509" s="229"/>
      <c r="M509" s="230"/>
      <c r="N509" s="231"/>
      <c r="O509" s="231"/>
      <c r="P509" s="231"/>
      <c r="Q509" s="231"/>
      <c r="R509" s="231"/>
      <c r="S509" s="231"/>
      <c r="T509" s="232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T509" s="233" t="s">
        <v>126</v>
      </c>
      <c r="AU509" s="233" t="s">
        <v>79</v>
      </c>
      <c r="AV509" s="14" t="s">
        <v>79</v>
      </c>
      <c r="AW509" s="14" t="s">
        <v>33</v>
      </c>
      <c r="AX509" s="14" t="s">
        <v>72</v>
      </c>
      <c r="AY509" s="233" t="s">
        <v>116</v>
      </c>
    </row>
    <row r="510" s="14" customFormat="1">
      <c r="A510" s="14"/>
      <c r="B510" s="223"/>
      <c r="C510" s="224"/>
      <c r="D510" s="214" t="s">
        <v>126</v>
      </c>
      <c r="E510" s="225" t="s">
        <v>19</v>
      </c>
      <c r="F510" s="226" t="s">
        <v>636</v>
      </c>
      <c r="G510" s="224"/>
      <c r="H510" s="227">
        <v>225.17599999999999</v>
      </c>
      <c r="I510" s="228"/>
      <c r="J510" s="224"/>
      <c r="K510" s="224"/>
      <c r="L510" s="229"/>
      <c r="M510" s="230"/>
      <c r="N510" s="231"/>
      <c r="O510" s="231"/>
      <c r="P510" s="231"/>
      <c r="Q510" s="231"/>
      <c r="R510" s="231"/>
      <c r="S510" s="231"/>
      <c r="T510" s="232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T510" s="233" t="s">
        <v>126</v>
      </c>
      <c r="AU510" s="233" t="s">
        <v>79</v>
      </c>
      <c r="AV510" s="14" t="s">
        <v>79</v>
      </c>
      <c r="AW510" s="14" t="s">
        <v>33</v>
      </c>
      <c r="AX510" s="14" t="s">
        <v>72</v>
      </c>
      <c r="AY510" s="233" t="s">
        <v>116</v>
      </c>
    </row>
    <row r="511" s="14" customFormat="1">
      <c r="A511" s="14"/>
      <c r="B511" s="223"/>
      <c r="C511" s="224"/>
      <c r="D511" s="214" t="s">
        <v>126</v>
      </c>
      <c r="E511" s="225" t="s">
        <v>19</v>
      </c>
      <c r="F511" s="226" t="s">
        <v>637</v>
      </c>
      <c r="G511" s="224"/>
      <c r="H511" s="227">
        <v>-6.4000000000000004</v>
      </c>
      <c r="I511" s="228"/>
      <c r="J511" s="224"/>
      <c r="K511" s="224"/>
      <c r="L511" s="229"/>
      <c r="M511" s="230"/>
      <c r="N511" s="231"/>
      <c r="O511" s="231"/>
      <c r="P511" s="231"/>
      <c r="Q511" s="231"/>
      <c r="R511" s="231"/>
      <c r="S511" s="231"/>
      <c r="T511" s="232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T511" s="233" t="s">
        <v>126</v>
      </c>
      <c r="AU511" s="233" t="s">
        <v>79</v>
      </c>
      <c r="AV511" s="14" t="s">
        <v>79</v>
      </c>
      <c r="AW511" s="14" t="s">
        <v>33</v>
      </c>
      <c r="AX511" s="14" t="s">
        <v>72</v>
      </c>
      <c r="AY511" s="233" t="s">
        <v>116</v>
      </c>
    </row>
    <row r="512" s="14" customFormat="1">
      <c r="A512" s="14"/>
      <c r="B512" s="223"/>
      <c r="C512" s="224"/>
      <c r="D512" s="214" t="s">
        <v>126</v>
      </c>
      <c r="E512" s="225" t="s">
        <v>19</v>
      </c>
      <c r="F512" s="226" t="s">
        <v>638</v>
      </c>
      <c r="G512" s="224"/>
      <c r="H512" s="227">
        <v>-5.7999999999999998</v>
      </c>
      <c r="I512" s="228"/>
      <c r="J512" s="224"/>
      <c r="K512" s="224"/>
      <c r="L512" s="229"/>
      <c r="M512" s="230"/>
      <c r="N512" s="231"/>
      <c r="O512" s="231"/>
      <c r="P512" s="231"/>
      <c r="Q512" s="231"/>
      <c r="R512" s="231"/>
      <c r="S512" s="231"/>
      <c r="T512" s="232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T512" s="233" t="s">
        <v>126</v>
      </c>
      <c r="AU512" s="233" t="s">
        <v>79</v>
      </c>
      <c r="AV512" s="14" t="s">
        <v>79</v>
      </c>
      <c r="AW512" s="14" t="s">
        <v>33</v>
      </c>
      <c r="AX512" s="14" t="s">
        <v>72</v>
      </c>
      <c r="AY512" s="233" t="s">
        <v>116</v>
      </c>
    </row>
    <row r="513" s="14" customFormat="1">
      <c r="A513" s="14"/>
      <c r="B513" s="223"/>
      <c r="C513" s="224"/>
      <c r="D513" s="214" t="s">
        <v>126</v>
      </c>
      <c r="E513" s="225" t="s">
        <v>19</v>
      </c>
      <c r="F513" s="226" t="s">
        <v>639</v>
      </c>
      <c r="G513" s="224"/>
      <c r="H513" s="227">
        <v>-1.8</v>
      </c>
      <c r="I513" s="228"/>
      <c r="J513" s="224"/>
      <c r="K513" s="224"/>
      <c r="L513" s="229"/>
      <c r="M513" s="230"/>
      <c r="N513" s="231"/>
      <c r="O513" s="231"/>
      <c r="P513" s="231"/>
      <c r="Q513" s="231"/>
      <c r="R513" s="231"/>
      <c r="S513" s="231"/>
      <c r="T513" s="232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T513" s="233" t="s">
        <v>126</v>
      </c>
      <c r="AU513" s="233" t="s">
        <v>79</v>
      </c>
      <c r="AV513" s="14" t="s">
        <v>79</v>
      </c>
      <c r="AW513" s="14" t="s">
        <v>33</v>
      </c>
      <c r="AX513" s="14" t="s">
        <v>72</v>
      </c>
      <c r="AY513" s="233" t="s">
        <v>116</v>
      </c>
    </row>
    <row r="514" s="14" customFormat="1">
      <c r="A514" s="14"/>
      <c r="B514" s="223"/>
      <c r="C514" s="224"/>
      <c r="D514" s="214" t="s">
        <v>126</v>
      </c>
      <c r="E514" s="225" t="s">
        <v>19</v>
      </c>
      <c r="F514" s="226" t="s">
        <v>640</v>
      </c>
      <c r="G514" s="224"/>
      <c r="H514" s="227">
        <v>1.1699999999999999</v>
      </c>
      <c r="I514" s="228"/>
      <c r="J514" s="224"/>
      <c r="K514" s="224"/>
      <c r="L514" s="229"/>
      <c r="M514" s="230"/>
      <c r="N514" s="231"/>
      <c r="O514" s="231"/>
      <c r="P514" s="231"/>
      <c r="Q514" s="231"/>
      <c r="R514" s="231"/>
      <c r="S514" s="231"/>
      <c r="T514" s="232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T514" s="233" t="s">
        <v>126</v>
      </c>
      <c r="AU514" s="233" t="s">
        <v>79</v>
      </c>
      <c r="AV514" s="14" t="s">
        <v>79</v>
      </c>
      <c r="AW514" s="14" t="s">
        <v>33</v>
      </c>
      <c r="AX514" s="14" t="s">
        <v>72</v>
      </c>
      <c r="AY514" s="233" t="s">
        <v>116</v>
      </c>
    </row>
    <row r="515" s="14" customFormat="1">
      <c r="A515" s="14"/>
      <c r="B515" s="223"/>
      <c r="C515" s="224"/>
      <c r="D515" s="214" t="s">
        <v>126</v>
      </c>
      <c r="E515" s="225" t="s">
        <v>19</v>
      </c>
      <c r="F515" s="226" t="s">
        <v>641</v>
      </c>
      <c r="G515" s="224"/>
      <c r="H515" s="227">
        <v>-3.7799999999999998</v>
      </c>
      <c r="I515" s="228"/>
      <c r="J515" s="224"/>
      <c r="K515" s="224"/>
      <c r="L515" s="229"/>
      <c r="M515" s="230"/>
      <c r="N515" s="231"/>
      <c r="O515" s="231"/>
      <c r="P515" s="231"/>
      <c r="Q515" s="231"/>
      <c r="R515" s="231"/>
      <c r="S515" s="231"/>
      <c r="T515" s="232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T515" s="233" t="s">
        <v>126</v>
      </c>
      <c r="AU515" s="233" t="s">
        <v>79</v>
      </c>
      <c r="AV515" s="14" t="s">
        <v>79</v>
      </c>
      <c r="AW515" s="14" t="s">
        <v>33</v>
      </c>
      <c r="AX515" s="14" t="s">
        <v>72</v>
      </c>
      <c r="AY515" s="233" t="s">
        <v>116</v>
      </c>
    </row>
    <row r="516" s="14" customFormat="1">
      <c r="A516" s="14"/>
      <c r="B516" s="223"/>
      <c r="C516" s="224"/>
      <c r="D516" s="214" t="s">
        <v>126</v>
      </c>
      <c r="E516" s="225" t="s">
        <v>19</v>
      </c>
      <c r="F516" s="226" t="s">
        <v>642</v>
      </c>
      <c r="G516" s="224"/>
      <c r="H516" s="227">
        <v>5.04</v>
      </c>
      <c r="I516" s="228"/>
      <c r="J516" s="224"/>
      <c r="K516" s="224"/>
      <c r="L516" s="229"/>
      <c r="M516" s="230"/>
      <c r="N516" s="231"/>
      <c r="O516" s="231"/>
      <c r="P516" s="231"/>
      <c r="Q516" s="231"/>
      <c r="R516" s="231"/>
      <c r="S516" s="231"/>
      <c r="T516" s="232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T516" s="233" t="s">
        <v>126</v>
      </c>
      <c r="AU516" s="233" t="s">
        <v>79</v>
      </c>
      <c r="AV516" s="14" t="s">
        <v>79</v>
      </c>
      <c r="AW516" s="14" t="s">
        <v>33</v>
      </c>
      <c r="AX516" s="14" t="s">
        <v>72</v>
      </c>
      <c r="AY516" s="233" t="s">
        <v>116</v>
      </c>
    </row>
    <row r="517" s="15" customFormat="1">
      <c r="A517" s="15"/>
      <c r="B517" s="234"/>
      <c r="C517" s="235"/>
      <c r="D517" s="214" t="s">
        <v>126</v>
      </c>
      <c r="E517" s="236" t="s">
        <v>19</v>
      </c>
      <c r="F517" s="237" t="s">
        <v>130</v>
      </c>
      <c r="G517" s="235"/>
      <c r="H517" s="238">
        <v>557.5680000000001</v>
      </c>
      <c r="I517" s="239"/>
      <c r="J517" s="235"/>
      <c r="K517" s="235"/>
      <c r="L517" s="240"/>
      <c r="M517" s="241"/>
      <c r="N517" s="242"/>
      <c r="O517" s="242"/>
      <c r="P517" s="242"/>
      <c r="Q517" s="242"/>
      <c r="R517" s="242"/>
      <c r="S517" s="242"/>
      <c r="T517" s="243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T517" s="244" t="s">
        <v>126</v>
      </c>
      <c r="AU517" s="244" t="s">
        <v>79</v>
      </c>
      <c r="AV517" s="15" t="s">
        <v>124</v>
      </c>
      <c r="AW517" s="15" t="s">
        <v>33</v>
      </c>
      <c r="AX517" s="15" t="s">
        <v>77</v>
      </c>
      <c r="AY517" s="244" t="s">
        <v>116</v>
      </c>
    </row>
    <row r="518" s="2" customFormat="1" ht="16.5" customHeight="1">
      <c r="A518" s="40"/>
      <c r="B518" s="41"/>
      <c r="C518" s="199" t="s">
        <v>680</v>
      </c>
      <c r="D518" s="199" t="s">
        <v>119</v>
      </c>
      <c r="E518" s="200" t="s">
        <v>681</v>
      </c>
      <c r="F518" s="201" t="s">
        <v>682</v>
      </c>
      <c r="G518" s="202" t="s">
        <v>122</v>
      </c>
      <c r="H518" s="203">
        <v>474.91800000000001</v>
      </c>
      <c r="I518" s="204"/>
      <c r="J518" s="205">
        <f>ROUND(I518*H518,2)</f>
        <v>0</v>
      </c>
      <c r="K518" s="201" t="s">
        <v>123</v>
      </c>
      <c r="L518" s="46"/>
      <c r="M518" s="206" t="s">
        <v>19</v>
      </c>
      <c r="N518" s="207" t="s">
        <v>43</v>
      </c>
      <c r="O518" s="86"/>
      <c r="P518" s="208">
        <f>O518*H518</f>
        <v>0</v>
      </c>
      <c r="Q518" s="208">
        <v>0.001</v>
      </c>
      <c r="R518" s="208">
        <f>Q518*H518</f>
        <v>0.47491800000000001</v>
      </c>
      <c r="S518" s="208">
        <v>0.00031</v>
      </c>
      <c r="T518" s="209">
        <f>S518*H518</f>
        <v>0.14722457999999999</v>
      </c>
      <c r="U518" s="40"/>
      <c r="V518" s="40"/>
      <c r="W518" s="40"/>
      <c r="X518" s="40"/>
      <c r="Y518" s="40"/>
      <c r="Z518" s="40"/>
      <c r="AA518" s="40"/>
      <c r="AB518" s="40"/>
      <c r="AC518" s="40"/>
      <c r="AD518" s="40"/>
      <c r="AE518" s="40"/>
      <c r="AR518" s="210" t="s">
        <v>212</v>
      </c>
      <c r="AT518" s="210" t="s">
        <v>119</v>
      </c>
      <c r="AU518" s="210" t="s">
        <v>79</v>
      </c>
      <c r="AY518" s="19" t="s">
        <v>116</v>
      </c>
      <c r="BE518" s="211">
        <f>IF(N518="základní",J518,0)</f>
        <v>0</v>
      </c>
      <c r="BF518" s="211">
        <f>IF(N518="snížená",J518,0)</f>
        <v>0</v>
      </c>
      <c r="BG518" s="211">
        <f>IF(N518="zákl. přenesená",J518,0)</f>
        <v>0</v>
      </c>
      <c r="BH518" s="211">
        <f>IF(N518="sníž. přenesená",J518,0)</f>
        <v>0</v>
      </c>
      <c r="BI518" s="211">
        <f>IF(N518="nulová",J518,0)</f>
        <v>0</v>
      </c>
      <c r="BJ518" s="19" t="s">
        <v>77</v>
      </c>
      <c r="BK518" s="211">
        <f>ROUND(I518*H518,2)</f>
        <v>0</v>
      </c>
      <c r="BL518" s="19" t="s">
        <v>212</v>
      </c>
      <c r="BM518" s="210" t="s">
        <v>683</v>
      </c>
    </row>
    <row r="519" s="14" customFormat="1">
      <c r="A519" s="14"/>
      <c r="B519" s="223"/>
      <c r="C519" s="224"/>
      <c r="D519" s="214" t="s">
        <v>126</v>
      </c>
      <c r="E519" s="225" t="s">
        <v>19</v>
      </c>
      <c r="F519" s="226" t="s">
        <v>684</v>
      </c>
      <c r="G519" s="224"/>
      <c r="H519" s="227">
        <v>560.53800000000001</v>
      </c>
      <c r="I519" s="228"/>
      <c r="J519" s="224"/>
      <c r="K519" s="224"/>
      <c r="L519" s="229"/>
      <c r="M519" s="230"/>
      <c r="N519" s="231"/>
      <c r="O519" s="231"/>
      <c r="P519" s="231"/>
      <c r="Q519" s="231"/>
      <c r="R519" s="231"/>
      <c r="S519" s="231"/>
      <c r="T519" s="232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T519" s="233" t="s">
        <v>126</v>
      </c>
      <c r="AU519" s="233" t="s">
        <v>79</v>
      </c>
      <c r="AV519" s="14" t="s">
        <v>79</v>
      </c>
      <c r="AW519" s="14" t="s">
        <v>33</v>
      </c>
      <c r="AX519" s="14" t="s">
        <v>72</v>
      </c>
      <c r="AY519" s="233" t="s">
        <v>116</v>
      </c>
    </row>
    <row r="520" s="14" customFormat="1">
      <c r="A520" s="14"/>
      <c r="B520" s="223"/>
      <c r="C520" s="224"/>
      <c r="D520" s="214" t="s">
        <v>126</v>
      </c>
      <c r="E520" s="225" t="s">
        <v>19</v>
      </c>
      <c r="F520" s="226" t="s">
        <v>685</v>
      </c>
      <c r="G520" s="224"/>
      <c r="H520" s="227">
        <v>-70.5</v>
      </c>
      <c r="I520" s="228"/>
      <c r="J520" s="224"/>
      <c r="K520" s="224"/>
      <c r="L520" s="229"/>
      <c r="M520" s="230"/>
      <c r="N520" s="231"/>
      <c r="O520" s="231"/>
      <c r="P520" s="231"/>
      <c r="Q520" s="231"/>
      <c r="R520" s="231"/>
      <c r="S520" s="231"/>
      <c r="T520" s="232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T520" s="233" t="s">
        <v>126</v>
      </c>
      <c r="AU520" s="233" t="s">
        <v>79</v>
      </c>
      <c r="AV520" s="14" t="s">
        <v>79</v>
      </c>
      <c r="AW520" s="14" t="s">
        <v>33</v>
      </c>
      <c r="AX520" s="14" t="s">
        <v>72</v>
      </c>
      <c r="AY520" s="233" t="s">
        <v>116</v>
      </c>
    </row>
    <row r="521" s="14" customFormat="1">
      <c r="A521" s="14"/>
      <c r="B521" s="223"/>
      <c r="C521" s="224"/>
      <c r="D521" s="214" t="s">
        <v>126</v>
      </c>
      <c r="E521" s="225" t="s">
        <v>19</v>
      </c>
      <c r="F521" s="226" t="s">
        <v>686</v>
      </c>
      <c r="G521" s="224"/>
      <c r="H521" s="227">
        <v>65.099999999999994</v>
      </c>
      <c r="I521" s="228"/>
      <c r="J521" s="224"/>
      <c r="K521" s="224"/>
      <c r="L521" s="229"/>
      <c r="M521" s="230"/>
      <c r="N521" s="231"/>
      <c r="O521" s="231"/>
      <c r="P521" s="231"/>
      <c r="Q521" s="231"/>
      <c r="R521" s="231"/>
      <c r="S521" s="231"/>
      <c r="T521" s="232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T521" s="233" t="s">
        <v>126</v>
      </c>
      <c r="AU521" s="233" t="s">
        <v>79</v>
      </c>
      <c r="AV521" s="14" t="s">
        <v>79</v>
      </c>
      <c r="AW521" s="14" t="s">
        <v>33</v>
      </c>
      <c r="AX521" s="14" t="s">
        <v>72</v>
      </c>
      <c r="AY521" s="233" t="s">
        <v>116</v>
      </c>
    </row>
    <row r="522" s="14" customFormat="1">
      <c r="A522" s="14"/>
      <c r="B522" s="223"/>
      <c r="C522" s="224"/>
      <c r="D522" s="214" t="s">
        <v>126</v>
      </c>
      <c r="E522" s="225" t="s">
        <v>19</v>
      </c>
      <c r="F522" s="226" t="s">
        <v>687</v>
      </c>
      <c r="G522" s="224"/>
      <c r="H522" s="227">
        <v>25.800000000000001</v>
      </c>
      <c r="I522" s="228"/>
      <c r="J522" s="224"/>
      <c r="K522" s="224"/>
      <c r="L522" s="229"/>
      <c r="M522" s="230"/>
      <c r="N522" s="231"/>
      <c r="O522" s="231"/>
      <c r="P522" s="231"/>
      <c r="Q522" s="231"/>
      <c r="R522" s="231"/>
      <c r="S522" s="231"/>
      <c r="T522" s="232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T522" s="233" t="s">
        <v>126</v>
      </c>
      <c r="AU522" s="233" t="s">
        <v>79</v>
      </c>
      <c r="AV522" s="14" t="s">
        <v>79</v>
      </c>
      <c r="AW522" s="14" t="s">
        <v>33</v>
      </c>
      <c r="AX522" s="14" t="s">
        <v>72</v>
      </c>
      <c r="AY522" s="233" t="s">
        <v>116</v>
      </c>
    </row>
    <row r="523" s="14" customFormat="1">
      <c r="A523" s="14"/>
      <c r="B523" s="223"/>
      <c r="C523" s="224"/>
      <c r="D523" s="214" t="s">
        <v>126</v>
      </c>
      <c r="E523" s="225" t="s">
        <v>19</v>
      </c>
      <c r="F523" s="226" t="s">
        <v>688</v>
      </c>
      <c r="G523" s="224"/>
      <c r="H523" s="227">
        <v>-106.02</v>
      </c>
      <c r="I523" s="228"/>
      <c r="J523" s="224"/>
      <c r="K523" s="224"/>
      <c r="L523" s="229"/>
      <c r="M523" s="230"/>
      <c r="N523" s="231"/>
      <c r="O523" s="231"/>
      <c r="P523" s="231"/>
      <c r="Q523" s="231"/>
      <c r="R523" s="231"/>
      <c r="S523" s="231"/>
      <c r="T523" s="232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T523" s="233" t="s">
        <v>126</v>
      </c>
      <c r="AU523" s="233" t="s">
        <v>79</v>
      </c>
      <c r="AV523" s="14" t="s">
        <v>79</v>
      </c>
      <c r="AW523" s="14" t="s">
        <v>33</v>
      </c>
      <c r="AX523" s="14" t="s">
        <v>72</v>
      </c>
      <c r="AY523" s="233" t="s">
        <v>116</v>
      </c>
    </row>
    <row r="524" s="15" customFormat="1">
      <c r="A524" s="15"/>
      <c r="B524" s="234"/>
      <c r="C524" s="235"/>
      <c r="D524" s="214" t="s">
        <v>126</v>
      </c>
      <c r="E524" s="236" t="s">
        <v>19</v>
      </c>
      <c r="F524" s="237" t="s">
        <v>130</v>
      </c>
      <c r="G524" s="235"/>
      <c r="H524" s="238">
        <v>474.91800000000001</v>
      </c>
      <c r="I524" s="239"/>
      <c r="J524" s="235"/>
      <c r="K524" s="235"/>
      <c r="L524" s="240"/>
      <c r="M524" s="241"/>
      <c r="N524" s="242"/>
      <c r="O524" s="242"/>
      <c r="P524" s="242"/>
      <c r="Q524" s="242"/>
      <c r="R524" s="242"/>
      <c r="S524" s="242"/>
      <c r="T524" s="243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T524" s="244" t="s">
        <v>126</v>
      </c>
      <c r="AU524" s="244" t="s">
        <v>79</v>
      </c>
      <c r="AV524" s="15" t="s">
        <v>124</v>
      </c>
      <c r="AW524" s="15" t="s">
        <v>33</v>
      </c>
      <c r="AX524" s="15" t="s">
        <v>77</v>
      </c>
      <c r="AY524" s="244" t="s">
        <v>116</v>
      </c>
    </row>
    <row r="525" s="2" customFormat="1" ht="16.5" customHeight="1">
      <c r="A525" s="40"/>
      <c r="B525" s="41"/>
      <c r="C525" s="199" t="s">
        <v>689</v>
      </c>
      <c r="D525" s="199" t="s">
        <v>119</v>
      </c>
      <c r="E525" s="200" t="s">
        <v>690</v>
      </c>
      <c r="F525" s="201" t="s">
        <v>691</v>
      </c>
      <c r="G525" s="202" t="s">
        <v>122</v>
      </c>
      <c r="H525" s="203">
        <v>368.00400000000002</v>
      </c>
      <c r="I525" s="204"/>
      <c r="J525" s="205">
        <f>ROUND(I525*H525,2)</f>
        <v>0</v>
      </c>
      <c r="K525" s="201" t="s">
        <v>123</v>
      </c>
      <c r="L525" s="46"/>
      <c r="M525" s="206" t="s">
        <v>19</v>
      </c>
      <c r="N525" s="207" t="s">
        <v>43</v>
      </c>
      <c r="O525" s="86"/>
      <c r="P525" s="208">
        <f>O525*H525</f>
        <v>0</v>
      </c>
      <c r="Q525" s="208">
        <v>0.00073999999999999999</v>
      </c>
      <c r="R525" s="208">
        <f>Q525*H525</f>
        <v>0.27232296</v>
      </c>
      <c r="S525" s="208">
        <v>0</v>
      </c>
      <c r="T525" s="209">
        <f>S525*H525</f>
        <v>0</v>
      </c>
      <c r="U525" s="40"/>
      <c r="V525" s="40"/>
      <c r="W525" s="40"/>
      <c r="X525" s="40"/>
      <c r="Y525" s="40"/>
      <c r="Z525" s="40"/>
      <c r="AA525" s="40"/>
      <c r="AB525" s="40"/>
      <c r="AC525" s="40"/>
      <c r="AD525" s="40"/>
      <c r="AE525" s="40"/>
      <c r="AR525" s="210" t="s">
        <v>212</v>
      </c>
      <c r="AT525" s="210" t="s">
        <v>119</v>
      </c>
      <c r="AU525" s="210" t="s">
        <v>79</v>
      </c>
      <c r="AY525" s="19" t="s">
        <v>116</v>
      </c>
      <c r="BE525" s="211">
        <f>IF(N525="základní",J525,0)</f>
        <v>0</v>
      </c>
      <c r="BF525" s="211">
        <f>IF(N525="snížená",J525,0)</f>
        <v>0</v>
      </c>
      <c r="BG525" s="211">
        <f>IF(N525="zákl. přenesená",J525,0)</f>
        <v>0</v>
      </c>
      <c r="BH525" s="211">
        <f>IF(N525="sníž. přenesená",J525,0)</f>
        <v>0</v>
      </c>
      <c r="BI525" s="211">
        <f>IF(N525="nulová",J525,0)</f>
        <v>0</v>
      </c>
      <c r="BJ525" s="19" t="s">
        <v>77</v>
      </c>
      <c r="BK525" s="211">
        <f>ROUND(I525*H525,2)</f>
        <v>0</v>
      </c>
      <c r="BL525" s="19" t="s">
        <v>212</v>
      </c>
      <c r="BM525" s="210" t="s">
        <v>692</v>
      </c>
    </row>
    <row r="526" s="14" customFormat="1">
      <c r="A526" s="14"/>
      <c r="B526" s="223"/>
      <c r="C526" s="224"/>
      <c r="D526" s="214" t="s">
        <v>126</v>
      </c>
      <c r="E526" s="225" t="s">
        <v>19</v>
      </c>
      <c r="F526" s="226" t="s">
        <v>693</v>
      </c>
      <c r="G526" s="224"/>
      <c r="H526" s="227">
        <v>25.456</v>
      </c>
      <c r="I526" s="228"/>
      <c r="J526" s="224"/>
      <c r="K526" s="224"/>
      <c r="L526" s="229"/>
      <c r="M526" s="230"/>
      <c r="N526" s="231"/>
      <c r="O526" s="231"/>
      <c r="P526" s="231"/>
      <c r="Q526" s="231"/>
      <c r="R526" s="231"/>
      <c r="S526" s="231"/>
      <c r="T526" s="232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T526" s="233" t="s">
        <v>126</v>
      </c>
      <c r="AU526" s="233" t="s">
        <v>79</v>
      </c>
      <c r="AV526" s="14" t="s">
        <v>79</v>
      </c>
      <c r="AW526" s="14" t="s">
        <v>33</v>
      </c>
      <c r="AX526" s="14" t="s">
        <v>72</v>
      </c>
      <c r="AY526" s="233" t="s">
        <v>116</v>
      </c>
    </row>
    <row r="527" s="14" customFormat="1">
      <c r="A527" s="14"/>
      <c r="B527" s="223"/>
      <c r="C527" s="224"/>
      <c r="D527" s="214" t="s">
        <v>126</v>
      </c>
      <c r="E527" s="225" t="s">
        <v>19</v>
      </c>
      <c r="F527" s="226" t="s">
        <v>694</v>
      </c>
      <c r="G527" s="224"/>
      <c r="H527" s="227">
        <v>2.1320000000000001</v>
      </c>
      <c r="I527" s="228"/>
      <c r="J527" s="224"/>
      <c r="K527" s="224"/>
      <c r="L527" s="229"/>
      <c r="M527" s="230"/>
      <c r="N527" s="231"/>
      <c r="O527" s="231"/>
      <c r="P527" s="231"/>
      <c r="Q527" s="231"/>
      <c r="R527" s="231"/>
      <c r="S527" s="231"/>
      <c r="T527" s="232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T527" s="233" t="s">
        <v>126</v>
      </c>
      <c r="AU527" s="233" t="s">
        <v>79</v>
      </c>
      <c r="AV527" s="14" t="s">
        <v>79</v>
      </c>
      <c r="AW527" s="14" t="s">
        <v>33</v>
      </c>
      <c r="AX527" s="14" t="s">
        <v>72</v>
      </c>
      <c r="AY527" s="233" t="s">
        <v>116</v>
      </c>
    </row>
    <row r="528" s="14" customFormat="1">
      <c r="A528" s="14"/>
      <c r="B528" s="223"/>
      <c r="C528" s="224"/>
      <c r="D528" s="214" t="s">
        <v>126</v>
      </c>
      <c r="E528" s="225" t="s">
        <v>19</v>
      </c>
      <c r="F528" s="226" t="s">
        <v>695</v>
      </c>
      <c r="G528" s="224"/>
      <c r="H528" s="227">
        <v>37.799999999999997</v>
      </c>
      <c r="I528" s="228"/>
      <c r="J528" s="224"/>
      <c r="K528" s="224"/>
      <c r="L528" s="229"/>
      <c r="M528" s="230"/>
      <c r="N528" s="231"/>
      <c r="O528" s="231"/>
      <c r="P528" s="231"/>
      <c r="Q528" s="231"/>
      <c r="R528" s="231"/>
      <c r="S528" s="231"/>
      <c r="T528" s="232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T528" s="233" t="s">
        <v>126</v>
      </c>
      <c r="AU528" s="233" t="s">
        <v>79</v>
      </c>
      <c r="AV528" s="14" t="s">
        <v>79</v>
      </c>
      <c r="AW528" s="14" t="s">
        <v>33</v>
      </c>
      <c r="AX528" s="14" t="s">
        <v>72</v>
      </c>
      <c r="AY528" s="233" t="s">
        <v>116</v>
      </c>
    </row>
    <row r="529" s="14" customFormat="1">
      <c r="A529" s="14"/>
      <c r="B529" s="223"/>
      <c r="C529" s="224"/>
      <c r="D529" s="214" t="s">
        <v>126</v>
      </c>
      <c r="E529" s="225" t="s">
        <v>19</v>
      </c>
      <c r="F529" s="226" t="s">
        <v>665</v>
      </c>
      <c r="G529" s="224"/>
      <c r="H529" s="227">
        <v>4.3200000000000003</v>
      </c>
      <c r="I529" s="228"/>
      <c r="J529" s="224"/>
      <c r="K529" s="224"/>
      <c r="L529" s="229"/>
      <c r="M529" s="230"/>
      <c r="N529" s="231"/>
      <c r="O529" s="231"/>
      <c r="P529" s="231"/>
      <c r="Q529" s="231"/>
      <c r="R529" s="231"/>
      <c r="S529" s="231"/>
      <c r="T529" s="232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T529" s="233" t="s">
        <v>126</v>
      </c>
      <c r="AU529" s="233" t="s">
        <v>79</v>
      </c>
      <c r="AV529" s="14" t="s">
        <v>79</v>
      </c>
      <c r="AW529" s="14" t="s">
        <v>33</v>
      </c>
      <c r="AX529" s="14" t="s">
        <v>72</v>
      </c>
      <c r="AY529" s="233" t="s">
        <v>116</v>
      </c>
    </row>
    <row r="530" s="14" customFormat="1">
      <c r="A530" s="14"/>
      <c r="B530" s="223"/>
      <c r="C530" s="224"/>
      <c r="D530" s="214" t="s">
        <v>126</v>
      </c>
      <c r="E530" s="225" t="s">
        <v>19</v>
      </c>
      <c r="F530" s="226" t="s">
        <v>696</v>
      </c>
      <c r="G530" s="224"/>
      <c r="H530" s="227">
        <v>-1.2</v>
      </c>
      <c r="I530" s="228"/>
      <c r="J530" s="224"/>
      <c r="K530" s="224"/>
      <c r="L530" s="229"/>
      <c r="M530" s="230"/>
      <c r="N530" s="231"/>
      <c r="O530" s="231"/>
      <c r="P530" s="231"/>
      <c r="Q530" s="231"/>
      <c r="R530" s="231"/>
      <c r="S530" s="231"/>
      <c r="T530" s="232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T530" s="233" t="s">
        <v>126</v>
      </c>
      <c r="AU530" s="233" t="s">
        <v>79</v>
      </c>
      <c r="AV530" s="14" t="s">
        <v>79</v>
      </c>
      <c r="AW530" s="14" t="s">
        <v>33</v>
      </c>
      <c r="AX530" s="14" t="s">
        <v>72</v>
      </c>
      <c r="AY530" s="233" t="s">
        <v>116</v>
      </c>
    </row>
    <row r="531" s="14" customFormat="1">
      <c r="A531" s="14"/>
      <c r="B531" s="223"/>
      <c r="C531" s="224"/>
      <c r="D531" s="214" t="s">
        <v>126</v>
      </c>
      <c r="E531" s="225" t="s">
        <v>19</v>
      </c>
      <c r="F531" s="226" t="s">
        <v>697</v>
      </c>
      <c r="G531" s="224"/>
      <c r="H531" s="227">
        <v>-0.32000000000000001</v>
      </c>
      <c r="I531" s="228"/>
      <c r="J531" s="224"/>
      <c r="K531" s="224"/>
      <c r="L531" s="229"/>
      <c r="M531" s="230"/>
      <c r="N531" s="231"/>
      <c r="O531" s="231"/>
      <c r="P531" s="231"/>
      <c r="Q531" s="231"/>
      <c r="R531" s="231"/>
      <c r="S531" s="231"/>
      <c r="T531" s="232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T531" s="233" t="s">
        <v>126</v>
      </c>
      <c r="AU531" s="233" t="s">
        <v>79</v>
      </c>
      <c r="AV531" s="14" t="s">
        <v>79</v>
      </c>
      <c r="AW531" s="14" t="s">
        <v>33</v>
      </c>
      <c r="AX531" s="14" t="s">
        <v>72</v>
      </c>
      <c r="AY531" s="233" t="s">
        <v>116</v>
      </c>
    </row>
    <row r="532" s="14" customFormat="1">
      <c r="A532" s="14"/>
      <c r="B532" s="223"/>
      <c r="C532" s="224"/>
      <c r="D532" s="214" t="s">
        <v>126</v>
      </c>
      <c r="E532" s="225" t="s">
        <v>19</v>
      </c>
      <c r="F532" s="226" t="s">
        <v>698</v>
      </c>
      <c r="G532" s="224"/>
      <c r="H532" s="227">
        <v>-0.71999999999999997</v>
      </c>
      <c r="I532" s="228"/>
      <c r="J532" s="224"/>
      <c r="K532" s="224"/>
      <c r="L532" s="229"/>
      <c r="M532" s="230"/>
      <c r="N532" s="231"/>
      <c r="O532" s="231"/>
      <c r="P532" s="231"/>
      <c r="Q532" s="231"/>
      <c r="R532" s="231"/>
      <c r="S532" s="231"/>
      <c r="T532" s="232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T532" s="233" t="s">
        <v>126</v>
      </c>
      <c r="AU532" s="233" t="s">
        <v>79</v>
      </c>
      <c r="AV532" s="14" t="s">
        <v>79</v>
      </c>
      <c r="AW532" s="14" t="s">
        <v>33</v>
      </c>
      <c r="AX532" s="14" t="s">
        <v>72</v>
      </c>
      <c r="AY532" s="233" t="s">
        <v>116</v>
      </c>
    </row>
    <row r="533" s="14" customFormat="1">
      <c r="A533" s="14"/>
      <c r="B533" s="223"/>
      <c r="C533" s="224"/>
      <c r="D533" s="214" t="s">
        <v>126</v>
      </c>
      <c r="E533" s="225" t="s">
        <v>19</v>
      </c>
      <c r="F533" s="226" t="s">
        <v>699</v>
      </c>
      <c r="G533" s="224"/>
      <c r="H533" s="227">
        <v>44.002000000000002</v>
      </c>
      <c r="I533" s="228"/>
      <c r="J533" s="224"/>
      <c r="K533" s="224"/>
      <c r="L533" s="229"/>
      <c r="M533" s="230"/>
      <c r="N533" s="231"/>
      <c r="O533" s="231"/>
      <c r="P533" s="231"/>
      <c r="Q533" s="231"/>
      <c r="R533" s="231"/>
      <c r="S533" s="231"/>
      <c r="T533" s="232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T533" s="233" t="s">
        <v>126</v>
      </c>
      <c r="AU533" s="233" t="s">
        <v>79</v>
      </c>
      <c r="AV533" s="14" t="s">
        <v>79</v>
      </c>
      <c r="AW533" s="14" t="s">
        <v>33</v>
      </c>
      <c r="AX533" s="14" t="s">
        <v>72</v>
      </c>
      <c r="AY533" s="233" t="s">
        <v>116</v>
      </c>
    </row>
    <row r="534" s="14" customFormat="1">
      <c r="A534" s="14"/>
      <c r="B534" s="223"/>
      <c r="C534" s="224"/>
      <c r="D534" s="214" t="s">
        <v>126</v>
      </c>
      <c r="E534" s="225" t="s">
        <v>19</v>
      </c>
      <c r="F534" s="226" t="s">
        <v>676</v>
      </c>
      <c r="G534" s="224"/>
      <c r="H534" s="227">
        <v>2.1600000000000001</v>
      </c>
      <c r="I534" s="228"/>
      <c r="J534" s="224"/>
      <c r="K534" s="224"/>
      <c r="L534" s="229"/>
      <c r="M534" s="230"/>
      <c r="N534" s="231"/>
      <c r="O534" s="231"/>
      <c r="P534" s="231"/>
      <c r="Q534" s="231"/>
      <c r="R534" s="231"/>
      <c r="S534" s="231"/>
      <c r="T534" s="232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T534" s="233" t="s">
        <v>126</v>
      </c>
      <c r="AU534" s="233" t="s">
        <v>79</v>
      </c>
      <c r="AV534" s="14" t="s">
        <v>79</v>
      </c>
      <c r="AW534" s="14" t="s">
        <v>33</v>
      </c>
      <c r="AX534" s="14" t="s">
        <v>72</v>
      </c>
      <c r="AY534" s="233" t="s">
        <v>116</v>
      </c>
    </row>
    <row r="535" s="14" customFormat="1">
      <c r="A535" s="14"/>
      <c r="B535" s="223"/>
      <c r="C535" s="224"/>
      <c r="D535" s="214" t="s">
        <v>126</v>
      </c>
      <c r="E535" s="225" t="s">
        <v>19</v>
      </c>
      <c r="F535" s="226" t="s">
        <v>425</v>
      </c>
      <c r="G535" s="224"/>
      <c r="H535" s="227">
        <v>13.388</v>
      </c>
      <c r="I535" s="228"/>
      <c r="J535" s="224"/>
      <c r="K535" s="224"/>
      <c r="L535" s="229"/>
      <c r="M535" s="230"/>
      <c r="N535" s="231"/>
      <c r="O535" s="231"/>
      <c r="P535" s="231"/>
      <c r="Q535" s="231"/>
      <c r="R535" s="231"/>
      <c r="S535" s="231"/>
      <c r="T535" s="232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T535" s="233" t="s">
        <v>126</v>
      </c>
      <c r="AU535" s="233" t="s">
        <v>79</v>
      </c>
      <c r="AV535" s="14" t="s">
        <v>79</v>
      </c>
      <c r="AW535" s="14" t="s">
        <v>33</v>
      </c>
      <c r="AX535" s="14" t="s">
        <v>72</v>
      </c>
      <c r="AY535" s="233" t="s">
        <v>116</v>
      </c>
    </row>
    <row r="536" s="14" customFormat="1">
      <c r="A536" s="14"/>
      <c r="B536" s="223"/>
      <c r="C536" s="224"/>
      <c r="D536" s="214" t="s">
        <v>126</v>
      </c>
      <c r="E536" s="225" t="s">
        <v>19</v>
      </c>
      <c r="F536" s="226" t="s">
        <v>426</v>
      </c>
      <c r="G536" s="224"/>
      <c r="H536" s="227">
        <v>20.542999999999999</v>
      </c>
      <c r="I536" s="228"/>
      <c r="J536" s="224"/>
      <c r="K536" s="224"/>
      <c r="L536" s="229"/>
      <c r="M536" s="230"/>
      <c r="N536" s="231"/>
      <c r="O536" s="231"/>
      <c r="P536" s="231"/>
      <c r="Q536" s="231"/>
      <c r="R536" s="231"/>
      <c r="S536" s="231"/>
      <c r="T536" s="232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T536" s="233" t="s">
        <v>126</v>
      </c>
      <c r="AU536" s="233" t="s">
        <v>79</v>
      </c>
      <c r="AV536" s="14" t="s">
        <v>79</v>
      </c>
      <c r="AW536" s="14" t="s">
        <v>33</v>
      </c>
      <c r="AX536" s="14" t="s">
        <v>72</v>
      </c>
      <c r="AY536" s="233" t="s">
        <v>116</v>
      </c>
    </row>
    <row r="537" s="14" customFormat="1">
      <c r="A537" s="14"/>
      <c r="B537" s="223"/>
      <c r="C537" s="224"/>
      <c r="D537" s="214" t="s">
        <v>126</v>
      </c>
      <c r="E537" s="225" t="s">
        <v>19</v>
      </c>
      <c r="F537" s="226" t="s">
        <v>427</v>
      </c>
      <c r="G537" s="224"/>
      <c r="H537" s="227">
        <v>9.9450000000000003</v>
      </c>
      <c r="I537" s="228"/>
      <c r="J537" s="224"/>
      <c r="K537" s="224"/>
      <c r="L537" s="229"/>
      <c r="M537" s="230"/>
      <c r="N537" s="231"/>
      <c r="O537" s="231"/>
      <c r="P537" s="231"/>
      <c r="Q537" s="231"/>
      <c r="R537" s="231"/>
      <c r="S537" s="231"/>
      <c r="T537" s="232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T537" s="233" t="s">
        <v>126</v>
      </c>
      <c r="AU537" s="233" t="s">
        <v>79</v>
      </c>
      <c r="AV537" s="14" t="s">
        <v>79</v>
      </c>
      <c r="AW537" s="14" t="s">
        <v>33</v>
      </c>
      <c r="AX537" s="14" t="s">
        <v>72</v>
      </c>
      <c r="AY537" s="233" t="s">
        <v>116</v>
      </c>
    </row>
    <row r="538" s="14" customFormat="1">
      <c r="A538" s="14"/>
      <c r="B538" s="223"/>
      <c r="C538" s="224"/>
      <c r="D538" s="214" t="s">
        <v>126</v>
      </c>
      <c r="E538" s="225" t="s">
        <v>19</v>
      </c>
      <c r="F538" s="226" t="s">
        <v>428</v>
      </c>
      <c r="G538" s="224"/>
      <c r="H538" s="227">
        <v>10.26</v>
      </c>
      <c r="I538" s="228"/>
      <c r="J538" s="224"/>
      <c r="K538" s="224"/>
      <c r="L538" s="229"/>
      <c r="M538" s="230"/>
      <c r="N538" s="231"/>
      <c r="O538" s="231"/>
      <c r="P538" s="231"/>
      <c r="Q538" s="231"/>
      <c r="R538" s="231"/>
      <c r="S538" s="231"/>
      <c r="T538" s="232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T538" s="233" t="s">
        <v>126</v>
      </c>
      <c r="AU538" s="233" t="s">
        <v>79</v>
      </c>
      <c r="AV538" s="14" t="s">
        <v>79</v>
      </c>
      <c r="AW538" s="14" t="s">
        <v>33</v>
      </c>
      <c r="AX538" s="14" t="s">
        <v>72</v>
      </c>
      <c r="AY538" s="233" t="s">
        <v>116</v>
      </c>
    </row>
    <row r="539" s="14" customFormat="1">
      <c r="A539" s="14"/>
      <c r="B539" s="223"/>
      <c r="C539" s="224"/>
      <c r="D539" s="214" t="s">
        <v>126</v>
      </c>
      <c r="E539" s="225" t="s">
        <v>19</v>
      </c>
      <c r="F539" s="226" t="s">
        <v>429</v>
      </c>
      <c r="G539" s="224"/>
      <c r="H539" s="227">
        <v>5.9450000000000003</v>
      </c>
      <c r="I539" s="228"/>
      <c r="J539" s="224"/>
      <c r="K539" s="224"/>
      <c r="L539" s="229"/>
      <c r="M539" s="230"/>
      <c r="N539" s="231"/>
      <c r="O539" s="231"/>
      <c r="P539" s="231"/>
      <c r="Q539" s="231"/>
      <c r="R539" s="231"/>
      <c r="S539" s="231"/>
      <c r="T539" s="232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T539" s="233" t="s">
        <v>126</v>
      </c>
      <c r="AU539" s="233" t="s">
        <v>79</v>
      </c>
      <c r="AV539" s="14" t="s">
        <v>79</v>
      </c>
      <c r="AW539" s="14" t="s">
        <v>33</v>
      </c>
      <c r="AX539" s="14" t="s">
        <v>72</v>
      </c>
      <c r="AY539" s="233" t="s">
        <v>116</v>
      </c>
    </row>
    <row r="540" s="14" customFormat="1">
      <c r="A540" s="14"/>
      <c r="B540" s="223"/>
      <c r="C540" s="224"/>
      <c r="D540" s="214" t="s">
        <v>126</v>
      </c>
      <c r="E540" s="225" t="s">
        <v>19</v>
      </c>
      <c r="F540" s="226" t="s">
        <v>430</v>
      </c>
      <c r="G540" s="224"/>
      <c r="H540" s="227">
        <v>3.77</v>
      </c>
      <c r="I540" s="228"/>
      <c r="J540" s="224"/>
      <c r="K540" s="224"/>
      <c r="L540" s="229"/>
      <c r="M540" s="230"/>
      <c r="N540" s="231"/>
      <c r="O540" s="231"/>
      <c r="P540" s="231"/>
      <c r="Q540" s="231"/>
      <c r="R540" s="231"/>
      <c r="S540" s="231"/>
      <c r="T540" s="232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T540" s="233" t="s">
        <v>126</v>
      </c>
      <c r="AU540" s="233" t="s">
        <v>79</v>
      </c>
      <c r="AV540" s="14" t="s">
        <v>79</v>
      </c>
      <c r="AW540" s="14" t="s">
        <v>33</v>
      </c>
      <c r="AX540" s="14" t="s">
        <v>72</v>
      </c>
      <c r="AY540" s="233" t="s">
        <v>116</v>
      </c>
    </row>
    <row r="541" s="14" customFormat="1">
      <c r="A541" s="14"/>
      <c r="B541" s="223"/>
      <c r="C541" s="224"/>
      <c r="D541" s="214" t="s">
        <v>126</v>
      </c>
      <c r="E541" s="225" t="s">
        <v>19</v>
      </c>
      <c r="F541" s="226" t="s">
        <v>431</v>
      </c>
      <c r="G541" s="224"/>
      <c r="H541" s="227">
        <v>2.0800000000000001</v>
      </c>
      <c r="I541" s="228"/>
      <c r="J541" s="224"/>
      <c r="K541" s="224"/>
      <c r="L541" s="229"/>
      <c r="M541" s="230"/>
      <c r="N541" s="231"/>
      <c r="O541" s="231"/>
      <c r="P541" s="231"/>
      <c r="Q541" s="231"/>
      <c r="R541" s="231"/>
      <c r="S541" s="231"/>
      <c r="T541" s="232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T541" s="233" t="s">
        <v>126</v>
      </c>
      <c r="AU541" s="233" t="s">
        <v>79</v>
      </c>
      <c r="AV541" s="14" t="s">
        <v>79</v>
      </c>
      <c r="AW541" s="14" t="s">
        <v>33</v>
      </c>
      <c r="AX541" s="14" t="s">
        <v>72</v>
      </c>
      <c r="AY541" s="233" t="s">
        <v>116</v>
      </c>
    </row>
    <row r="542" s="14" customFormat="1">
      <c r="A542" s="14"/>
      <c r="B542" s="223"/>
      <c r="C542" s="224"/>
      <c r="D542" s="214" t="s">
        <v>126</v>
      </c>
      <c r="E542" s="225" t="s">
        <v>19</v>
      </c>
      <c r="F542" s="226" t="s">
        <v>432</v>
      </c>
      <c r="G542" s="224"/>
      <c r="H542" s="227">
        <v>2.8180000000000001</v>
      </c>
      <c r="I542" s="228"/>
      <c r="J542" s="224"/>
      <c r="K542" s="224"/>
      <c r="L542" s="229"/>
      <c r="M542" s="230"/>
      <c r="N542" s="231"/>
      <c r="O542" s="231"/>
      <c r="P542" s="231"/>
      <c r="Q542" s="231"/>
      <c r="R542" s="231"/>
      <c r="S542" s="231"/>
      <c r="T542" s="232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T542" s="233" t="s">
        <v>126</v>
      </c>
      <c r="AU542" s="233" t="s">
        <v>79</v>
      </c>
      <c r="AV542" s="14" t="s">
        <v>79</v>
      </c>
      <c r="AW542" s="14" t="s">
        <v>33</v>
      </c>
      <c r="AX542" s="14" t="s">
        <v>72</v>
      </c>
      <c r="AY542" s="233" t="s">
        <v>116</v>
      </c>
    </row>
    <row r="543" s="14" customFormat="1">
      <c r="A543" s="14"/>
      <c r="B543" s="223"/>
      <c r="C543" s="224"/>
      <c r="D543" s="214" t="s">
        <v>126</v>
      </c>
      <c r="E543" s="225" t="s">
        <v>19</v>
      </c>
      <c r="F543" s="226" t="s">
        <v>433</v>
      </c>
      <c r="G543" s="224"/>
      <c r="H543" s="227">
        <v>1.0529999999999999</v>
      </c>
      <c r="I543" s="228"/>
      <c r="J543" s="224"/>
      <c r="K543" s="224"/>
      <c r="L543" s="229"/>
      <c r="M543" s="230"/>
      <c r="N543" s="231"/>
      <c r="O543" s="231"/>
      <c r="P543" s="231"/>
      <c r="Q543" s="231"/>
      <c r="R543" s="231"/>
      <c r="S543" s="231"/>
      <c r="T543" s="232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T543" s="233" t="s">
        <v>126</v>
      </c>
      <c r="AU543" s="233" t="s">
        <v>79</v>
      </c>
      <c r="AV543" s="14" t="s">
        <v>79</v>
      </c>
      <c r="AW543" s="14" t="s">
        <v>33</v>
      </c>
      <c r="AX543" s="14" t="s">
        <v>72</v>
      </c>
      <c r="AY543" s="233" t="s">
        <v>116</v>
      </c>
    </row>
    <row r="544" s="14" customFormat="1">
      <c r="A544" s="14"/>
      <c r="B544" s="223"/>
      <c r="C544" s="224"/>
      <c r="D544" s="214" t="s">
        <v>126</v>
      </c>
      <c r="E544" s="225" t="s">
        <v>19</v>
      </c>
      <c r="F544" s="226" t="s">
        <v>433</v>
      </c>
      <c r="G544" s="224"/>
      <c r="H544" s="227">
        <v>1.0529999999999999</v>
      </c>
      <c r="I544" s="228"/>
      <c r="J544" s="224"/>
      <c r="K544" s="224"/>
      <c r="L544" s="229"/>
      <c r="M544" s="230"/>
      <c r="N544" s="231"/>
      <c r="O544" s="231"/>
      <c r="P544" s="231"/>
      <c r="Q544" s="231"/>
      <c r="R544" s="231"/>
      <c r="S544" s="231"/>
      <c r="T544" s="232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T544" s="233" t="s">
        <v>126</v>
      </c>
      <c r="AU544" s="233" t="s">
        <v>79</v>
      </c>
      <c r="AV544" s="14" t="s">
        <v>79</v>
      </c>
      <c r="AW544" s="14" t="s">
        <v>33</v>
      </c>
      <c r="AX544" s="14" t="s">
        <v>72</v>
      </c>
      <c r="AY544" s="233" t="s">
        <v>116</v>
      </c>
    </row>
    <row r="545" s="14" customFormat="1">
      <c r="A545" s="14"/>
      <c r="B545" s="223"/>
      <c r="C545" s="224"/>
      <c r="D545" s="214" t="s">
        <v>126</v>
      </c>
      <c r="E545" s="225" t="s">
        <v>19</v>
      </c>
      <c r="F545" s="226" t="s">
        <v>433</v>
      </c>
      <c r="G545" s="224"/>
      <c r="H545" s="227">
        <v>1.0529999999999999</v>
      </c>
      <c r="I545" s="228"/>
      <c r="J545" s="224"/>
      <c r="K545" s="224"/>
      <c r="L545" s="229"/>
      <c r="M545" s="230"/>
      <c r="N545" s="231"/>
      <c r="O545" s="231"/>
      <c r="P545" s="231"/>
      <c r="Q545" s="231"/>
      <c r="R545" s="231"/>
      <c r="S545" s="231"/>
      <c r="T545" s="232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T545" s="233" t="s">
        <v>126</v>
      </c>
      <c r="AU545" s="233" t="s">
        <v>79</v>
      </c>
      <c r="AV545" s="14" t="s">
        <v>79</v>
      </c>
      <c r="AW545" s="14" t="s">
        <v>33</v>
      </c>
      <c r="AX545" s="14" t="s">
        <v>72</v>
      </c>
      <c r="AY545" s="233" t="s">
        <v>116</v>
      </c>
    </row>
    <row r="546" s="14" customFormat="1">
      <c r="A546" s="14"/>
      <c r="B546" s="223"/>
      <c r="C546" s="224"/>
      <c r="D546" s="214" t="s">
        <v>126</v>
      </c>
      <c r="E546" s="225" t="s">
        <v>19</v>
      </c>
      <c r="F546" s="226" t="s">
        <v>434</v>
      </c>
      <c r="G546" s="224"/>
      <c r="H546" s="227">
        <v>1.8480000000000001</v>
      </c>
      <c r="I546" s="228"/>
      <c r="J546" s="224"/>
      <c r="K546" s="224"/>
      <c r="L546" s="229"/>
      <c r="M546" s="230"/>
      <c r="N546" s="231"/>
      <c r="O546" s="231"/>
      <c r="P546" s="231"/>
      <c r="Q546" s="231"/>
      <c r="R546" s="231"/>
      <c r="S546" s="231"/>
      <c r="T546" s="232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T546" s="233" t="s">
        <v>126</v>
      </c>
      <c r="AU546" s="233" t="s">
        <v>79</v>
      </c>
      <c r="AV546" s="14" t="s">
        <v>79</v>
      </c>
      <c r="AW546" s="14" t="s">
        <v>33</v>
      </c>
      <c r="AX546" s="14" t="s">
        <v>72</v>
      </c>
      <c r="AY546" s="233" t="s">
        <v>116</v>
      </c>
    </row>
    <row r="547" s="14" customFormat="1">
      <c r="A547" s="14"/>
      <c r="B547" s="223"/>
      <c r="C547" s="224"/>
      <c r="D547" s="214" t="s">
        <v>126</v>
      </c>
      <c r="E547" s="225" t="s">
        <v>19</v>
      </c>
      <c r="F547" s="226" t="s">
        <v>435</v>
      </c>
      <c r="G547" s="224"/>
      <c r="H547" s="227">
        <v>1.8480000000000001</v>
      </c>
      <c r="I547" s="228"/>
      <c r="J547" s="224"/>
      <c r="K547" s="224"/>
      <c r="L547" s="229"/>
      <c r="M547" s="230"/>
      <c r="N547" s="231"/>
      <c r="O547" s="231"/>
      <c r="P547" s="231"/>
      <c r="Q547" s="231"/>
      <c r="R547" s="231"/>
      <c r="S547" s="231"/>
      <c r="T547" s="232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T547" s="233" t="s">
        <v>126</v>
      </c>
      <c r="AU547" s="233" t="s">
        <v>79</v>
      </c>
      <c r="AV547" s="14" t="s">
        <v>79</v>
      </c>
      <c r="AW547" s="14" t="s">
        <v>33</v>
      </c>
      <c r="AX547" s="14" t="s">
        <v>72</v>
      </c>
      <c r="AY547" s="233" t="s">
        <v>116</v>
      </c>
    </row>
    <row r="548" s="14" customFormat="1">
      <c r="A548" s="14"/>
      <c r="B548" s="223"/>
      <c r="C548" s="224"/>
      <c r="D548" s="214" t="s">
        <v>126</v>
      </c>
      <c r="E548" s="225" t="s">
        <v>19</v>
      </c>
      <c r="F548" s="226" t="s">
        <v>436</v>
      </c>
      <c r="G548" s="224"/>
      <c r="H548" s="227">
        <v>5.4500000000000002</v>
      </c>
      <c r="I548" s="228"/>
      <c r="J548" s="224"/>
      <c r="K548" s="224"/>
      <c r="L548" s="229"/>
      <c r="M548" s="230"/>
      <c r="N548" s="231"/>
      <c r="O548" s="231"/>
      <c r="P548" s="231"/>
      <c r="Q548" s="231"/>
      <c r="R548" s="231"/>
      <c r="S548" s="231"/>
      <c r="T548" s="232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T548" s="233" t="s">
        <v>126</v>
      </c>
      <c r="AU548" s="233" t="s">
        <v>79</v>
      </c>
      <c r="AV548" s="14" t="s">
        <v>79</v>
      </c>
      <c r="AW548" s="14" t="s">
        <v>33</v>
      </c>
      <c r="AX548" s="14" t="s">
        <v>72</v>
      </c>
      <c r="AY548" s="233" t="s">
        <v>116</v>
      </c>
    </row>
    <row r="549" s="14" customFormat="1">
      <c r="A549" s="14"/>
      <c r="B549" s="223"/>
      <c r="C549" s="224"/>
      <c r="D549" s="214" t="s">
        <v>126</v>
      </c>
      <c r="E549" s="225" t="s">
        <v>19</v>
      </c>
      <c r="F549" s="226" t="s">
        <v>437</v>
      </c>
      <c r="G549" s="224"/>
      <c r="H549" s="227">
        <v>14.039999999999999</v>
      </c>
      <c r="I549" s="228"/>
      <c r="J549" s="224"/>
      <c r="K549" s="224"/>
      <c r="L549" s="229"/>
      <c r="M549" s="230"/>
      <c r="N549" s="231"/>
      <c r="O549" s="231"/>
      <c r="P549" s="231"/>
      <c r="Q549" s="231"/>
      <c r="R549" s="231"/>
      <c r="S549" s="231"/>
      <c r="T549" s="232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T549" s="233" t="s">
        <v>126</v>
      </c>
      <c r="AU549" s="233" t="s">
        <v>79</v>
      </c>
      <c r="AV549" s="14" t="s">
        <v>79</v>
      </c>
      <c r="AW549" s="14" t="s">
        <v>33</v>
      </c>
      <c r="AX549" s="14" t="s">
        <v>72</v>
      </c>
      <c r="AY549" s="233" t="s">
        <v>116</v>
      </c>
    </row>
    <row r="550" s="14" customFormat="1">
      <c r="A550" s="14"/>
      <c r="B550" s="223"/>
      <c r="C550" s="224"/>
      <c r="D550" s="214" t="s">
        <v>126</v>
      </c>
      <c r="E550" s="225" t="s">
        <v>19</v>
      </c>
      <c r="F550" s="226" t="s">
        <v>438</v>
      </c>
      <c r="G550" s="224"/>
      <c r="H550" s="227">
        <v>10.379</v>
      </c>
      <c r="I550" s="228"/>
      <c r="J550" s="224"/>
      <c r="K550" s="224"/>
      <c r="L550" s="229"/>
      <c r="M550" s="230"/>
      <c r="N550" s="231"/>
      <c r="O550" s="231"/>
      <c r="P550" s="231"/>
      <c r="Q550" s="231"/>
      <c r="R550" s="231"/>
      <c r="S550" s="231"/>
      <c r="T550" s="232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T550" s="233" t="s">
        <v>126</v>
      </c>
      <c r="AU550" s="233" t="s">
        <v>79</v>
      </c>
      <c r="AV550" s="14" t="s">
        <v>79</v>
      </c>
      <c r="AW550" s="14" t="s">
        <v>33</v>
      </c>
      <c r="AX550" s="14" t="s">
        <v>72</v>
      </c>
      <c r="AY550" s="233" t="s">
        <v>116</v>
      </c>
    </row>
    <row r="551" s="14" customFormat="1">
      <c r="A551" s="14"/>
      <c r="B551" s="223"/>
      <c r="C551" s="224"/>
      <c r="D551" s="214" t="s">
        <v>126</v>
      </c>
      <c r="E551" s="225" t="s">
        <v>19</v>
      </c>
      <c r="F551" s="226" t="s">
        <v>439</v>
      </c>
      <c r="G551" s="224"/>
      <c r="H551" s="227">
        <v>5.7450000000000001</v>
      </c>
      <c r="I551" s="228"/>
      <c r="J551" s="224"/>
      <c r="K551" s="224"/>
      <c r="L551" s="229"/>
      <c r="M551" s="230"/>
      <c r="N551" s="231"/>
      <c r="O551" s="231"/>
      <c r="P551" s="231"/>
      <c r="Q551" s="231"/>
      <c r="R551" s="231"/>
      <c r="S551" s="231"/>
      <c r="T551" s="232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T551" s="233" t="s">
        <v>126</v>
      </c>
      <c r="AU551" s="233" t="s">
        <v>79</v>
      </c>
      <c r="AV551" s="14" t="s">
        <v>79</v>
      </c>
      <c r="AW551" s="14" t="s">
        <v>33</v>
      </c>
      <c r="AX551" s="14" t="s">
        <v>72</v>
      </c>
      <c r="AY551" s="233" t="s">
        <v>116</v>
      </c>
    </row>
    <row r="552" s="14" customFormat="1">
      <c r="A552" s="14"/>
      <c r="B552" s="223"/>
      <c r="C552" s="224"/>
      <c r="D552" s="214" t="s">
        <v>126</v>
      </c>
      <c r="E552" s="225" t="s">
        <v>19</v>
      </c>
      <c r="F552" s="226" t="s">
        <v>440</v>
      </c>
      <c r="G552" s="224"/>
      <c r="H552" s="227">
        <v>5.9400000000000004</v>
      </c>
      <c r="I552" s="228"/>
      <c r="J552" s="224"/>
      <c r="K552" s="224"/>
      <c r="L552" s="229"/>
      <c r="M552" s="230"/>
      <c r="N552" s="231"/>
      <c r="O552" s="231"/>
      <c r="P552" s="231"/>
      <c r="Q552" s="231"/>
      <c r="R552" s="231"/>
      <c r="S552" s="231"/>
      <c r="T552" s="232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T552" s="233" t="s">
        <v>126</v>
      </c>
      <c r="AU552" s="233" t="s">
        <v>79</v>
      </c>
      <c r="AV552" s="14" t="s">
        <v>79</v>
      </c>
      <c r="AW552" s="14" t="s">
        <v>33</v>
      </c>
      <c r="AX552" s="14" t="s">
        <v>72</v>
      </c>
      <c r="AY552" s="233" t="s">
        <v>116</v>
      </c>
    </row>
    <row r="553" s="14" customFormat="1">
      <c r="A553" s="14"/>
      <c r="B553" s="223"/>
      <c r="C553" s="224"/>
      <c r="D553" s="214" t="s">
        <v>126</v>
      </c>
      <c r="E553" s="225" t="s">
        <v>19</v>
      </c>
      <c r="F553" s="226" t="s">
        <v>441</v>
      </c>
      <c r="G553" s="224"/>
      <c r="H553" s="227">
        <v>1.3089999999999999</v>
      </c>
      <c r="I553" s="228"/>
      <c r="J553" s="224"/>
      <c r="K553" s="224"/>
      <c r="L553" s="229"/>
      <c r="M553" s="230"/>
      <c r="N553" s="231"/>
      <c r="O553" s="231"/>
      <c r="P553" s="231"/>
      <c r="Q553" s="231"/>
      <c r="R553" s="231"/>
      <c r="S553" s="231"/>
      <c r="T553" s="232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T553" s="233" t="s">
        <v>126</v>
      </c>
      <c r="AU553" s="233" t="s">
        <v>79</v>
      </c>
      <c r="AV553" s="14" t="s">
        <v>79</v>
      </c>
      <c r="AW553" s="14" t="s">
        <v>33</v>
      </c>
      <c r="AX553" s="14" t="s">
        <v>72</v>
      </c>
      <c r="AY553" s="233" t="s">
        <v>116</v>
      </c>
    </row>
    <row r="554" s="14" customFormat="1">
      <c r="A554" s="14"/>
      <c r="B554" s="223"/>
      <c r="C554" s="224"/>
      <c r="D554" s="214" t="s">
        <v>126</v>
      </c>
      <c r="E554" s="225" t="s">
        <v>19</v>
      </c>
      <c r="F554" s="226" t="s">
        <v>442</v>
      </c>
      <c r="G554" s="224"/>
      <c r="H554" s="227">
        <v>0.93799999999999994</v>
      </c>
      <c r="I554" s="228"/>
      <c r="J554" s="224"/>
      <c r="K554" s="224"/>
      <c r="L554" s="229"/>
      <c r="M554" s="230"/>
      <c r="N554" s="231"/>
      <c r="O554" s="231"/>
      <c r="P554" s="231"/>
      <c r="Q554" s="231"/>
      <c r="R554" s="231"/>
      <c r="S554" s="231"/>
      <c r="T554" s="232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T554" s="233" t="s">
        <v>126</v>
      </c>
      <c r="AU554" s="233" t="s">
        <v>79</v>
      </c>
      <c r="AV554" s="14" t="s">
        <v>79</v>
      </c>
      <c r="AW554" s="14" t="s">
        <v>33</v>
      </c>
      <c r="AX554" s="14" t="s">
        <v>72</v>
      </c>
      <c r="AY554" s="233" t="s">
        <v>116</v>
      </c>
    </row>
    <row r="555" s="14" customFormat="1">
      <c r="A555" s="14"/>
      <c r="B555" s="223"/>
      <c r="C555" s="224"/>
      <c r="D555" s="214" t="s">
        <v>126</v>
      </c>
      <c r="E555" s="225" t="s">
        <v>19</v>
      </c>
      <c r="F555" s="226" t="s">
        <v>443</v>
      </c>
      <c r="G555" s="224"/>
      <c r="H555" s="227">
        <v>4.5</v>
      </c>
      <c r="I555" s="228"/>
      <c r="J555" s="224"/>
      <c r="K555" s="224"/>
      <c r="L555" s="229"/>
      <c r="M555" s="230"/>
      <c r="N555" s="231"/>
      <c r="O555" s="231"/>
      <c r="P555" s="231"/>
      <c r="Q555" s="231"/>
      <c r="R555" s="231"/>
      <c r="S555" s="231"/>
      <c r="T555" s="232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T555" s="233" t="s">
        <v>126</v>
      </c>
      <c r="AU555" s="233" t="s">
        <v>79</v>
      </c>
      <c r="AV555" s="14" t="s">
        <v>79</v>
      </c>
      <c r="AW555" s="14" t="s">
        <v>33</v>
      </c>
      <c r="AX555" s="14" t="s">
        <v>72</v>
      </c>
      <c r="AY555" s="233" t="s">
        <v>116</v>
      </c>
    </row>
    <row r="556" s="14" customFormat="1">
      <c r="A556" s="14"/>
      <c r="B556" s="223"/>
      <c r="C556" s="224"/>
      <c r="D556" s="214" t="s">
        <v>126</v>
      </c>
      <c r="E556" s="225" t="s">
        <v>19</v>
      </c>
      <c r="F556" s="226" t="s">
        <v>444</v>
      </c>
      <c r="G556" s="224"/>
      <c r="H556" s="227">
        <v>0.25800000000000001</v>
      </c>
      <c r="I556" s="228"/>
      <c r="J556" s="224"/>
      <c r="K556" s="224"/>
      <c r="L556" s="229"/>
      <c r="M556" s="230"/>
      <c r="N556" s="231"/>
      <c r="O556" s="231"/>
      <c r="P556" s="231"/>
      <c r="Q556" s="231"/>
      <c r="R556" s="231"/>
      <c r="S556" s="231"/>
      <c r="T556" s="232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T556" s="233" t="s">
        <v>126</v>
      </c>
      <c r="AU556" s="233" t="s">
        <v>79</v>
      </c>
      <c r="AV556" s="14" t="s">
        <v>79</v>
      </c>
      <c r="AW556" s="14" t="s">
        <v>33</v>
      </c>
      <c r="AX556" s="14" t="s">
        <v>72</v>
      </c>
      <c r="AY556" s="233" t="s">
        <v>116</v>
      </c>
    </row>
    <row r="557" s="14" customFormat="1">
      <c r="A557" s="14"/>
      <c r="B557" s="223"/>
      <c r="C557" s="224"/>
      <c r="D557" s="214" t="s">
        <v>126</v>
      </c>
      <c r="E557" s="225" t="s">
        <v>19</v>
      </c>
      <c r="F557" s="226" t="s">
        <v>444</v>
      </c>
      <c r="G557" s="224"/>
      <c r="H557" s="227">
        <v>0.25800000000000001</v>
      </c>
      <c r="I557" s="228"/>
      <c r="J557" s="224"/>
      <c r="K557" s="224"/>
      <c r="L557" s="229"/>
      <c r="M557" s="230"/>
      <c r="N557" s="231"/>
      <c r="O557" s="231"/>
      <c r="P557" s="231"/>
      <c r="Q557" s="231"/>
      <c r="R557" s="231"/>
      <c r="S557" s="231"/>
      <c r="T557" s="232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T557" s="233" t="s">
        <v>126</v>
      </c>
      <c r="AU557" s="233" t="s">
        <v>79</v>
      </c>
      <c r="AV557" s="14" t="s">
        <v>79</v>
      </c>
      <c r="AW557" s="14" t="s">
        <v>33</v>
      </c>
      <c r="AX557" s="14" t="s">
        <v>72</v>
      </c>
      <c r="AY557" s="233" t="s">
        <v>116</v>
      </c>
    </row>
    <row r="558" s="14" customFormat="1">
      <c r="A558" s="14"/>
      <c r="B558" s="223"/>
      <c r="C558" s="224"/>
      <c r="D558" s="214" t="s">
        <v>126</v>
      </c>
      <c r="E558" s="225" t="s">
        <v>19</v>
      </c>
      <c r="F558" s="226" t="s">
        <v>445</v>
      </c>
      <c r="G558" s="224"/>
      <c r="H558" s="227">
        <v>38.273000000000003</v>
      </c>
      <c r="I558" s="228"/>
      <c r="J558" s="224"/>
      <c r="K558" s="224"/>
      <c r="L558" s="229"/>
      <c r="M558" s="230"/>
      <c r="N558" s="231"/>
      <c r="O558" s="231"/>
      <c r="P558" s="231"/>
      <c r="Q558" s="231"/>
      <c r="R558" s="231"/>
      <c r="S558" s="231"/>
      <c r="T558" s="232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T558" s="233" t="s">
        <v>126</v>
      </c>
      <c r="AU558" s="233" t="s">
        <v>79</v>
      </c>
      <c r="AV558" s="14" t="s">
        <v>79</v>
      </c>
      <c r="AW558" s="14" t="s">
        <v>33</v>
      </c>
      <c r="AX558" s="14" t="s">
        <v>72</v>
      </c>
      <c r="AY558" s="233" t="s">
        <v>116</v>
      </c>
    </row>
    <row r="559" s="14" customFormat="1">
      <c r="A559" s="14"/>
      <c r="B559" s="223"/>
      <c r="C559" s="224"/>
      <c r="D559" s="214" t="s">
        <v>126</v>
      </c>
      <c r="E559" s="225" t="s">
        <v>19</v>
      </c>
      <c r="F559" s="226" t="s">
        <v>446</v>
      </c>
      <c r="G559" s="224"/>
      <c r="H559" s="227">
        <v>7.29</v>
      </c>
      <c r="I559" s="228"/>
      <c r="J559" s="224"/>
      <c r="K559" s="224"/>
      <c r="L559" s="229"/>
      <c r="M559" s="230"/>
      <c r="N559" s="231"/>
      <c r="O559" s="231"/>
      <c r="P559" s="231"/>
      <c r="Q559" s="231"/>
      <c r="R559" s="231"/>
      <c r="S559" s="231"/>
      <c r="T559" s="232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T559" s="233" t="s">
        <v>126</v>
      </c>
      <c r="AU559" s="233" t="s">
        <v>79</v>
      </c>
      <c r="AV559" s="14" t="s">
        <v>79</v>
      </c>
      <c r="AW559" s="14" t="s">
        <v>33</v>
      </c>
      <c r="AX559" s="14" t="s">
        <v>72</v>
      </c>
      <c r="AY559" s="233" t="s">
        <v>116</v>
      </c>
    </row>
    <row r="560" s="14" customFormat="1">
      <c r="A560" s="14"/>
      <c r="B560" s="223"/>
      <c r="C560" s="224"/>
      <c r="D560" s="214" t="s">
        <v>126</v>
      </c>
      <c r="E560" s="225" t="s">
        <v>19</v>
      </c>
      <c r="F560" s="226" t="s">
        <v>447</v>
      </c>
      <c r="G560" s="224"/>
      <c r="H560" s="227">
        <v>85.5</v>
      </c>
      <c r="I560" s="228"/>
      <c r="J560" s="224"/>
      <c r="K560" s="224"/>
      <c r="L560" s="229"/>
      <c r="M560" s="230"/>
      <c r="N560" s="231"/>
      <c r="O560" s="231"/>
      <c r="P560" s="231"/>
      <c r="Q560" s="231"/>
      <c r="R560" s="231"/>
      <c r="S560" s="231"/>
      <c r="T560" s="232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T560" s="233" t="s">
        <v>126</v>
      </c>
      <c r="AU560" s="233" t="s">
        <v>79</v>
      </c>
      <c r="AV560" s="14" t="s">
        <v>79</v>
      </c>
      <c r="AW560" s="14" t="s">
        <v>33</v>
      </c>
      <c r="AX560" s="14" t="s">
        <v>72</v>
      </c>
      <c r="AY560" s="233" t="s">
        <v>116</v>
      </c>
    </row>
    <row r="561" s="14" customFormat="1">
      <c r="A561" s="14"/>
      <c r="B561" s="223"/>
      <c r="C561" s="224"/>
      <c r="D561" s="214" t="s">
        <v>126</v>
      </c>
      <c r="E561" s="225" t="s">
        <v>19</v>
      </c>
      <c r="F561" s="226" t="s">
        <v>448</v>
      </c>
      <c r="G561" s="224"/>
      <c r="H561" s="227">
        <v>-10.08</v>
      </c>
      <c r="I561" s="228"/>
      <c r="J561" s="224"/>
      <c r="K561" s="224"/>
      <c r="L561" s="229"/>
      <c r="M561" s="230"/>
      <c r="N561" s="231"/>
      <c r="O561" s="231"/>
      <c r="P561" s="231"/>
      <c r="Q561" s="231"/>
      <c r="R561" s="231"/>
      <c r="S561" s="231"/>
      <c r="T561" s="232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T561" s="233" t="s">
        <v>126</v>
      </c>
      <c r="AU561" s="233" t="s">
        <v>79</v>
      </c>
      <c r="AV561" s="14" t="s">
        <v>79</v>
      </c>
      <c r="AW561" s="14" t="s">
        <v>33</v>
      </c>
      <c r="AX561" s="14" t="s">
        <v>72</v>
      </c>
      <c r="AY561" s="233" t="s">
        <v>116</v>
      </c>
    </row>
    <row r="562" s="14" customFormat="1">
      <c r="A562" s="14"/>
      <c r="B562" s="223"/>
      <c r="C562" s="224"/>
      <c r="D562" s="214" t="s">
        <v>126</v>
      </c>
      <c r="E562" s="225" t="s">
        <v>19</v>
      </c>
      <c r="F562" s="226" t="s">
        <v>449</v>
      </c>
      <c r="G562" s="224"/>
      <c r="H562" s="227">
        <v>8.9700000000000006</v>
      </c>
      <c r="I562" s="228"/>
      <c r="J562" s="224"/>
      <c r="K562" s="224"/>
      <c r="L562" s="229"/>
      <c r="M562" s="230"/>
      <c r="N562" s="231"/>
      <c r="O562" s="231"/>
      <c r="P562" s="231"/>
      <c r="Q562" s="231"/>
      <c r="R562" s="231"/>
      <c r="S562" s="231"/>
      <c r="T562" s="232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T562" s="233" t="s">
        <v>126</v>
      </c>
      <c r="AU562" s="233" t="s">
        <v>79</v>
      </c>
      <c r="AV562" s="14" t="s">
        <v>79</v>
      </c>
      <c r="AW562" s="14" t="s">
        <v>33</v>
      </c>
      <c r="AX562" s="14" t="s">
        <v>72</v>
      </c>
      <c r="AY562" s="233" t="s">
        <v>116</v>
      </c>
    </row>
    <row r="563" s="15" customFormat="1">
      <c r="A563" s="15"/>
      <c r="B563" s="234"/>
      <c r="C563" s="235"/>
      <c r="D563" s="214" t="s">
        <v>126</v>
      </c>
      <c r="E563" s="236" t="s">
        <v>19</v>
      </c>
      <c r="F563" s="237" t="s">
        <v>130</v>
      </c>
      <c r="G563" s="235"/>
      <c r="H563" s="238">
        <v>368.00400000000008</v>
      </c>
      <c r="I563" s="239"/>
      <c r="J563" s="235"/>
      <c r="K563" s="235"/>
      <c r="L563" s="240"/>
      <c r="M563" s="241"/>
      <c r="N563" s="242"/>
      <c r="O563" s="242"/>
      <c r="P563" s="242"/>
      <c r="Q563" s="242"/>
      <c r="R563" s="242"/>
      <c r="S563" s="242"/>
      <c r="T563" s="243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T563" s="244" t="s">
        <v>126</v>
      </c>
      <c r="AU563" s="244" t="s">
        <v>79</v>
      </c>
      <c r="AV563" s="15" t="s">
        <v>124</v>
      </c>
      <c r="AW563" s="15" t="s">
        <v>33</v>
      </c>
      <c r="AX563" s="15" t="s">
        <v>77</v>
      </c>
      <c r="AY563" s="244" t="s">
        <v>116</v>
      </c>
    </row>
    <row r="564" s="2" customFormat="1" ht="16.5" customHeight="1">
      <c r="A564" s="40"/>
      <c r="B564" s="41"/>
      <c r="C564" s="199" t="s">
        <v>700</v>
      </c>
      <c r="D564" s="199" t="s">
        <v>119</v>
      </c>
      <c r="E564" s="200" t="s">
        <v>701</v>
      </c>
      <c r="F564" s="201" t="s">
        <v>702</v>
      </c>
      <c r="G564" s="202" t="s">
        <v>122</v>
      </c>
      <c r="H564" s="203">
        <v>1196.4449999999999</v>
      </c>
      <c r="I564" s="204"/>
      <c r="J564" s="205">
        <f>ROUND(I564*H564,2)</f>
        <v>0</v>
      </c>
      <c r="K564" s="201" t="s">
        <v>123</v>
      </c>
      <c r="L564" s="46"/>
      <c r="M564" s="206" t="s">
        <v>19</v>
      </c>
      <c r="N564" s="207" t="s">
        <v>43</v>
      </c>
      <c r="O564" s="86"/>
      <c r="P564" s="208">
        <f>O564*H564</f>
        <v>0</v>
      </c>
      <c r="Q564" s="208">
        <v>0.00073999999999999999</v>
      </c>
      <c r="R564" s="208">
        <f>Q564*H564</f>
        <v>0.88536929999999991</v>
      </c>
      <c r="S564" s="208">
        <v>0</v>
      </c>
      <c r="T564" s="209">
        <f>S564*H564</f>
        <v>0</v>
      </c>
      <c r="U564" s="40"/>
      <c r="V564" s="40"/>
      <c r="W564" s="40"/>
      <c r="X564" s="40"/>
      <c r="Y564" s="40"/>
      <c r="Z564" s="40"/>
      <c r="AA564" s="40"/>
      <c r="AB564" s="40"/>
      <c r="AC564" s="40"/>
      <c r="AD564" s="40"/>
      <c r="AE564" s="40"/>
      <c r="AR564" s="210" t="s">
        <v>212</v>
      </c>
      <c r="AT564" s="210" t="s">
        <v>119</v>
      </c>
      <c r="AU564" s="210" t="s">
        <v>79</v>
      </c>
      <c r="AY564" s="19" t="s">
        <v>116</v>
      </c>
      <c r="BE564" s="211">
        <f>IF(N564="základní",J564,0)</f>
        <v>0</v>
      </c>
      <c r="BF564" s="211">
        <f>IF(N564="snížená",J564,0)</f>
        <v>0</v>
      </c>
      <c r="BG564" s="211">
        <f>IF(N564="zákl. přenesená",J564,0)</f>
        <v>0</v>
      </c>
      <c r="BH564" s="211">
        <f>IF(N564="sníž. přenesená",J564,0)</f>
        <v>0</v>
      </c>
      <c r="BI564" s="211">
        <f>IF(N564="nulová",J564,0)</f>
        <v>0</v>
      </c>
      <c r="BJ564" s="19" t="s">
        <v>77</v>
      </c>
      <c r="BK564" s="211">
        <f>ROUND(I564*H564,2)</f>
        <v>0</v>
      </c>
      <c r="BL564" s="19" t="s">
        <v>212</v>
      </c>
      <c r="BM564" s="210" t="s">
        <v>703</v>
      </c>
    </row>
    <row r="565" s="14" customFormat="1">
      <c r="A565" s="14"/>
      <c r="B565" s="223"/>
      <c r="C565" s="224"/>
      <c r="D565" s="214" t="s">
        <v>126</v>
      </c>
      <c r="E565" s="225" t="s">
        <v>19</v>
      </c>
      <c r="F565" s="226" t="s">
        <v>704</v>
      </c>
      <c r="G565" s="224"/>
      <c r="H565" s="227">
        <v>236.987</v>
      </c>
      <c r="I565" s="228"/>
      <c r="J565" s="224"/>
      <c r="K565" s="224"/>
      <c r="L565" s="229"/>
      <c r="M565" s="230"/>
      <c r="N565" s="231"/>
      <c r="O565" s="231"/>
      <c r="P565" s="231"/>
      <c r="Q565" s="231"/>
      <c r="R565" s="231"/>
      <c r="S565" s="231"/>
      <c r="T565" s="232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T565" s="233" t="s">
        <v>126</v>
      </c>
      <c r="AU565" s="233" t="s">
        <v>79</v>
      </c>
      <c r="AV565" s="14" t="s">
        <v>79</v>
      </c>
      <c r="AW565" s="14" t="s">
        <v>33</v>
      </c>
      <c r="AX565" s="14" t="s">
        <v>72</v>
      </c>
      <c r="AY565" s="233" t="s">
        <v>116</v>
      </c>
    </row>
    <row r="566" s="14" customFormat="1">
      <c r="A566" s="14"/>
      <c r="B566" s="223"/>
      <c r="C566" s="224"/>
      <c r="D566" s="214" t="s">
        <v>126</v>
      </c>
      <c r="E566" s="225" t="s">
        <v>19</v>
      </c>
      <c r="F566" s="226" t="s">
        <v>705</v>
      </c>
      <c r="G566" s="224"/>
      <c r="H566" s="227">
        <v>-34.649999999999999</v>
      </c>
      <c r="I566" s="228"/>
      <c r="J566" s="224"/>
      <c r="K566" s="224"/>
      <c r="L566" s="229"/>
      <c r="M566" s="230"/>
      <c r="N566" s="231"/>
      <c r="O566" s="231"/>
      <c r="P566" s="231"/>
      <c r="Q566" s="231"/>
      <c r="R566" s="231"/>
      <c r="S566" s="231"/>
      <c r="T566" s="232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T566" s="233" t="s">
        <v>126</v>
      </c>
      <c r="AU566" s="233" t="s">
        <v>79</v>
      </c>
      <c r="AV566" s="14" t="s">
        <v>79</v>
      </c>
      <c r="AW566" s="14" t="s">
        <v>33</v>
      </c>
      <c r="AX566" s="14" t="s">
        <v>72</v>
      </c>
      <c r="AY566" s="233" t="s">
        <v>116</v>
      </c>
    </row>
    <row r="567" s="14" customFormat="1">
      <c r="A567" s="14"/>
      <c r="B567" s="223"/>
      <c r="C567" s="224"/>
      <c r="D567" s="214" t="s">
        <v>126</v>
      </c>
      <c r="E567" s="225" t="s">
        <v>19</v>
      </c>
      <c r="F567" s="226" t="s">
        <v>706</v>
      </c>
      <c r="G567" s="224"/>
      <c r="H567" s="227">
        <v>47.039999999999999</v>
      </c>
      <c r="I567" s="228"/>
      <c r="J567" s="224"/>
      <c r="K567" s="224"/>
      <c r="L567" s="229"/>
      <c r="M567" s="230"/>
      <c r="N567" s="231"/>
      <c r="O567" s="231"/>
      <c r="P567" s="231"/>
      <c r="Q567" s="231"/>
      <c r="R567" s="231"/>
      <c r="S567" s="231"/>
      <c r="T567" s="232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T567" s="233" t="s">
        <v>126</v>
      </c>
      <c r="AU567" s="233" t="s">
        <v>79</v>
      </c>
      <c r="AV567" s="14" t="s">
        <v>79</v>
      </c>
      <c r="AW567" s="14" t="s">
        <v>33</v>
      </c>
      <c r="AX567" s="14" t="s">
        <v>72</v>
      </c>
      <c r="AY567" s="233" t="s">
        <v>116</v>
      </c>
    </row>
    <row r="568" s="14" customFormat="1">
      <c r="A568" s="14"/>
      <c r="B568" s="223"/>
      <c r="C568" s="224"/>
      <c r="D568" s="214" t="s">
        <v>126</v>
      </c>
      <c r="E568" s="225" t="s">
        <v>19</v>
      </c>
      <c r="F568" s="226" t="s">
        <v>707</v>
      </c>
      <c r="G568" s="224"/>
      <c r="H568" s="227">
        <v>374.625</v>
      </c>
      <c r="I568" s="228"/>
      <c r="J568" s="224"/>
      <c r="K568" s="224"/>
      <c r="L568" s="229"/>
      <c r="M568" s="230"/>
      <c r="N568" s="231"/>
      <c r="O568" s="231"/>
      <c r="P568" s="231"/>
      <c r="Q568" s="231"/>
      <c r="R568" s="231"/>
      <c r="S568" s="231"/>
      <c r="T568" s="232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T568" s="233" t="s">
        <v>126</v>
      </c>
      <c r="AU568" s="233" t="s">
        <v>79</v>
      </c>
      <c r="AV568" s="14" t="s">
        <v>79</v>
      </c>
      <c r="AW568" s="14" t="s">
        <v>33</v>
      </c>
      <c r="AX568" s="14" t="s">
        <v>72</v>
      </c>
      <c r="AY568" s="233" t="s">
        <v>116</v>
      </c>
    </row>
    <row r="569" s="14" customFormat="1">
      <c r="A569" s="14"/>
      <c r="B569" s="223"/>
      <c r="C569" s="224"/>
      <c r="D569" s="214" t="s">
        <v>126</v>
      </c>
      <c r="E569" s="225" t="s">
        <v>19</v>
      </c>
      <c r="F569" s="226" t="s">
        <v>459</v>
      </c>
      <c r="G569" s="224"/>
      <c r="H569" s="227">
        <v>3.1499999999999999</v>
      </c>
      <c r="I569" s="228"/>
      <c r="J569" s="224"/>
      <c r="K569" s="224"/>
      <c r="L569" s="229"/>
      <c r="M569" s="230"/>
      <c r="N569" s="231"/>
      <c r="O569" s="231"/>
      <c r="P569" s="231"/>
      <c r="Q569" s="231"/>
      <c r="R569" s="231"/>
      <c r="S569" s="231"/>
      <c r="T569" s="232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T569" s="233" t="s">
        <v>126</v>
      </c>
      <c r="AU569" s="233" t="s">
        <v>79</v>
      </c>
      <c r="AV569" s="14" t="s">
        <v>79</v>
      </c>
      <c r="AW569" s="14" t="s">
        <v>33</v>
      </c>
      <c r="AX569" s="14" t="s">
        <v>72</v>
      </c>
      <c r="AY569" s="233" t="s">
        <v>116</v>
      </c>
    </row>
    <row r="570" s="14" customFormat="1">
      <c r="A570" s="14"/>
      <c r="B570" s="223"/>
      <c r="C570" s="224"/>
      <c r="D570" s="214" t="s">
        <v>126</v>
      </c>
      <c r="E570" s="225" t="s">
        <v>19</v>
      </c>
      <c r="F570" s="226" t="s">
        <v>459</v>
      </c>
      <c r="G570" s="224"/>
      <c r="H570" s="227">
        <v>3.1499999999999999</v>
      </c>
      <c r="I570" s="228"/>
      <c r="J570" s="224"/>
      <c r="K570" s="224"/>
      <c r="L570" s="229"/>
      <c r="M570" s="230"/>
      <c r="N570" s="231"/>
      <c r="O570" s="231"/>
      <c r="P570" s="231"/>
      <c r="Q570" s="231"/>
      <c r="R570" s="231"/>
      <c r="S570" s="231"/>
      <c r="T570" s="232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T570" s="233" t="s">
        <v>126</v>
      </c>
      <c r="AU570" s="233" t="s">
        <v>79</v>
      </c>
      <c r="AV570" s="14" t="s">
        <v>79</v>
      </c>
      <c r="AW570" s="14" t="s">
        <v>33</v>
      </c>
      <c r="AX570" s="14" t="s">
        <v>72</v>
      </c>
      <c r="AY570" s="233" t="s">
        <v>116</v>
      </c>
    </row>
    <row r="571" s="14" customFormat="1">
      <c r="A571" s="14"/>
      <c r="B571" s="223"/>
      <c r="C571" s="224"/>
      <c r="D571" s="214" t="s">
        <v>126</v>
      </c>
      <c r="E571" s="225" t="s">
        <v>19</v>
      </c>
      <c r="F571" s="226" t="s">
        <v>461</v>
      </c>
      <c r="G571" s="224"/>
      <c r="H571" s="227">
        <v>35.142000000000003</v>
      </c>
      <c r="I571" s="228"/>
      <c r="J571" s="224"/>
      <c r="K571" s="224"/>
      <c r="L571" s="229"/>
      <c r="M571" s="230"/>
      <c r="N571" s="231"/>
      <c r="O571" s="231"/>
      <c r="P571" s="231"/>
      <c r="Q571" s="231"/>
      <c r="R571" s="231"/>
      <c r="S571" s="231"/>
      <c r="T571" s="232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T571" s="233" t="s">
        <v>126</v>
      </c>
      <c r="AU571" s="233" t="s">
        <v>79</v>
      </c>
      <c r="AV571" s="14" t="s">
        <v>79</v>
      </c>
      <c r="AW571" s="14" t="s">
        <v>33</v>
      </c>
      <c r="AX571" s="14" t="s">
        <v>72</v>
      </c>
      <c r="AY571" s="233" t="s">
        <v>116</v>
      </c>
    </row>
    <row r="572" s="14" customFormat="1">
      <c r="A572" s="14"/>
      <c r="B572" s="223"/>
      <c r="C572" s="224"/>
      <c r="D572" s="214" t="s">
        <v>126</v>
      </c>
      <c r="E572" s="225" t="s">
        <v>19</v>
      </c>
      <c r="F572" s="226" t="s">
        <v>460</v>
      </c>
      <c r="G572" s="224"/>
      <c r="H572" s="227">
        <v>13.082000000000001</v>
      </c>
      <c r="I572" s="228"/>
      <c r="J572" s="224"/>
      <c r="K572" s="224"/>
      <c r="L572" s="229"/>
      <c r="M572" s="230"/>
      <c r="N572" s="231"/>
      <c r="O572" s="231"/>
      <c r="P572" s="231"/>
      <c r="Q572" s="231"/>
      <c r="R572" s="231"/>
      <c r="S572" s="231"/>
      <c r="T572" s="232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T572" s="233" t="s">
        <v>126</v>
      </c>
      <c r="AU572" s="233" t="s">
        <v>79</v>
      </c>
      <c r="AV572" s="14" t="s">
        <v>79</v>
      </c>
      <c r="AW572" s="14" t="s">
        <v>33</v>
      </c>
      <c r="AX572" s="14" t="s">
        <v>72</v>
      </c>
      <c r="AY572" s="233" t="s">
        <v>116</v>
      </c>
    </row>
    <row r="573" s="14" customFormat="1">
      <c r="A573" s="14"/>
      <c r="B573" s="223"/>
      <c r="C573" s="224"/>
      <c r="D573" s="214" t="s">
        <v>126</v>
      </c>
      <c r="E573" s="225" t="s">
        <v>19</v>
      </c>
      <c r="F573" s="226" t="s">
        <v>462</v>
      </c>
      <c r="G573" s="224"/>
      <c r="H573" s="227">
        <v>90</v>
      </c>
      <c r="I573" s="228"/>
      <c r="J573" s="224"/>
      <c r="K573" s="224"/>
      <c r="L573" s="229"/>
      <c r="M573" s="230"/>
      <c r="N573" s="231"/>
      <c r="O573" s="231"/>
      <c r="P573" s="231"/>
      <c r="Q573" s="231"/>
      <c r="R573" s="231"/>
      <c r="S573" s="231"/>
      <c r="T573" s="232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T573" s="233" t="s">
        <v>126</v>
      </c>
      <c r="AU573" s="233" t="s">
        <v>79</v>
      </c>
      <c r="AV573" s="14" t="s">
        <v>79</v>
      </c>
      <c r="AW573" s="14" t="s">
        <v>33</v>
      </c>
      <c r="AX573" s="14" t="s">
        <v>72</v>
      </c>
      <c r="AY573" s="233" t="s">
        <v>116</v>
      </c>
    </row>
    <row r="574" s="14" customFormat="1">
      <c r="A574" s="14"/>
      <c r="B574" s="223"/>
      <c r="C574" s="224"/>
      <c r="D574" s="214" t="s">
        <v>126</v>
      </c>
      <c r="E574" s="225" t="s">
        <v>19</v>
      </c>
      <c r="F574" s="226" t="s">
        <v>708</v>
      </c>
      <c r="G574" s="224"/>
      <c r="H574" s="227">
        <v>293.67500000000001</v>
      </c>
      <c r="I574" s="228"/>
      <c r="J574" s="224"/>
      <c r="K574" s="224"/>
      <c r="L574" s="229"/>
      <c r="M574" s="230"/>
      <c r="N574" s="231"/>
      <c r="O574" s="231"/>
      <c r="P574" s="231"/>
      <c r="Q574" s="231"/>
      <c r="R574" s="231"/>
      <c r="S574" s="231"/>
      <c r="T574" s="232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T574" s="233" t="s">
        <v>126</v>
      </c>
      <c r="AU574" s="233" t="s">
        <v>79</v>
      </c>
      <c r="AV574" s="14" t="s">
        <v>79</v>
      </c>
      <c r="AW574" s="14" t="s">
        <v>33</v>
      </c>
      <c r="AX574" s="14" t="s">
        <v>72</v>
      </c>
      <c r="AY574" s="233" t="s">
        <v>116</v>
      </c>
    </row>
    <row r="575" s="14" customFormat="1">
      <c r="A575" s="14"/>
      <c r="B575" s="223"/>
      <c r="C575" s="224"/>
      <c r="D575" s="214" t="s">
        <v>126</v>
      </c>
      <c r="E575" s="225" t="s">
        <v>19</v>
      </c>
      <c r="F575" s="226" t="s">
        <v>709</v>
      </c>
      <c r="G575" s="224"/>
      <c r="H575" s="227">
        <v>-14.85</v>
      </c>
      <c r="I575" s="228"/>
      <c r="J575" s="224"/>
      <c r="K575" s="224"/>
      <c r="L575" s="229"/>
      <c r="M575" s="230"/>
      <c r="N575" s="231"/>
      <c r="O575" s="231"/>
      <c r="P575" s="231"/>
      <c r="Q575" s="231"/>
      <c r="R575" s="231"/>
      <c r="S575" s="231"/>
      <c r="T575" s="232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T575" s="233" t="s">
        <v>126</v>
      </c>
      <c r="AU575" s="233" t="s">
        <v>79</v>
      </c>
      <c r="AV575" s="14" t="s">
        <v>79</v>
      </c>
      <c r="AW575" s="14" t="s">
        <v>33</v>
      </c>
      <c r="AX575" s="14" t="s">
        <v>72</v>
      </c>
      <c r="AY575" s="233" t="s">
        <v>116</v>
      </c>
    </row>
    <row r="576" s="14" customFormat="1">
      <c r="A576" s="14"/>
      <c r="B576" s="223"/>
      <c r="C576" s="224"/>
      <c r="D576" s="214" t="s">
        <v>126</v>
      </c>
      <c r="E576" s="225" t="s">
        <v>19</v>
      </c>
      <c r="F576" s="226" t="s">
        <v>710</v>
      </c>
      <c r="G576" s="224"/>
      <c r="H576" s="227">
        <v>8.6400000000000006</v>
      </c>
      <c r="I576" s="228"/>
      <c r="J576" s="224"/>
      <c r="K576" s="224"/>
      <c r="L576" s="229"/>
      <c r="M576" s="230"/>
      <c r="N576" s="231"/>
      <c r="O576" s="231"/>
      <c r="P576" s="231"/>
      <c r="Q576" s="231"/>
      <c r="R576" s="231"/>
      <c r="S576" s="231"/>
      <c r="T576" s="232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T576" s="233" t="s">
        <v>126</v>
      </c>
      <c r="AU576" s="233" t="s">
        <v>79</v>
      </c>
      <c r="AV576" s="14" t="s">
        <v>79</v>
      </c>
      <c r="AW576" s="14" t="s">
        <v>33</v>
      </c>
      <c r="AX576" s="14" t="s">
        <v>72</v>
      </c>
      <c r="AY576" s="233" t="s">
        <v>116</v>
      </c>
    </row>
    <row r="577" s="14" customFormat="1">
      <c r="A577" s="14"/>
      <c r="B577" s="223"/>
      <c r="C577" s="224"/>
      <c r="D577" s="214" t="s">
        <v>126</v>
      </c>
      <c r="E577" s="225" t="s">
        <v>19</v>
      </c>
      <c r="F577" s="226" t="s">
        <v>711</v>
      </c>
      <c r="G577" s="224"/>
      <c r="H577" s="227">
        <v>149.55000000000001</v>
      </c>
      <c r="I577" s="228"/>
      <c r="J577" s="224"/>
      <c r="K577" s="224"/>
      <c r="L577" s="229"/>
      <c r="M577" s="230"/>
      <c r="N577" s="231"/>
      <c r="O577" s="231"/>
      <c r="P577" s="231"/>
      <c r="Q577" s="231"/>
      <c r="R577" s="231"/>
      <c r="S577" s="231"/>
      <c r="T577" s="232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T577" s="233" t="s">
        <v>126</v>
      </c>
      <c r="AU577" s="233" t="s">
        <v>79</v>
      </c>
      <c r="AV577" s="14" t="s">
        <v>79</v>
      </c>
      <c r="AW577" s="14" t="s">
        <v>33</v>
      </c>
      <c r="AX577" s="14" t="s">
        <v>72</v>
      </c>
      <c r="AY577" s="233" t="s">
        <v>116</v>
      </c>
    </row>
    <row r="578" s="14" customFormat="1">
      <c r="A578" s="14"/>
      <c r="B578" s="223"/>
      <c r="C578" s="224"/>
      <c r="D578" s="214" t="s">
        <v>126</v>
      </c>
      <c r="E578" s="225" t="s">
        <v>19</v>
      </c>
      <c r="F578" s="226" t="s">
        <v>210</v>
      </c>
      <c r="G578" s="224"/>
      <c r="H578" s="227">
        <v>3.6000000000000001</v>
      </c>
      <c r="I578" s="228"/>
      <c r="J578" s="224"/>
      <c r="K578" s="224"/>
      <c r="L578" s="229"/>
      <c r="M578" s="230"/>
      <c r="N578" s="231"/>
      <c r="O578" s="231"/>
      <c r="P578" s="231"/>
      <c r="Q578" s="231"/>
      <c r="R578" s="231"/>
      <c r="S578" s="231"/>
      <c r="T578" s="232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T578" s="233" t="s">
        <v>126</v>
      </c>
      <c r="AU578" s="233" t="s">
        <v>79</v>
      </c>
      <c r="AV578" s="14" t="s">
        <v>79</v>
      </c>
      <c r="AW578" s="14" t="s">
        <v>33</v>
      </c>
      <c r="AX578" s="14" t="s">
        <v>72</v>
      </c>
      <c r="AY578" s="233" t="s">
        <v>116</v>
      </c>
    </row>
    <row r="579" s="14" customFormat="1">
      <c r="A579" s="14"/>
      <c r="B579" s="223"/>
      <c r="C579" s="224"/>
      <c r="D579" s="214" t="s">
        <v>126</v>
      </c>
      <c r="E579" s="225" t="s">
        <v>19</v>
      </c>
      <c r="F579" s="226" t="s">
        <v>211</v>
      </c>
      <c r="G579" s="224"/>
      <c r="H579" s="227">
        <v>8.6999999999999993</v>
      </c>
      <c r="I579" s="228"/>
      <c r="J579" s="224"/>
      <c r="K579" s="224"/>
      <c r="L579" s="229"/>
      <c r="M579" s="230"/>
      <c r="N579" s="231"/>
      <c r="O579" s="231"/>
      <c r="P579" s="231"/>
      <c r="Q579" s="231"/>
      <c r="R579" s="231"/>
      <c r="S579" s="231"/>
      <c r="T579" s="232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T579" s="233" t="s">
        <v>126</v>
      </c>
      <c r="AU579" s="233" t="s">
        <v>79</v>
      </c>
      <c r="AV579" s="14" t="s">
        <v>79</v>
      </c>
      <c r="AW579" s="14" t="s">
        <v>33</v>
      </c>
      <c r="AX579" s="14" t="s">
        <v>72</v>
      </c>
      <c r="AY579" s="233" t="s">
        <v>116</v>
      </c>
    </row>
    <row r="580" s="14" customFormat="1">
      <c r="A580" s="14"/>
      <c r="B580" s="223"/>
      <c r="C580" s="224"/>
      <c r="D580" s="214" t="s">
        <v>126</v>
      </c>
      <c r="E580" s="225" t="s">
        <v>19</v>
      </c>
      <c r="F580" s="226" t="s">
        <v>712</v>
      </c>
      <c r="G580" s="224"/>
      <c r="H580" s="227">
        <v>47.304000000000002</v>
      </c>
      <c r="I580" s="228"/>
      <c r="J580" s="224"/>
      <c r="K580" s="224"/>
      <c r="L580" s="229"/>
      <c r="M580" s="230"/>
      <c r="N580" s="231"/>
      <c r="O580" s="231"/>
      <c r="P580" s="231"/>
      <c r="Q580" s="231"/>
      <c r="R580" s="231"/>
      <c r="S580" s="231"/>
      <c r="T580" s="232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T580" s="233" t="s">
        <v>126</v>
      </c>
      <c r="AU580" s="233" t="s">
        <v>79</v>
      </c>
      <c r="AV580" s="14" t="s">
        <v>79</v>
      </c>
      <c r="AW580" s="14" t="s">
        <v>33</v>
      </c>
      <c r="AX580" s="14" t="s">
        <v>72</v>
      </c>
      <c r="AY580" s="233" t="s">
        <v>116</v>
      </c>
    </row>
    <row r="581" s="14" customFormat="1">
      <c r="A581" s="14"/>
      <c r="B581" s="223"/>
      <c r="C581" s="224"/>
      <c r="D581" s="214" t="s">
        <v>126</v>
      </c>
      <c r="E581" s="225" t="s">
        <v>19</v>
      </c>
      <c r="F581" s="226" t="s">
        <v>713</v>
      </c>
      <c r="G581" s="224"/>
      <c r="H581" s="227">
        <v>-73.5</v>
      </c>
      <c r="I581" s="228"/>
      <c r="J581" s="224"/>
      <c r="K581" s="224"/>
      <c r="L581" s="229"/>
      <c r="M581" s="230"/>
      <c r="N581" s="231"/>
      <c r="O581" s="231"/>
      <c r="P581" s="231"/>
      <c r="Q581" s="231"/>
      <c r="R581" s="231"/>
      <c r="S581" s="231"/>
      <c r="T581" s="232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T581" s="233" t="s">
        <v>126</v>
      </c>
      <c r="AU581" s="233" t="s">
        <v>79</v>
      </c>
      <c r="AV581" s="14" t="s">
        <v>79</v>
      </c>
      <c r="AW581" s="14" t="s">
        <v>33</v>
      </c>
      <c r="AX581" s="14" t="s">
        <v>72</v>
      </c>
      <c r="AY581" s="233" t="s">
        <v>116</v>
      </c>
    </row>
    <row r="582" s="14" customFormat="1">
      <c r="A582" s="14"/>
      <c r="B582" s="223"/>
      <c r="C582" s="224"/>
      <c r="D582" s="214" t="s">
        <v>126</v>
      </c>
      <c r="E582" s="225" t="s">
        <v>19</v>
      </c>
      <c r="F582" s="226" t="s">
        <v>714</v>
      </c>
      <c r="G582" s="224"/>
      <c r="H582" s="227">
        <v>4.7999999999999998</v>
      </c>
      <c r="I582" s="228"/>
      <c r="J582" s="224"/>
      <c r="K582" s="224"/>
      <c r="L582" s="229"/>
      <c r="M582" s="230"/>
      <c r="N582" s="231"/>
      <c r="O582" s="231"/>
      <c r="P582" s="231"/>
      <c r="Q582" s="231"/>
      <c r="R582" s="231"/>
      <c r="S582" s="231"/>
      <c r="T582" s="232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T582" s="233" t="s">
        <v>126</v>
      </c>
      <c r="AU582" s="233" t="s">
        <v>79</v>
      </c>
      <c r="AV582" s="14" t="s">
        <v>79</v>
      </c>
      <c r="AW582" s="14" t="s">
        <v>33</v>
      </c>
      <c r="AX582" s="14" t="s">
        <v>72</v>
      </c>
      <c r="AY582" s="233" t="s">
        <v>116</v>
      </c>
    </row>
    <row r="583" s="15" customFormat="1">
      <c r="A583" s="15"/>
      <c r="B583" s="234"/>
      <c r="C583" s="235"/>
      <c r="D583" s="214" t="s">
        <v>126</v>
      </c>
      <c r="E583" s="236" t="s">
        <v>19</v>
      </c>
      <c r="F583" s="237" t="s">
        <v>130</v>
      </c>
      <c r="G583" s="235"/>
      <c r="H583" s="238">
        <v>1196.4450000000002</v>
      </c>
      <c r="I583" s="239"/>
      <c r="J583" s="235"/>
      <c r="K583" s="235"/>
      <c r="L583" s="240"/>
      <c r="M583" s="241"/>
      <c r="N583" s="242"/>
      <c r="O583" s="242"/>
      <c r="P583" s="242"/>
      <c r="Q583" s="242"/>
      <c r="R583" s="242"/>
      <c r="S583" s="242"/>
      <c r="T583" s="243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T583" s="244" t="s">
        <v>126</v>
      </c>
      <c r="AU583" s="244" t="s">
        <v>79</v>
      </c>
      <c r="AV583" s="15" t="s">
        <v>124</v>
      </c>
      <c r="AW583" s="15" t="s">
        <v>33</v>
      </c>
      <c r="AX583" s="15" t="s">
        <v>77</v>
      </c>
      <c r="AY583" s="244" t="s">
        <v>116</v>
      </c>
    </row>
    <row r="584" s="2" customFormat="1" ht="16.5" customHeight="1">
      <c r="A584" s="40"/>
      <c r="B584" s="41"/>
      <c r="C584" s="199" t="s">
        <v>715</v>
      </c>
      <c r="D584" s="199" t="s">
        <v>119</v>
      </c>
      <c r="E584" s="200" t="s">
        <v>716</v>
      </c>
      <c r="F584" s="201" t="s">
        <v>717</v>
      </c>
      <c r="G584" s="202" t="s">
        <v>122</v>
      </c>
      <c r="H584" s="203">
        <v>368.00400000000002</v>
      </c>
      <c r="I584" s="204"/>
      <c r="J584" s="205">
        <f>ROUND(I584*H584,2)</f>
        <v>0</v>
      </c>
      <c r="K584" s="201" t="s">
        <v>123</v>
      </c>
      <c r="L584" s="46"/>
      <c r="M584" s="206" t="s">
        <v>19</v>
      </c>
      <c r="N584" s="207" t="s">
        <v>43</v>
      </c>
      <c r="O584" s="86"/>
      <c r="P584" s="208">
        <f>O584*H584</f>
        <v>0</v>
      </c>
      <c r="Q584" s="208">
        <v>0.00025000000000000001</v>
      </c>
      <c r="R584" s="208">
        <f>Q584*H584</f>
        <v>0.092001000000000013</v>
      </c>
      <c r="S584" s="208">
        <v>0</v>
      </c>
      <c r="T584" s="209">
        <f>S584*H584</f>
        <v>0</v>
      </c>
      <c r="U584" s="40"/>
      <c r="V584" s="40"/>
      <c r="W584" s="40"/>
      <c r="X584" s="40"/>
      <c r="Y584" s="40"/>
      <c r="Z584" s="40"/>
      <c r="AA584" s="40"/>
      <c r="AB584" s="40"/>
      <c r="AC584" s="40"/>
      <c r="AD584" s="40"/>
      <c r="AE584" s="40"/>
      <c r="AR584" s="210" t="s">
        <v>212</v>
      </c>
      <c r="AT584" s="210" t="s">
        <v>119</v>
      </c>
      <c r="AU584" s="210" t="s">
        <v>79</v>
      </c>
      <c r="AY584" s="19" t="s">
        <v>116</v>
      </c>
      <c r="BE584" s="211">
        <f>IF(N584="základní",J584,0)</f>
        <v>0</v>
      </c>
      <c r="BF584" s="211">
        <f>IF(N584="snížená",J584,0)</f>
        <v>0</v>
      </c>
      <c r="BG584" s="211">
        <f>IF(N584="zákl. přenesená",J584,0)</f>
        <v>0</v>
      </c>
      <c r="BH584" s="211">
        <f>IF(N584="sníž. přenesená",J584,0)</f>
        <v>0</v>
      </c>
      <c r="BI584" s="211">
        <f>IF(N584="nulová",J584,0)</f>
        <v>0</v>
      </c>
      <c r="BJ584" s="19" t="s">
        <v>77</v>
      </c>
      <c r="BK584" s="211">
        <f>ROUND(I584*H584,2)</f>
        <v>0</v>
      </c>
      <c r="BL584" s="19" t="s">
        <v>212</v>
      </c>
      <c r="BM584" s="210" t="s">
        <v>718</v>
      </c>
    </row>
    <row r="585" s="2" customFormat="1" ht="16.5" customHeight="1">
      <c r="A585" s="40"/>
      <c r="B585" s="41"/>
      <c r="C585" s="199" t="s">
        <v>719</v>
      </c>
      <c r="D585" s="199" t="s">
        <v>119</v>
      </c>
      <c r="E585" s="200" t="s">
        <v>720</v>
      </c>
      <c r="F585" s="201" t="s">
        <v>721</v>
      </c>
      <c r="G585" s="202" t="s">
        <v>122</v>
      </c>
      <c r="H585" s="203">
        <v>1196.4449999999999</v>
      </c>
      <c r="I585" s="204"/>
      <c r="J585" s="205">
        <f>ROUND(I585*H585,2)</f>
        <v>0</v>
      </c>
      <c r="K585" s="201" t="s">
        <v>123</v>
      </c>
      <c r="L585" s="46"/>
      <c r="M585" s="206" t="s">
        <v>19</v>
      </c>
      <c r="N585" s="207" t="s">
        <v>43</v>
      </c>
      <c r="O585" s="86"/>
      <c r="P585" s="208">
        <f>O585*H585</f>
        <v>0</v>
      </c>
      <c r="Q585" s="208">
        <v>0.00025000000000000001</v>
      </c>
      <c r="R585" s="208">
        <f>Q585*H585</f>
        <v>0.29911125</v>
      </c>
      <c r="S585" s="208">
        <v>0</v>
      </c>
      <c r="T585" s="209">
        <f>S585*H585</f>
        <v>0</v>
      </c>
      <c r="U585" s="40"/>
      <c r="V585" s="40"/>
      <c r="W585" s="40"/>
      <c r="X585" s="40"/>
      <c r="Y585" s="40"/>
      <c r="Z585" s="40"/>
      <c r="AA585" s="40"/>
      <c r="AB585" s="40"/>
      <c r="AC585" s="40"/>
      <c r="AD585" s="40"/>
      <c r="AE585" s="40"/>
      <c r="AR585" s="210" t="s">
        <v>212</v>
      </c>
      <c r="AT585" s="210" t="s">
        <v>119</v>
      </c>
      <c r="AU585" s="210" t="s">
        <v>79</v>
      </c>
      <c r="AY585" s="19" t="s">
        <v>116</v>
      </c>
      <c r="BE585" s="211">
        <f>IF(N585="základní",J585,0)</f>
        <v>0</v>
      </c>
      <c r="BF585" s="211">
        <f>IF(N585="snížená",J585,0)</f>
        <v>0</v>
      </c>
      <c r="BG585" s="211">
        <f>IF(N585="zákl. přenesená",J585,0)</f>
        <v>0</v>
      </c>
      <c r="BH585" s="211">
        <f>IF(N585="sníž. přenesená",J585,0)</f>
        <v>0</v>
      </c>
      <c r="BI585" s="211">
        <f>IF(N585="nulová",J585,0)</f>
        <v>0</v>
      </c>
      <c r="BJ585" s="19" t="s">
        <v>77</v>
      </c>
      <c r="BK585" s="211">
        <f>ROUND(I585*H585,2)</f>
        <v>0</v>
      </c>
      <c r="BL585" s="19" t="s">
        <v>212</v>
      </c>
      <c r="BM585" s="210" t="s">
        <v>722</v>
      </c>
    </row>
    <row r="586" s="12" customFormat="1" ht="25.92" customHeight="1">
      <c r="A586" s="12"/>
      <c r="B586" s="183"/>
      <c r="C586" s="184"/>
      <c r="D586" s="185" t="s">
        <v>71</v>
      </c>
      <c r="E586" s="186" t="s">
        <v>723</v>
      </c>
      <c r="F586" s="186" t="s">
        <v>724</v>
      </c>
      <c r="G586" s="184"/>
      <c r="H586" s="184"/>
      <c r="I586" s="187"/>
      <c r="J586" s="188">
        <f>BK586</f>
        <v>0</v>
      </c>
      <c r="K586" s="184"/>
      <c r="L586" s="189"/>
      <c r="M586" s="190"/>
      <c r="N586" s="191"/>
      <c r="O586" s="191"/>
      <c r="P586" s="192">
        <f>SUM(P587:P591)</f>
        <v>0</v>
      </c>
      <c r="Q586" s="191"/>
      <c r="R586" s="192">
        <f>SUM(R587:R591)</f>
        <v>0</v>
      </c>
      <c r="S586" s="191"/>
      <c r="T586" s="193">
        <f>SUM(T587:T591)</f>
        <v>0</v>
      </c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R586" s="194" t="s">
        <v>124</v>
      </c>
      <c r="AT586" s="195" t="s">
        <v>71</v>
      </c>
      <c r="AU586" s="195" t="s">
        <v>72</v>
      </c>
      <c r="AY586" s="194" t="s">
        <v>116</v>
      </c>
      <c r="BK586" s="196">
        <f>SUM(BK587:BK591)</f>
        <v>0</v>
      </c>
    </row>
    <row r="587" s="2" customFormat="1" ht="16.5" customHeight="1">
      <c r="A587" s="40"/>
      <c r="B587" s="41"/>
      <c r="C587" s="199" t="s">
        <v>725</v>
      </c>
      <c r="D587" s="199" t="s">
        <v>119</v>
      </c>
      <c r="E587" s="200" t="s">
        <v>726</v>
      </c>
      <c r="F587" s="201" t="s">
        <v>727</v>
      </c>
      <c r="G587" s="202" t="s">
        <v>155</v>
      </c>
      <c r="H587" s="203">
        <v>1</v>
      </c>
      <c r="I587" s="204"/>
      <c r="J587" s="205">
        <f>ROUND(I587*H587,2)</f>
        <v>0</v>
      </c>
      <c r="K587" s="201" t="s">
        <v>19</v>
      </c>
      <c r="L587" s="46"/>
      <c r="M587" s="206" t="s">
        <v>19</v>
      </c>
      <c r="N587" s="207" t="s">
        <v>43</v>
      </c>
      <c r="O587" s="86"/>
      <c r="P587" s="208">
        <f>O587*H587</f>
        <v>0</v>
      </c>
      <c r="Q587" s="208">
        <v>0</v>
      </c>
      <c r="R587" s="208">
        <f>Q587*H587</f>
        <v>0</v>
      </c>
      <c r="S587" s="208">
        <v>0</v>
      </c>
      <c r="T587" s="209">
        <f>S587*H587</f>
        <v>0</v>
      </c>
      <c r="U587" s="40"/>
      <c r="V587" s="40"/>
      <c r="W587" s="40"/>
      <c r="X587" s="40"/>
      <c r="Y587" s="40"/>
      <c r="Z587" s="40"/>
      <c r="AA587" s="40"/>
      <c r="AB587" s="40"/>
      <c r="AC587" s="40"/>
      <c r="AD587" s="40"/>
      <c r="AE587" s="40"/>
      <c r="AR587" s="210" t="s">
        <v>124</v>
      </c>
      <c r="AT587" s="210" t="s">
        <v>119</v>
      </c>
      <c r="AU587" s="210" t="s">
        <v>77</v>
      </c>
      <c r="AY587" s="19" t="s">
        <v>116</v>
      </c>
      <c r="BE587" s="211">
        <f>IF(N587="základní",J587,0)</f>
        <v>0</v>
      </c>
      <c r="BF587" s="211">
        <f>IF(N587="snížená",J587,0)</f>
        <v>0</v>
      </c>
      <c r="BG587" s="211">
        <f>IF(N587="zákl. přenesená",J587,0)</f>
        <v>0</v>
      </c>
      <c r="BH587" s="211">
        <f>IF(N587="sníž. přenesená",J587,0)</f>
        <v>0</v>
      </c>
      <c r="BI587" s="211">
        <f>IF(N587="nulová",J587,0)</f>
        <v>0</v>
      </c>
      <c r="BJ587" s="19" t="s">
        <v>77</v>
      </c>
      <c r="BK587" s="211">
        <f>ROUND(I587*H587,2)</f>
        <v>0</v>
      </c>
      <c r="BL587" s="19" t="s">
        <v>124</v>
      </c>
      <c r="BM587" s="210" t="s">
        <v>728</v>
      </c>
    </row>
    <row r="588" s="2" customFormat="1">
      <c r="A588" s="40"/>
      <c r="B588" s="41"/>
      <c r="C588" s="199" t="s">
        <v>729</v>
      </c>
      <c r="D588" s="199" t="s">
        <v>119</v>
      </c>
      <c r="E588" s="200" t="s">
        <v>730</v>
      </c>
      <c r="F588" s="201" t="s">
        <v>731</v>
      </c>
      <c r="G588" s="202" t="s">
        <v>155</v>
      </c>
      <c r="H588" s="203">
        <v>1</v>
      </c>
      <c r="I588" s="204"/>
      <c r="J588" s="205">
        <f>ROUND(I588*H588,2)</f>
        <v>0</v>
      </c>
      <c r="K588" s="201" t="s">
        <v>19</v>
      </c>
      <c r="L588" s="46"/>
      <c r="M588" s="206" t="s">
        <v>19</v>
      </c>
      <c r="N588" s="207" t="s">
        <v>43</v>
      </c>
      <c r="O588" s="86"/>
      <c r="P588" s="208">
        <f>O588*H588</f>
        <v>0</v>
      </c>
      <c r="Q588" s="208">
        <v>0</v>
      </c>
      <c r="R588" s="208">
        <f>Q588*H588</f>
        <v>0</v>
      </c>
      <c r="S588" s="208">
        <v>0</v>
      </c>
      <c r="T588" s="209">
        <f>S588*H588</f>
        <v>0</v>
      </c>
      <c r="U588" s="40"/>
      <c r="V588" s="40"/>
      <c r="W588" s="40"/>
      <c r="X588" s="40"/>
      <c r="Y588" s="40"/>
      <c r="Z588" s="40"/>
      <c r="AA588" s="40"/>
      <c r="AB588" s="40"/>
      <c r="AC588" s="40"/>
      <c r="AD588" s="40"/>
      <c r="AE588" s="40"/>
      <c r="AR588" s="210" t="s">
        <v>124</v>
      </c>
      <c r="AT588" s="210" t="s">
        <v>119</v>
      </c>
      <c r="AU588" s="210" t="s">
        <v>77</v>
      </c>
      <c r="AY588" s="19" t="s">
        <v>116</v>
      </c>
      <c r="BE588" s="211">
        <f>IF(N588="základní",J588,0)</f>
        <v>0</v>
      </c>
      <c r="BF588" s="211">
        <f>IF(N588="snížená",J588,0)</f>
        <v>0</v>
      </c>
      <c r="BG588" s="211">
        <f>IF(N588="zákl. přenesená",J588,0)</f>
        <v>0</v>
      </c>
      <c r="BH588" s="211">
        <f>IF(N588="sníž. přenesená",J588,0)</f>
        <v>0</v>
      </c>
      <c r="BI588" s="211">
        <f>IF(N588="nulová",J588,0)</f>
        <v>0</v>
      </c>
      <c r="BJ588" s="19" t="s">
        <v>77</v>
      </c>
      <c r="BK588" s="211">
        <f>ROUND(I588*H588,2)</f>
        <v>0</v>
      </c>
      <c r="BL588" s="19" t="s">
        <v>124</v>
      </c>
      <c r="BM588" s="210" t="s">
        <v>732</v>
      </c>
    </row>
    <row r="589" s="2" customFormat="1" ht="33" customHeight="1">
      <c r="A589" s="40"/>
      <c r="B589" s="41"/>
      <c r="C589" s="199" t="s">
        <v>733</v>
      </c>
      <c r="D589" s="199" t="s">
        <v>119</v>
      </c>
      <c r="E589" s="200" t="s">
        <v>734</v>
      </c>
      <c r="F589" s="201" t="s">
        <v>735</v>
      </c>
      <c r="G589" s="202" t="s">
        <v>155</v>
      </c>
      <c r="H589" s="203">
        <v>1</v>
      </c>
      <c r="I589" s="204"/>
      <c r="J589" s="205">
        <f>ROUND(I589*H589,2)</f>
        <v>0</v>
      </c>
      <c r="K589" s="201" t="s">
        <v>19</v>
      </c>
      <c r="L589" s="46"/>
      <c r="M589" s="206" t="s">
        <v>19</v>
      </c>
      <c r="N589" s="207" t="s">
        <v>43</v>
      </c>
      <c r="O589" s="86"/>
      <c r="P589" s="208">
        <f>O589*H589</f>
        <v>0</v>
      </c>
      <c r="Q589" s="208">
        <v>0</v>
      </c>
      <c r="R589" s="208">
        <f>Q589*H589</f>
        <v>0</v>
      </c>
      <c r="S589" s="208">
        <v>0</v>
      </c>
      <c r="T589" s="209">
        <f>S589*H589</f>
        <v>0</v>
      </c>
      <c r="U589" s="40"/>
      <c r="V589" s="40"/>
      <c r="W589" s="40"/>
      <c r="X589" s="40"/>
      <c r="Y589" s="40"/>
      <c r="Z589" s="40"/>
      <c r="AA589" s="40"/>
      <c r="AB589" s="40"/>
      <c r="AC589" s="40"/>
      <c r="AD589" s="40"/>
      <c r="AE589" s="40"/>
      <c r="AR589" s="210" t="s">
        <v>124</v>
      </c>
      <c r="AT589" s="210" t="s">
        <v>119</v>
      </c>
      <c r="AU589" s="210" t="s">
        <v>77</v>
      </c>
      <c r="AY589" s="19" t="s">
        <v>116</v>
      </c>
      <c r="BE589" s="211">
        <f>IF(N589="základní",J589,0)</f>
        <v>0</v>
      </c>
      <c r="BF589" s="211">
        <f>IF(N589="snížená",J589,0)</f>
        <v>0</v>
      </c>
      <c r="BG589" s="211">
        <f>IF(N589="zákl. přenesená",J589,0)</f>
        <v>0</v>
      </c>
      <c r="BH589" s="211">
        <f>IF(N589="sníž. přenesená",J589,0)</f>
        <v>0</v>
      </c>
      <c r="BI589" s="211">
        <f>IF(N589="nulová",J589,0)</f>
        <v>0</v>
      </c>
      <c r="BJ589" s="19" t="s">
        <v>77</v>
      </c>
      <c r="BK589" s="211">
        <f>ROUND(I589*H589,2)</f>
        <v>0</v>
      </c>
      <c r="BL589" s="19" t="s">
        <v>124</v>
      </c>
      <c r="BM589" s="210" t="s">
        <v>736</v>
      </c>
    </row>
    <row r="590" s="2" customFormat="1" ht="33" customHeight="1">
      <c r="A590" s="40"/>
      <c r="B590" s="41"/>
      <c r="C590" s="199" t="s">
        <v>737</v>
      </c>
      <c r="D590" s="199" t="s">
        <v>119</v>
      </c>
      <c r="E590" s="200" t="s">
        <v>738</v>
      </c>
      <c r="F590" s="201" t="s">
        <v>739</v>
      </c>
      <c r="G590" s="202" t="s">
        <v>155</v>
      </c>
      <c r="H590" s="203">
        <v>1</v>
      </c>
      <c r="I590" s="204"/>
      <c r="J590" s="205">
        <f>ROUND(I590*H590,2)</f>
        <v>0</v>
      </c>
      <c r="K590" s="201" t="s">
        <v>19</v>
      </c>
      <c r="L590" s="46"/>
      <c r="M590" s="206" t="s">
        <v>19</v>
      </c>
      <c r="N590" s="207" t="s">
        <v>43</v>
      </c>
      <c r="O590" s="86"/>
      <c r="P590" s="208">
        <f>O590*H590</f>
        <v>0</v>
      </c>
      <c r="Q590" s="208">
        <v>0</v>
      </c>
      <c r="R590" s="208">
        <f>Q590*H590</f>
        <v>0</v>
      </c>
      <c r="S590" s="208">
        <v>0</v>
      </c>
      <c r="T590" s="209">
        <f>S590*H590</f>
        <v>0</v>
      </c>
      <c r="U590" s="40"/>
      <c r="V590" s="40"/>
      <c r="W590" s="40"/>
      <c r="X590" s="40"/>
      <c r="Y590" s="40"/>
      <c r="Z590" s="40"/>
      <c r="AA590" s="40"/>
      <c r="AB590" s="40"/>
      <c r="AC590" s="40"/>
      <c r="AD590" s="40"/>
      <c r="AE590" s="40"/>
      <c r="AR590" s="210" t="s">
        <v>124</v>
      </c>
      <c r="AT590" s="210" t="s">
        <v>119</v>
      </c>
      <c r="AU590" s="210" t="s">
        <v>77</v>
      </c>
      <c r="AY590" s="19" t="s">
        <v>116</v>
      </c>
      <c r="BE590" s="211">
        <f>IF(N590="základní",J590,0)</f>
        <v>0</v>
      </c>
      <c r="BF590" s="211">
        <f>IF(N590="snížená",J590,0)</f>
        <v>0</v>
      </c>
      <c r="BG590" s="211">
        <f>IF(N590="zákl. přenesená",J590,0)</f>
        <v>0</v>
      </c>
      <c r="BH590" s="211">
        <f>IF(N590="sníž. přenesená",J590,0)</f>
        <v>0</v>
      </c>
      <c r="BI590" s="211">
        <f>IF(N590="nulová",J590,0)</f>
        <v>0</v>
      </c>
      <c r="BJ590" s="19" t="s">
        <v>77</v>
      </c>
      <c r="BK590" s="211">
        <f>ROUND(I590*H590,2)</f>
        <v>0</v>
      </c>
      <c r="BL590" s="19" t="s">
        <v>124</v>
      </c>
      <c r="BM590" s="210" t="s">
        <v>740</v>
      </c>
    </row>
    <row r="591" s="2" customFormat="1" ht="33" customHeight="1">
      <c r="A591" s="40"/>
      <c r="B591" s="41"/>
      <c r="C591" s="199" t="s">
        <v>741</v>
      </c>
      <c r="D591" s="199" t="s">
        <v>119</v>
      </c>
      <c r="E591" s="200" t="s">
        <v>742</v>
      </c>
      <c r="F591" s="201" t="s">
        <v>743</v>
      </c>
      <c r="G591" s="202" t="s">
        <v>155</v>
      </c>
      <c r="H591" s="203">
        <v>1</v>
      </c>
      <c r="I591" s="204"/>
      <c r="J591" s="205">
        <f>ROUND(I591*H591,2)</f>
        <v>0</v>
      </c>
      <c r="K591" s="201" t="s">
        <v>19</v>
      </c>
      <c r="L591" s="46"/>
      <c r="M591" s="267" t="s">
        <v>19</v>
      </c>
      <c r="N591" s="268" t="s">
        <v>43</v>
      </c>
      <c r="O591" s="269"/>
      <c r="P591" s="270">
        <f>O591*H591</f>
        <v>0</v>
      </c>
      <c r="Q591" s="270">
        <v>0</v>
      </c>
      <c r="R591" s="270">
        <f>Q591*H591</f>
        <v>0</v>
      </c>
      <c r="S591" s="270">
        <v>0</v>
      </c>
      <c r="T591" s="271">
        <f>S591*H591</f>
        <v>0</v>
      </c>
      <c r="U591" s="40"/>
      <c r="V591" s="40"/>
      <c r="W591" s="40"/>
      <c r="X591" s="40"/>
      <c r="Y591" s="40"/>
      <c r="Z591" s="40"/>
      <c r="AA591" s="40"/>
      <c r="AB591" s="40"/>
      <c r="AC591" s="40"/>
      <c r="AD591" s="40"/>
      <c r="AE591" s="40"/>
      <c r="AR591" s="210" t="s">
        <v>124</v>
      </c>
      <c r="AT591" s="210" t="s">
        <v>119</v>
      </c>
      <c r="AU591" s="210" t="s">
        <v>77</v>
      </c>
      <c r="AY591" s="19" t="s">
        <v>116</v>
      </c>
      <c r="BE591" s="211">
        <f>IF(N591="základní",J591,0)</f>
        <v>0</v>
      </c>
      <c r="BF591" s="211">
        <f>IF(N591="snížená",J591,0)</f>
        <v>0</v>
      </c>
      <c r="BG591" s="211">
        <f>IF(N591="zákl. přenesená",J591,0)</f>
        <v>0</v>
      </c>
      <c r="BH591" s="211">
        <f>IF(N591="sníž. přenesená",J591,0)</f>
        <v>0</v>
      </c>
      <c r="BI591" s="211">
        <f>IF(N591="nulová",J591,0)</f>
        <v>0</v>
      </c>
      <c r="BJ591" s="19" t="s">
        <v>77</v>
      </c>
      <c r="BK591" s="211">
        <f>ROUND(I591*H591,2)</f>
        <v>0</v>
      </c>
      <c r="BL591" s="19" t="s">
        <v>124</v>
      </c>
      <c r="BM591" s="210" t="s">
        <v>744</v>
      </c>
    </row>
    <row r="592" s="2" customFormat="1" ht="6.96" customHeight="1">
      <c r="A592" s="40"/>
      <c r="B592" s="61"/>
      <c r="C592" s="62"/>
      <c r="D592" s="62"/>
      <c r="E592" s="62"/>
      <c r="F592" s="62"/>
      <c r="G592" s="62"/>
      <c r="H592" s="62"/>
      <c r="I592" s="62"/>
      <c r="J592" s="62"/>
      <c r="K592" s="62"/>
      <c r="L592" s="46"/>
      <c r="M592" s="40"/>
      <c r="O592" s="40"/>
      <c r="P592" s="40"/>
      <c r="Q592" s="4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  <c r="AB592" s="40"/>
      <c r="AC592" s="40"/>
      <c r="AD592" s="40"/>
      <c r="AE592" s="40"/>
    </row>
  </sheetData>
  <sheetProtection sheet="1" autoFilter="0" formatColumns="0" formatRows="0" objects="1" scenarios="1" spinCount="100000" saltValue="SDz6twxXyflpHDFafSa8VmIc0GHn4pG9yf+uExwqSIJisXPwMIzgcnc/18HFvXECl7cQa0wIMuDkp5T4DzrpKA==" hashValue="WwhMwhKkoaUBDLNiRnDOXrmxwuXWeLxXQBkSyDinVSYXxs4PTJS0YcOUENWxibAFuH7LZY4cLG7GaO+Xj9hDzw==" algorithmName="SHA-512" password="80EB"/>
  <autoFilter ref="C88:K591"/>
  <mergeCells count="6">
    <mergeCell ref="E7:H7"/>
    <mergeCell ref="E16:H16"/>
    <mergeCell ref="E25:H25"/>
    <mergeCell ref="E46:H46"/>
    <mergeCell ref="E81:H81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72" customWidth="1"/>
    <col min="2" max="2" width="1.667969" style="272" customWidth="1"/>
    <col min="3" max="4" width="5" style="272" customWidth="1"/>
    <col min="5" max="5" width="11.66016" style="272" customWidth="1"/>
    <col min="6" max="6" width="9.160156" style="272" customWidth="1"/>
    <col min="7" max="7" width="5" style="272" customWidth="1"/>
    <col min="8" max="8" width="77.83203" style="272" customWidth="1"/>
    <col min="9" max="10" width="20" style="272" customWidth="1"/>
    <col min="11" max="11" width="1.667969" style="272" customWidth="1"/>
  </cols>
  <sheetData>
    <row r="1" s="1" customFormat="1" ht="37.5" customHeight="1"/>
    <row r="2" s="1" customFormat="1" ht="7.5" customHeight="1">
      <c r="B2" s="273"/>
      <c r="C2" s="274"/>
      <c r="D2" s="274"/>
      <c r="E2" s="274"/>
      <c r="F2" s="274"/>
      <c r="G2" s="274"/>
      <c r="H2" s="274"/>
      <c r="I2" s="274"/>
      <c r="J2" s="274"/>
      <c r="K2" s="275"/>
    </row>
    <row r="3" s="17" customFormat="1" ht="45" customHeight="1">
      <c r="B3" s="276"/>
      <c r="C3" s="277" t="s">
        <v>745</v>
      </c>
      <c r="D3" s="277"/>
      <c r="E3" s="277"/>
      <c r="F3" s="277"/>
      <c r="G3" s="277"/>
      <c r="H3" s="277"/>
      <c r="I3" s="277"/>
      <c r="J3" s="277"/>
      <c r="K3" s="278"/>
    </row>
    <row r="4" s="1" customFormat="1" ht="25.5" customHeight="1">
      <c r="B4" s="279"/>
      <c r="C4" s="280" t="s">
        <v>746</v>
      </c>
      <c r="D4" s="280"/>
      <c r="E4" s="280"/>
      <c r="F4" s="280"/>
      <c r="G4" s="280"/>
      <c r="H4" s="280"/>
      <c r="I4" s="280"/>
      <c r="J4" s="280"/>
      <c r="K4" s="281"/>
    </row>
    <row r="5" s="1" customFormat="1" ht="5.25" customHeight="1">
      <c r="B5" s="279"/>
      <c r="C5" s="282"/>
      <c r="D5" s="282"/>
      <c r="E5" s="282"/>
      <c r="F5" s="282"/>
      <c r="G5" s="282"/>
      <c r="H5" s="282"/>
      <c r="I5" s="282"/>
      <c r="J5" s="282"/>
      <c r="K5" s="281"/>
    </row>
    <row r="6" s="1" customFormat="1" ht="15" customHeight="1">
      <c r="B6" s="279"/>
      <c r="C6" s="283" t="s">
        <v>747</v>
      </c>
      <c r="D6" s="283"/>
      <c r="E6" s="283"/>
      <c r="F6" s="283"/>
      <c r="G6" s="283"/>
      <c r="H6" s="283"/>
      <c r="I6" s="283"/>
      <c r="J6" s="283"/>
      <c r="K6" s="281"/>
    </row>
    <row r="7" s="1" customFormat="1" ht="15" customHeight="1">
      <c r="B7" s="284"/>
      <c r="C7" s="283" t="s">
        <v>748</v>
      </c>
      <c r="D7" s="283"/>
      <c r="E7" s="283"/>
      <c r="F7" s="283"/>
      <c r="G7" s="283"/>
      <c r="H7" s="283"/>
      <c r="I7" s="283"/>
      <c r="J7" s="283"/>
      <c r="K7" s="281"/>
    </row>
    <row r="8" s="1" customFormat="1" ht="12.75" customHeight="1">
      <c r="B8" s="284"/>
      <c r="C8" s="283"/>
      <c r="D8" s="283"/>
      <c r="E8" s="283"/>
      <c r="F8" s="283"/>
      <c r="G8" s="283"/>
      <c r="H8" s="283"/>
      <c r="I8" s="283"/>
      <c r="J8" s="283"/>
      <c r="K8" s="281"/>
    </row>
    <row r="9" s="1" customFormat="1" ht="15" customHeight="1">
      <c r="B9" s="284"/>
      <c r="C9" s="283" t="s">
        <v>749</v>
      </c>
      <c r="D9" s="283"/>
      <c r="E9" s="283"/>
      <c r="F9" s="283"/>
      <c r="G9" s="283"/>
      <c r="H9" s="283"/>
      <c r="I9" s="283"/>
      <c r="J9" s="283"/>
      <c r="K9" s="281"/>
    </row>
    <row r="10" s="1" customFormat="1" ht="15" customHeight="1">
      <c r="B10" s="284"/>
      <c r="C10" s="283"/>
      <c r="D10" s="283" t="s">
        <v>750</v>
      </c>
      <c r="E10" s="283"/>
      <c r="F10" s="283"/>
      <c r="G10" s="283"/>
      <c r="H10" s="283"/>
      <c r="I10" s="283"/>
      <c r="J10" s="283"/>
      <c r="K10" s="281"/>
    </row>
    <row r="11" s="1" customFormat="1" ht="15" customHeight="1">
      <c r="B11" s="284"/>
      <c r="C11" s="285"/>
      <c r="D11" s="283" t="s">
        <v>751</v>
      </c>
      <c r="E11" s="283"/>
      <c r="F11" s="283"/>
      <c r="G11" s="283"/>
      <c r="H11" s="283"/>
      <c r="I11" s="283"/>
      <c r="J11" s="283"/>
      <c r="K11" s="281"/>
    </row>
    <row r="12" s="1" customFormat="1" ht="15" customHeight="1">
      <c r="B12" s="284"/>
      <c r="C12" s="285"/>
      <c r="D12" s="283"/>
      <c r="E12" s="283"/>
      <c r="F12" s="283"/>
      <c r="G12" s="283"/>
      <c r="H12" s="283"/>
      <c r="I12" s="283"/>
      <c r="J12" s="283"/>
      <c r="K12" s="281"/>
    </row>
    <row r="13" s="1" customFormat="1" ht="15" customHeight="1">
      <c r="B13" s="284"/>
      <c r="C13" s="285"/>
      <c r="D13" s="286" t="s">
        <v>752</v>
      </c>
      <c r="E13" s="283"/>
      <c r="F13" s="283"/>
      <c r="G13" s="283"/>
      <c r="H13" s="283"/>
      <c r="I13" s="283"/>
      <c r="J13" s="283"/>
      <c r="K13" s="281"/>
    </row>
    <row r="14" s="1" customFormat="1" ht="12.75" customHeight="1">
      <c r="B14" s="284"/>
      <c r="C14" s="285"/>
      <c r="D14" s="285"/>
      <c r="E14" s="285"/>
      <c r="F14" s="285"/>
      <c r="G14" s="285"/>
      <c r="H14" s="285"/>
      <c r="I14" s="285"/>
      <c r="J14" s="285"/>
      <c r="K14" s="281"/>
    </row>
    <row r="15" s="1" customFormat="1" ht="15" customHeight="1">
      <c r="B15" s="284"/>
      <c r="C15" s="285"/>
      <c r="D15" s="283" t="s">
        <v>753</v>
      </c>
      <c r="E15" s="283"/>
      <c r="F15" s="283"/>
      <c r="G15" s="283"/>
      <c r="H15" s="283"/>
      <c r="I15" s="283"/>
      <c r="J15" s="283"/>
      <c r="K15" s="281"/>
    </row>
    <row r="16" s="1" customFormat="1" ht="15" customHeight="1">
      <c r="B16" s="284"/>
      <c r="C16" s="285"/>
      <c r="D16" s="283" t="s">
        <v>754</v>
      </c>
      <c r="E16" s="283"/>
      <c r="F16" s="283"/>
      <c r="G16" s="283"/>
      <c r="H16" s="283"/>
      <c r="I16" s="283"/>
      <c r="J16" s="283"/>
      <c r="K16" s="281"/>
    </row>
    <row r="17" s="1" customFormat="1" ht="15" customHeight="1">
      <c r="B17" s="284"/>
      <c r="C17" s="285"/>
      <c r="D17" s="283" t="s">
        <v>755</v>
      </c>
      <c r="E17" s="283"/>
      <c r="F17" s="283"/>
      <c r="G17" s="283"/>
      <c r="H17" s="283"/>
      <c r="I17" s="283"/>
      <c r="J17" s="283"/>
      <c r="K17" s="281"/>
    </row>
    <row r="18" s="1" customFormat="1" ht="15" customHeight="1">
      <c r="B18" s="284"/>
      <c r="C18" s="285"/>
      <c r="D18" s="285"/>
      <c r="E18" s="287" t="s">
        <v>76</v>
      </c>
      <c r="F18" s="283" t="s">
        <v>756</v>
      </c>
      <c r="G18" s="283"/>
      <c r="H18" s="283"/>
      <c r="I18" s="283"/>
      <c r="J18" s="283"/>
      <c r="K18" s="281"/>
    </row>
    <row r="19" s="1" customFormat="1" ht="15" customHeight="1">
      <c r="B19" s="284"/>
      <c r="C19" s="285"/>
      <c r="D19" s="285"/>
      <c r="E19" s="287" t="s">
        <v>757</v>
      </c>
      <c r="F19" s="283" t="s">
        <v>758</v>
      </c>
      <c r="G19" s="283"/>
      <c r="H19" s="283"/>
      <c r="I19" s="283"/>
      <c r="J19" s="283"/>
      <c r="K19" s="281"/>
    </row>
    <row r="20" s="1" customFormat="1" ht="15" customHeight="1">
      <c r="B20" s="284"/>
      <c r="C20" s="285"/>
      <c r="D20" s="285"/>
      <c r="E20" s="287" t="s">
        <v>759</v>
      </c>
      <c r="F20" s="283" t="s">
        <v>760</v>
      </c>
      <c r="G20" s="283"/>
      <c r="H20" s="283"/>
      <c r="I20" s="283"/>
      <c r="J20" s="283"/>
      <c r="K20" s="281"/>
    </row>
    <row r="21" s="1" customFormat="1" ht="15" customHeight="1">
      <c r="B21" s="284"/>
      <c r="C21" s="285"/>
      <c r="D21" s="285"/>
      <c r="E21" s="287" t="s">
        <v>761</v>
      </c>
      <c r="F21" s="283" t="s">
        <v>762</v>
      </c>
      <c r="G21" s="283"/>
      <c r="H21" s="283"/>
      <c r="I21" s="283"/>
      <c r="J21" s="283"/>
      <c r="K21" s="281"/>
    </row>
    <row r="22" s="1" customFormat="1" ht="15" customHeight="1">
      <c r="B22" s="284"/>
      <c r="C22" s="285"/>
      <c r="D22" s="285"/>
      <c r="E22" s="287" t="s">
        <v>723</v>
      </c>
      <c r="F22" s="283" t="s">
        <v>724</v>
      </c>
      <c r="G22" s="283"/>
      <c r="H22" s="283"/>
      <c r="I22" s="283"/>
      <c r="J22" s="283"/>
      <c r="K22" s="281"/>
    </row>
    <row r="23" s="1" customFormat="1" ht="15" customHeight="1">
      <c r="B23" s="284"/>
      <c r="C23" s="285"/>
      <c r="D23" s="285"/>
      <c r="E23" s="287" t="s">
        <v>763</v>
      </c>
      <c r="F23" s="283" t="s">
        <v>764</v>
      </c>
      <c r="G23" s="283"/>
      <c r="H23" s="283"/>
      <c r="I23" s="283"/>
      <c r="J23" s="283"/>
      <c r="K23" s="281"/>
    </row>
    <row r="24" s="1" customFormat="1" ht="12.75" customHeight="1">
      <c r="B24" s="284"/>
      <c r="C24" s="285"/>
      <c r="D24" s="285"/>
      <c r="E24" s="285"/>
      <c r="F24" s="285"/>
      <c r="G24" s="285"/>
      <c r="H24" s="285"/>
      <c r="I24" s="285"/>
      <c r="J24" s="285"/>
      <c r="K24" s="281"/>
    </row>
    <row r="25" s="1" customFormat="1" ht="15" customHeight="1">
      <c r="B25" s="284"/>
      <c r="C25" s="283" t="s">
        <v>765</v>
      </c>
      <c r="D25" s="283"/>
      <c r="E25" s="283"/>
      <c r="F25" s="283"/>
      <c r="G25" s="283"/>
      <c r="H25" s="283"/>
      <c r="I25" s="283"/>
      <c r="J25" s="283"/>
      <c r="K25" s="281"/>
    </row>
    <row r="26" s="1" customFormat="1" ht="15" customHeight="1">
      <c r="B26" s="284"/>
      <c r="C26" s="283" t="s">
        <v>766</v>
      </c>
      <c r="D26" s="283"/>
      <c r="E26" s="283"/>
      <c r="F26" s="283"/>
      <c r="G26" s="283"/>
      <c r="H26" s="283"/>
      <c r="I26" s="283"/>
      <c r="J26" s="283"/>
      <c r="K26" s="281"/>
    </row>
    <row r="27" s="1" customFormat="1" ht="15" customHeight="1">
      <c r="B27" s="284"/>
      <c r="C27" s="283"/>
      <c r="D27" s="283" t="s">
        <v>767</v>
      </c>
      <c r="E27" s="283"/>
      <c r="F27" s="283"/>
      <c r="G27" s="283"/>
      <c r="H27" s="283"/>
      <c r="I27" s="283"/>
      <c r="J27" s="283"/>
      <c r="K27" s="281"/>
    </row>
    <row r="28" s="1" customFormat="1" ht="15" customHeight="1">
      <c r="B28" s="284"/>
      <c r="C28" s="285"/>
      <c r="D28" s="283" t="s">
        <v>768</v>
      </c>
      <c r="E28" s="283"/>
      <c r="F28" s="283"/>
      <c r="G28" s="283"/>
      <c r="H28" s="283"/>
      <c r="I28" s="283"/>
      <c r="J28" s="283"/>
      <c r="K28" s="281"/>
    </row>
    <row r="29" s="1" customFormat="1" ht="12.75" customHeight="1">
      <c r="B29" s="284"/>
      <c r="C29" s="285"/>
      <c r="D29" s="285"/>
      <c r="E29" s="285"/>
      <c r="F29" s="285"/>
      <c r="G29" s="285"/>
      <c r="H29" s="285"/>
      <c r="I29" s="285"/>
      <c r="J29" s="285"/>
      <c r="K29" s="281"/>
    </row>
    <row r="30" s="1" customFormat="1" ht="15" customHeight="1">
      <c r="B30" s="284"/>
      <c r="C30" s="285"/>
      <c r="D30" s="283" t="s">
        <v>769</v>
      </c>
      <c r="E30" s="283"/>
      <c r="F30" s="283"/>
      <c r="G30" s="283"/>
      <c r="H30" s="283"/>
      <c r="I30" s="283"/>
      <c r="J30" s="283"/>
      <c r="K30" s="281"/>
    </row>
    <row r="31" s="1" customFormat="1" ht="15" customHeight="1">
      <c r="B31" s="284"/>
      <c r="C31" s="285"/>
      <c r="D31" s="283" t="s">
        <v>770</v>
      </c>
      <c r="E31" s="283"/>
      <c r="F31" s="283"/>
      <c r="G31" s="283"/>
      <c r="H31" s="283"/>
      <c r="I31" s="283"/>
      <c r="J31" s="283"/>
      <c r="K31" s="281"/>
    </row>
    <row r="32" s="1" customFormat="1" ht="12.75" customHeight="1">
      <c r="B32" s="284"/>
      <c r="C32" s="285"/>
      <c r="D32" s="285"/>
      <c r="E32" s="285"/>
      <c r="F32" s="285"/>
      <c r="G32" s="285"/>
      <c r="H32" s="285"/>
      <c r="I32" s="285"/>
      <c r="J32" s="285"/>
      <c r="K32" s="281"/>
    </row>
    <row r="33" s="1" customFormat="1" ht="15" customHeight="1">
      <c r="B33" s="284"/>
      <c r="C33" s="285"/>
      <c r="D33" s="283" t="s">
        <v>771</v>
      </c>
      <c r="E33" s="283"/>
      <c r="F33" s="283"/>
      <c r="G33" s="283"/>
      <c r="H33" s="283"/>
      <c r="I33" s="283"/>
      <c r="J33" s="283"/>
      <c r="K33" s="281"/>
    </row>
    <row r="34" s="1" customFormat="1" ht="15" customHeight="1">
      <c r="B34" s="284"/>
      <c r="C34" s="285"/>
      <c r="D34" s="283" t="s">
        <v>772</v>
      </c>
      <c r="E34" s="283"/>
      <c r="F34" s="283"/>
      <c r="G34" s="283"/>
      <c r="H34" s="283"/>
      <c r="I34" s="283"/>
      <c r="J34" s="283"/>
      <c r="K34" s="281"/>
    </row>
    <row r="35" s="1" customFormat="1" ht="15" customHeight="1">
      <c r="B35" s="284"/>
      <c r="C35" s="285"/>
      <c r="D35" s="283" t="s">
        <v>773</v>
      </c>
      <c r="E35" s="283"/>
      <c r="F35" s="283"/>
      <c r="G35" s="283"/>
      <c r="H35" s="283"/>
      <c r="I35" s="283"/>
      <c r="J35" s="283"/>
      <c r="K35" s="281"/>
    </row>
    <row r="36" s="1" customFormat="1" ht="15" customHeight="1">
      <c r="B36" s="284"/>
      <c r="C36" s="285"/>
      <c r="D36" s="283"/>
      <c r="E36" s="286" t="s">
        <v>102</v>
      </c>
      <c r="F36" s="283"/>
      <c r="G36" s="283" t="s">
        <v>774</v>
      </c>
      <c r="H36" s="283"/>
      <c r="I36" s="283"/>
      <c r="J36" s="283"/>
      <c r="K36" s="281"/>
    </row>
    <row r="37" s="1" customFormat="1" ht="30.75" customHeight="1">
      <c r="B37" s="284"/>
      <c r="C37" s="285"/>
      <c r="D37" s="283"/>
      <c r="E37" s="286" t="s">
        <v>775</v>
      </c>
      <c r="F37" s="283"/>
      <c r="G37" s="283" t="s">
        <v>776</v>
      </c>
      <c r="H37" s="283"/>
      <c r="I37" s="283"/>
      <c r="J37" s="283"/>
      <c r="K37" s="281"/>
    </row>
    <row r="38" s="1" customFormat="1" ht="15" customHeight="1">
      <c r="B38" s="284"/>
      <c r="C38" s="285"/>
      <c r="D38" s="283"/>
      <c r="E38" s="286" t="s">
        <v>53</v>
      </c>
      <c r="F38" s="283"/>
      <c r="G38" s="283" t="s">
        <v>777</v>
      </c>
      <c r="H38" s="283"/>
      <c r="I38" s="283"/>
      <c r="J38" s="283"/>
      <c r="K38" s="281"/>
    </row>
    <row r="39" s="1" customFormat="1" ht="15" customHeight="1">
      <c r="B39" s="284"/>
      <c r="C39" s="285"/>
      <c r="D39" s="283"/>
      <c r="E39" s="286" t="s">
        <v>54</v>
      </c>
      <c r="F39" s="283"/>
      <c r="G39" s="283" t="s">
        <v>778</v>
      </c>
      <c r="H39" s="283"/>
      <c r="I39" s="283"/>
      <c r="J39" s="283"/>
      <c r="K39" s="281"/>
    </row>
    <row r="40" s="1" customFormat="1" ht="15" customHeight="1">
      <c r="B40" s="284"/>
      <c r="C40" s="285"/>
      <c r="D40" s="283"/>
      <c r="E40" s="286" t="s">
        <v>103</v>
      </c>
      <c r="F40" s="283"/>
      <c r="G40" s="283" t="s">
        <v>779</v>
      </c>
      <c r="H40" s="283"/>
      <c r="I40" s="283"/>
      <c r="J40" s="283"/>
      <c r="K40" s="281"/>
    </row>
    <row r="41" s="1" customFormat="1" ht="15" customHeight="1">
      <c r="B41" s="284"/>
      <c r="C41" s="285"/>
      <c r="D41" s="283"/>
      <c r="E41" s="286" t="s">
        <v>104</v>
      </c>
      <c r="F41" s="283"/>
      <c r="G41" s="283" t="s">
        <v>780</v>
      </c>
      <c r="H41" s="283"/>
      <c r="I41" s="283"/>
      <c r="J41" s="283"/>
      <c r="K41" s="281"/>
    </row>
    <row r="42" s="1" customFormat="1" ht="15" customHeight="1">
      <c r="B42" s="284"/>
      <c r="C42" s="285"/>
      <c r="D42" s="283"/>
      <c r="E42" s="286" t="s">
        <v>781</v>
      </c>
      <c r="F42" s="283"/>
      <c r="G42" s="283" t="s">
        <v>782</v>
      </c>
      <c r="H42" s="283"/>
      <c r="I42" s="283"/>
      <c r="J42" s="283"/>
      <c r="K42" s="281"/>
    </row>
    <row r="43" s="1" customFormat="1" ht="15" customHeight="1">
      <c r="B43" s="284"/>
      <c r="C43" s="285"/>
      <c r="D43" s="283"/>
      <c r="E43" s="286"/>
      <c r="F43" s="283"/>
      <c r="G43" s="283" t="s">
        <v>783</v>
      </c>
      <c r="H43" s="283"/>
      <c r="I43" s="283"/>
      <c r="J43" s="283"/>
      <c r="K43" s="281"/>
    </row>
    <row r="44" s="1" customFormat="1" ht="15" customHeight="1">
      <c r="B44" s="284"/>
      <c r="C44" s="285"/>
      <c r="D44" s="283"/>
      <c r="E44" s="286" t="s">
        <v>784</v>
      </c>
      <c r="F44" s="283"/>
      <c r="G44" s="283" t="s">
        <v>785</v>
      </c>
      <c r="H44" s="283"/>
      <c r="I44" s="283"/>
      <c r="J44" s="283"/>
      <c r="K44" s="281"/>
    </row>
    <row r="45" s="1" customFormat="1" ht="15" customHeight="1">
      <c r="B45" s="284"/>
      <c r="C45" s="285"/>
      <c r="D45" s="283"/>
      <c r="E45" s="286" t="s">
        <v>106</v>
      </c>
      <c r="F45" s="283"/>
      <c r="G45" s="283" t="s">
        <v>786</v>
      </c>
      <c r="H45" s="283"/>
      <c r="I45" s="283"/>
      <c r="J45" s="283"/>
      <c r="K45" s="281"/>
    </row>
    <row r="46" s="1" customFormat="1" ht="12.75" customHeight="1">
      <c r="B46" s="284"/>
      <c r="C46" s="285"/>
      <c r="D46" s="283"/>
      <c r="E46" s="283"/>
      <c r="F46" s="283"/>
      <c r="G46" s="283"/>
      <c r="H46" s="283"/>
      <c r="I46" s="283"/>
      <c r="J46" s="283"/>
      <c r="K46" s="281"/>
    </row>
    <row r="47" s="1" customFormat="1" ht="15" customHeight="1">
      <c r="B47" s="284"/>
      <c r="C47" s="285"/>
      <c r="D47" s="283" t="s">
        <v>787</v>
      </c>
      <c r="E47" s="283"/>
      <c r="F47" s="283"/>
      <c r="G47" s="283"/>
      <c r="H47" s="283"/>
      <c r="I47" s="283"/>
      <c r="J47" s="283"/>
      <c r="K47" s="281"/>
    </row>
    <row r="48" s="1" customFormat="1" ht="15" customHeight="1">
      <c r="B48" s="284"/>
      <c r="C48" s="285"/>
      <c r="D48" s="285"/>
      <c r="E48" s="283" t="s">
        <v>788</v>
      </c>
      <c r="F48" s="283"/>
      <c r="G48" s="283"/>
      <c r="H48" s="283"/>
      <c r="I48" s="283"/>
      <c r="J48" s="283"/>
      <c r="K48" s="281"/>
    </row>
    <row r="49" s="1" customFormat="1" ht="15" customHeight="1">
      <c r="B49" s="284"/>
      <c r="C49" s="285"/>
      <c r="D49" s="285"/>
      <c r="E49" s="283" t="s">
        <v>789</v>
      </c>
      <c r="F49" s="283"/>
      <c r="G49" s="283"/>
      <c r="H49" s="283"/>
      <c r="I49" s="283"/>
      <c r="J49" s="283"/>
      <c r="K49" s="281"/>
    </row>
    <row r="50" s="1" customFormat="1" ht="15" customHeight="1">
      <c r="B50" s="284"/>
      <c r="C50" s="285"/>
      <c r="D50" s="285"/>
      <c r="E50" s="283" t="s">
        <v>790</v>
      </c>
      <c r="F50" s="283"/>
      <c r="G50" s="283"/>
      <c r="H50" s="283"/>
      <c r="I50" s="283"/>
      <c r="J50" s="283"/>
      <c r="K50" s="281"/>
    </row>
    <row r="51" s="1" customFormat="1" ht="15" customHeight="1">
      <c r="B51" s="284"/>
      <c r="C51" s="285"/>
      <c r="D51" s="283" t="s">
        <v>791</v>
      </c>
      <c r="E51" s="283"/>
      <c r="F51" s="283"/>
      <c r="G51" s="283"/>
      <c r="H51" s="283"/>
      <c r="I51" s="283"/>
      <c r="J51" s="283"/>
      <c r="K51" s="281"/>
    </row>
    <row r="52" s="1" customFormat="1" ht="25.5" customHeight="1">
      <c r="B52" s="279"/>
      <c r="C52" s="280" t="s">
        <v>792</v>
      </c>
      <c r="D52" s="280"/>
      <c r="E52" s="280"/>
      <c r="F52" s="280"/>
      <c r="G52" s="280"/>
      <c r="H52" s="280"/>
      <c r="I52" s="280"/>
      <c r="J52" s="280"/>
      <c r="K52" s="281"/>
    </row>
    <row r="53" s="1" customFormat="1" ht="5.25" customHeight="1">
      <c r="B53" s="279"/>
      <c r="C53" s="282"/>
      <c r="D53" s="282"/>
      <c r="E53" s="282"/>
      <c r="F53" s="282"/>
      <c r="G53" s="282"/>
      <c r="H53" s="282"/>
      <c r="I53" s="282"/>
      <c r="J53" s="282"/>
      <c r="K53" s="281"/>
    </row>
    <row r="54" s="1" customFormat="1" ht="15" customHeight="1">
      <c r="B54" s="279"/>
      <c r="C54" s="283" t="s">
        <v>793</v>
      </c>
      <c r="D54" s="283"/>
      <c r="E54" s="283"/>
      <c r="F54" s="283"/>
      <c r="G54" s="283"/>
      <c r="H54" s="283"/>
      <c r="I54" s="283"/>
      <c r="J54" s="283"/>
      <c r="K54" s="281"/>
    </row>
    <row r="55" s="1" customFormat="1" ht="15" customHeight="1">
      <c r="B55" s="279"/>
      <c r="C55" s="283" t="s">
        <v>794</v>
      </c>
      <c r="D55" s="283"/>
      <c r="E55" s="283"/>
      <c r="F55" s="283"/>
      <c r="G55" s="283"/>
      <c r="H55" s="283"/>
      <c r="I55" s="283"/>
      <c r="J55" s="283"/>
      <c r="K55" s="281"/>
    </row>
    <row r="56" s="1" customFormat="1" ht="12.75" customHeight="1">
      <c r="B56" s="279"/>
      <c r="C56" s="283"/>
      <c r="D56" s="283"/>
      <c r="E56" s="283"/>
      <c r="F56" s="283"/>
      <c r="G56" s="283"/>
      <c r="H56" s="283"/>
      <c r="I56" s="283"/>
      <c r="J56" s="283"/>
      <c r="K56" s="281"/>
    </row>
    <row r="57" s="1" customFormat="1" ht="15" customHeight="1">
      <c r="B57" s="279"/>
      <c r="C57" s="283" t="s">
        <v>795</v>
      </c>
      <c r="D57" s="283"/>
      <c r="E57" s="283"/>
      <c r="F57" s="283"/>
      <c r="G57" s="283"/>
      <c r="H57" s="283"/>
      <c r="I57" s="283"/>
      <c r="J57" s="283"/>
      <c r="K57" s="281"/>
    </row>
    <row r="58" s="1" customFormat="1" ht="15" customHeight="1">
      <c r="B58" s="279"/>
      <c r="C58" s="285"/>
      <c r="D58" s="283" t="s">
        <v>796</v>
      </c>
      <c r="E58" s="283"/>
      <c r="F58" s="283"/>
      <c r="G58" s="283"/>
      <c r="H58" s="283"/>
      <c r="I58" s="283"/>
      <c r="J58" s="283"/>
      <c r="K58" s="281"/>
    </row>
    <row r="59" s="1" customFormat="1" ht="15" customHeight="1">
      <c r="B59" s="279"/>
      <c r="C59" s="285"/>
      <c r="D59" s="283" t="s">
        <v>797</v>
      </c>
      <c r="E59" s="283"/>
      <c r="F59" s="283"/>
      <c r="G59" s="283"/>
      <c r="H59" s="283"/>
      <c r="I59" s="283"/>
      <c r="J59" s="283"/>
      <c r="K59" s="281"/>
    </row>
    <row r="60" s="1" customFormat="1" ht="15" customHeight="1">
      <c r="B60" s="279"/>
      <c r="C60" s="285"/>
      <c r="D60" s="283" t="s">
        <v>798</v>
      </c>
      <c r="E60" s="283"/>
      <c r="F60" s="283"/>
      <c r="G60" s="283"/>
      <c r="H60" s="283"/>
      <c r="I60" s="283"/>
      <c r="J60" s="283"/>
      <c r="K60" s="281"/>
    </row>
    <row r="61" s="1" customFormat="1" ht="15" customHeight="1">
      <c r="B61" s="279"/>
      <c r="C61" s="285"/>
      <c r="D61" s="283" t="s">
        <v>799</v>
      </c>
      <c r="E61" s="283"/>
      <c r="F61" s="283"/>
      <c r="G61" s="283"/>
      <c r="H61" s="283"/>
      <c r="I61" s="283"/>
      <c r="J61" s="283"/>
      <c r="K61" s="281"/>
    </row>
    <row r="62" s="1" customFormat="1" ht="15" customHeight="1">
      <c r="B62" s="279"/>
      <c r="C62" s="285"/>
      <c r="D62" s="288" t="s">
        <v>800</v>
      </c>
      <c r="E62" s="288"/>
      <c r="F62" s="288"/>
      <c r="G62" s="288"/>
      <c r="H62" s="288"/>
      <c r="I62" s="288"/>
      <c r="J62" s="288"/>
      <c r="K62" s="281"/>
    </row>
    <row r="63" s="1" customFormat="1" ht="15" customHeight="1">
      <c r="B63" s="279"/>
      <c r="C63" s="285"/>
      <c r="D63" s="283" t="s">
        <v>801</v>
      </c>
      <c r="E63" s="283"/>
      <c r="F63" s="283"/>
      <c r="G63" s="283"/>
      <c r="H63" s="283"/>
      <c r="I63" s="283"/>
      <c r="J63" s="283"/>
      <c r="K63" s="281"/>
    </row>
    <row r="64" s="1" customFormat="1" ht="12.75" customHeight="1">
      <c r="B64" s="279"/>
      <c r="C64" s="285"/>
      <c r="D64" s="285"/>
      <c r="E64" s="289"/>
      <c r="F64" s="285"/>
      <c r="G64" s="285"/>
      <c r="H64" s="285"/>
      <c r="I64" s="285"/>
      <c r="J64" s="285"/>
      <c r="K64" s="281"/>
    </row>
    <row r="65" s="1" customFormat="1" ht="15" customHeight="1">
      <c r="B65" s="279"/>
      <c r="C65" s="285"/>
      <c r="D65" s="283" t="s">
        <v>802</v>
      </c>
      <c r="E65" s="283"/>
      <c r="F65" s="283"/>
      <c r="G65" s="283"/>
      <c r="H65" s="283"/>
      <c r="I65" s="283"/>
      <c r="J65" s="283"/>
      <c r="K65" s="281"/>
    </row>
    <row r="66" s="1" customFormat="1" ht="15" customHeight="1">
      <c r="B66" s="279"/>
      <c r="C66" s="285"/>
      <c r="D66" s="288" t="s">
        <v>803</v>
      </c>
      <c r="E66" s="288"/>
      <c r="F66" s="288"/>
      <c r="G66" s="288"/>
      <c r="H66" s="288"/>
      <c r="I66" s="288"/>
      <c r="J66" s="288"/>
      <c r="K66" s="281"/>
    </row>
    <row r="67" s="1" customFormat="1" ht="15" customHeight="1">
      <c r="B67" s="279"/>
      <c r="C67" s="285"/>
      <c r="D67" s="283" t="s">
        <v>804</v>
      </c>
      <c r="E67" s="283"/>
      <c r="F67" s="283"/>
      <c r="G67" s="283"/>
      <c r="H67" s="283"/>
      <c r="I67" s="283"/>
      <c r="J67" s="283"/>
      <c r="K67" s="281"/>
    </row>
    <row r="68" s="1" customFormat="1" ht="15" customHeight="1">
      <c r="B68" s="279"/>
      <c r="C68" s="285"/>
      <c r="D68" s="283" t="s">
        <v>805</v>
      </c>
      <c r="E68" s="283"/>
      <c r="F68" s="283"/>
      <c r="G68" s="283"/>
      <c r="H68" s="283"/>
      <c r="I68" s="283"/>
      <c r="J68" s="283"/>
      <c r="K68" s="281"/>
    </row>
    <row r="69" s="1" customFormat="1" ht="15" customHeight="1">
      <c r="B69" s="279"/>
      <c r="C69" s="285"/>
      <c r="D69" s="283" t="s">
        <v>806</v>
      </c>
      <c r="E69" s="283"/>
      <c r="F69" s="283"/>
      <c r="G69" s="283"/>
      <c r="H69" s="283"/>
      <c r="I69" s="283"/>
      <c r="J69" s="283"/>
      <c r="K69" s="281"/>
    </row>
    <row r="70" s="1" customFormat="1" ht="15" customHeight="1">
      <c r="B70" s="279"/>
      <c r="C70" s="285"/>
      <c r="D70" s="283" t="s">
        <v>807</v>
      </c>
      <c r="E70" s="283"/>
      <c r="F70" s="283"/>
      <c r="G70" s="283"/>
      <c r="H70" s="283"/>
      <c r="I70" s="283"/>
      <c r="J70" s="283"/>
      <c r="K70" s="281"/>
    </row>
    <row r="71" s="1" customFormat="1" ht="12.75" customHeight="1">
      <c r="B71" s="290"/>
      <c r="C71" s="291"/>
      <c r="D71" s="291"/>
      <c r="E71" s="291"/>
      <c r="F71" s="291"/>
      <c r="G71" s="291"/>
      <c r="H71" s="291"/>
      <c r="I71" s="291"/>
      <c r="J71" s="291"/>
      <c r="K71" s="292"/>
    </row>
    <row r="72" s="1" customFormat="1" ht="18.75" customHeight="1">
      <c r="B72" s="293"/>
      <c r="C72" s="293"/>
      <c r="D72" s="293"/>
      <c r="E72" s="293"/>
      <c r="F72" s="293"/>
      <c r="G72" s="293"/>
      <c r="H72" s="293"/>
      <c r="I72" s="293"/>
      <c r="J72" s="293"/>
      <c r="K72" s="294"/>
    </row>
    <row r="73" s="1" customFormat="1" ht="18.75" customHeight="1">
      <c r="B73" s="294"/>
      <c r="C73" s="294"/>
      <c r="D73" s="294"/>
      <c r="E73" s="294"/>
      <c r="F73" s="294"/>
      <c r="G73" s="294"/>
      <c r="H73" s="294"/>
      <c r="I73" s="294"/>
      <c r="J73" s="294"/>
      <c r="K73" s="294"/>
    </row>
    <row r="74" s="1" customFormat="1" ht="7.5" customHeight="1">
      <c r="B74" s="295"/>
      <c r="C74" s="296"/>
      <c r="D74" s="296"/>
      <c r="E74" s="296"/>
      <c r="F74" s="296"/>
      <c r="G74" s="296"/>
      <c r="H74" s="296"/>
      <c r="I74" s="296"/>
      <c r="J74" s="296"/>
      <c r="K74" s="297"/>
    </row>
    <row r="75" s="1" customFormat="1" ht="45" customHeight="1">
      <c r="B75" s="298"/>
      <c r="C75" s="299" t="s">
        <v>808</v>
      </c>
      <c r="D75" s="299"/>
      <c r="E75" s="299"/>
      <c r="F75" s="299"/>
      <c r="G75" s="299"/>
      <c r="H75" s="299"/>
      <c r="I75" s="299"/>
      <c r="J75" s="299"/>
      <c r="K75" s="300"/>
    </row>
    <row r="76" s="1" customFormat="1" ht="17.25" customHeight="1">
      <c r="B76" s="298"/>
      <c r="C76" s="301" t="s">
        <v>809</v>
      </c>
      <c r="D76" s="301"/>
      <c r="E76" s="301"/>
      <c r="F76" s="301" t="s">
        <v>810</v>
      </c>
      <c r="G76" s="302"/>
      <c r="H76" s="301" t="s">
        <v>54</v>
      </c>
      <c r="I76" s="301" t="s">
        <v>57</v>
      </c>
      <c r="J76" s="301" t="s">
        <v>811</v>
      </c>
      <c r="K76" s="300"/>
    </row>
    <row r="77" s="1" customFormat="1" ht="17.25" customHeight="1">
      <c r="B77" s="298"/>
      <c r="C77" s="303" t="s">
        <v>812</v>
      </c>
      <c r="D77" s="303"/>
      <c r="E77" s="303"/>
      <c r="F77" s="304" t="s">
        <v>813</v>
      </c>
      <c r="G77" s="305"/>
      <c r="H77" s="303"/>
      <c r="I77" s="303"/>
      <c r="J77" s="303" t="s">
        <v>814</v>
      </c>
      <c r="K77" s="300"/>
    </row>
    <row r="78" s="1" customFormat="1" ht="5.25" customHeight="1">
      <c r="B78" s="298"/>
      <c r="C78" s="306"/>
      <c r="D78" s="306"/>
      <c r="E78" s="306"/>
      <c r="F78" s="306"/>
      <c r="G78" s="307"/>
      <c r="H78" s="306"/>
      <c r="I78" s="306"/>
      <c r="J78" s="306"/>
      <c r="K78" s="300"/>
    </row>
    <row r="79" s="1" customFormat="1" ht="15" customHeight="1">
      <c r="B79" s="298"/>
      <c r="C79" s="286" t="s">
        <v>53</v>
      </c>
      <c r="D79" s="308"/>
      <c r="E79" s="308"/>
      <c r="F79" s="309" t="s">
        <v>815</v>
      </c>
      <c r="G79" s="310"/>
      <c r="H79" s="286" t="s">
        <v>816</v>
      </c>
      <c r="I79" s="286" t="s">
        <v>817</v>
      </c>
      <c r="J79" s="286">
        <v>20</v>
      </c>
      <c r="K79" s="300"/>
    </row>
    <row r="80" s="1" customFormat="1" ht="15" customHeight="1">
      <c r="B80" s="298"/>
      <c r="C80" s="286" t="s">
        <v>818</v>
      </c>
      <c r="D80" s="286"/>
      <c r="E80" s="286"/>
      <c r="F80" s="309" t="s">
        <v>815</v>
      </c>
      <c r="G80" s="310"/>
      <c r="H80" s="286" t="s">
        <v>819</v>
      </c>
      <c r="I80" s="286" t="s">
        <v>817</v>
      </c>
      <c r="J80" s="286">
        <v>120</v>
      </c>
      <c r="K80" s="300"/>
    </row>
    <row r="81" s="1" customFormat="1" ht="15" customHeight="1">
      <c r="B81" s="311"/>
      <c r="C81" s="286" t="s">
        <v>820</v>
      </c>
      <c r="D81" s="286"/>
      <c r="E81" s="286"/>
      <c r="F81" s="309" t="s">
        <v>821</v>
      </c>
      <c r="G81" s="310"/>
      <c r="H81" s="286" t="s">
        <v>822</v>
      </c>
      <c r="I81" s="286" t="s">
        <v>817</v>
      </c>
      <c r="J81" s="286">
        <v>50</v>
      </c>
      <c r="K81" s="300"/>
    </row>
    <row r="82" s="1" customFormat="1" ht="15" customHeight="1">
      <c r="B82" s="311"/>
      <c r="C82" s="286" t="s">
        <v>823</v>
      </c>
      <c r="D82" s="286"/>
      <c r="E82" s="286"/>
      <c r="F82" s="309" t="s">
        <v>815</v>
      </c>
      <c r="G82" s="310"/>
      <c r="H82" s="286" t="s">
        <v>824</v>
      </c>
      <c r="I82" s="286" t="s">
        <v>825</v>
      </c>
      <c r="J82" s="286"/>
      <c r="K82" s="300"/>
    </row>
    <row r="83" s="1" customFormat="1" ht="15" customHeight="1">
      <c r="B83" s="311"/>
      <c r="C83" s="312" t="s">
        <v>826</v>
      </c>
      <c r="D83" s="312"/>
      <c r="E83" s="312"/>
      <c r="F83" s="313" t="s">
        <v>821</v>
      </c>
      <c r="G83" s="312"/>
      <c r="H83" s="312" t="s">
        <v>827</v>
      </c>
      <c r="I83" s="312" t="s">
        <v>817</v>
      </c>
      <c r="J83" s="312">
        <v>15</v>
      </c>
      <c r="K83" s="300"/>
    </row>
    <row r="84" s="1" customFormat="1" ht="15" customHeight="1">
      <c r="B84" s="311"/>
      <c r="C84" s="312" t="s">
        <v>828</v>
      </c>
      <c r="D84" s="312"/>
      <c r="E84" s="312"/>
      <c r="F84" s="313" t="s">
        <v>821</v>
      </c>
      <c r="G84" s="312"/>
      <c r="H84" s="312" t="s">
        <v>829</v>
      </c>
      <c r="I84" s="312" t="s">
        <v>817</v>
      </c>
      <c r="J84" s="312">
        <v>15</v>
      </c>
      <c r="K84" s="300"/>
    </row>
    <row r="85" s="1" customFormat="1" ht="15" customHeight="1">
      <c r="B85" s="311"/>
      <c r="C85" s="312" t="s">
        <v>830</v>
      </c>
      <c r="D85" s="312"/>
      <c r="E85" s="312"/>
      <c r="F85" s="313" t="s">
        <v>821</v>
      </c>
      <c r="G85" s="312"/>
      <c r="H85" s="312" t="s">
        <v>831</v>
      </c>
      <c r="I85" s="312" t="s">
        <v>817</v>
      </c>
      <c r="J85" s="312">
        <v>20</v>
      </c>
      <c r="K85" s="300"/>
    </row>
    <row r="86" s="1" customFormat="1" ht="15" customHeight="1">
      <c r="B86" s="311"/>
      <c r="C86" s="312" t="s">
        <v>832</v>
      </c>
      <c r="D86" s="312"/>
      <c r="E86" s="312"/>
      <c r="F86" s="313" t="s">
        <v>821</v>
      </c>
      <c r="G86" s="312"/>
      <c r="H86" s="312" t="s">
        <v>833</v>
      </c>
      <c r="I86" s="312" t="s">
        <v>817</v>
      </c>
      <c r="J86" s="312">
        <v>20</v>
      </c>
      <c r="K86" s="300"/>
    </row>
    <row r="87" s="1" customFormat="1" ht="15" customHeight="1">
      <c r="B87" s="311"/>
      <c r="C87" s="286" t="s">
        <v>834</v>
      </c>
      <c r="D87" s="286"/>
      <c r="E87" s="286"/>
      <c r="F87" s="309" t="s">
        <v>821</v>
      </c>
      <c r="G87" s="310"/>
      <c r="H87" s="286" t="s">
        <v>835</v>
      </c>
      <c r="I87" s="286" t="s">
        <v>817</v>
      </c>
      <c r="J87" s="286">
        <v>50</v>
      </c>
      <c r="K87" s="300"/>
    </row>
    <row r="88" s="1" customFormat="1" ht="15" customHeight="1">
      <c r="B88" s="311"/>
      <c r="C88" s="286" t="s">
        <v>836</v>
      </c>
      <c r="D88" s="286"/>
      <c r="E88" s="286"/>
      <c r="F88" s="309" t="s">
        <v>821</v>
      </c>
      <c r="G88" s="310"/>
      <c r="H88" s="286" t="s">
        <v>837</v>
      </c>
      <c r="I88" s="286" t="s">
        <v>817</v>
      </c>
      <c r="J88" s="286">
        <v>20</v>
      </c>
      <c r="K88" s="300"/>
    </row>
    <row r="89" s="1" customFormat="1" ht="15" customHeight="1">
      <c r="B89" s="311"/>
      <c r="C89" s="286" t="s">
        <v>838</v>
      </c>
      <c r="D89" s="286"/>
      <c r="E89" s="286"/>
      <c r="F89" s="309" t="s">
        <v>821</v>
      </c>
      <c r="G89" s="310"/>
      <c r="H89" s="286" t="s">
        <v>839</v>
      </c>
      <c r="I89" s="286" t="s">
        <v>817</v>
      </c>
      <c r="J89" s="286">
        <v>20</v>
      </c>
      <c r="K89" s="300"/>
    </row>
    <row r="90" s="1" customFormat="1" ht="15" customHeight="1">
      <c r="B90" s="311"/>
      <c r="C90" s="286" t="s">
        <v>840</v>
      </c>
      <c r="D90" s="286"/>
      <c r="E90" s="286"/>
      <c r="F90" s="309" t="s">
        <v>821</v>
      </c>
      <c r="G90" s="310"/>
      <c r="H90" s="286" t="s">
        <v>841</v>
      </c>
      <c r="I90" s="286" t="s">
        <v>817</v>
      </c>
      <c r="J90" s="286">
        <v>50</v>
      </c>
      <c r="K90" s="300"/>
    </row>
    <row r="91" s="1" customFormat="1" ht="15" customHeight="1">
      <c r="B91" s="311"/>
      <c r="C91" s="286" t="s">
        <v>842</v>
      </c>
      <c r="D91" s="286"/>
      <c r="E91" s="286"/>
      <c r="F91" s="309" t="s">
        <v>821</v>
      </c>
      <c r="G91" s="310"/>
      <c r="H91" s="286" t="s">
        <v>842</v>
      </c>
      <c r="I91" s="286" t="s">
        <v>817</v>
      </c>
      <c r="J91" s="286">
        <v>50</v>
      </c>
      <c r="K91" s="300"/>
    </row>
    <row r="92" s="1" customFormat="1" ht="15" customHeight="1">
      <c r="B92" s="311"/>
      <c r="C92" s="286" t="s">
        <v>843</v>
      </c>
      <c r="D92" s="286"/>
      <c r="E92" s="286"/>
      <c r="F92" s="309" t="s">
        <v>821</v>
      </c>
      <c r="G92" s="310"/>
      <c r="H92" s="286" t="s">
        <v>844</v>
      </c>
      <c r="I92" s="286" t="s">
        <v>817</v>
      </c>
      <c r="J92" s="286">
        <v>255</v>
      </c>
      <c r="K92" s="300"/>
    </row>
    <row r="93" s="1" customFormat="1" ht="15" customHeight="1">
      <c r="B93" s="311"/>
      <c r="C93" s="286" t="s">
        <v>845</v>
      </c>
      <c r="D93" s="286"/>
      <c r="E93" s="286"/>
      <c r="F93" s="309" t="s">
        <v>815</v>
      </c>
      <c r="G93" s="310"/>
      <c r="H93" s="286" t="s">
        <v>846</v>
      </c>
      <c r="I93" s="286" t="s">
        <v>847</v>
      </c>
      <c r="J93" s="286"/>
      <c r="K93" s="300"/>
    </row>
    <row r="94" s="1" customFormat="1" ht="15" customHeight="1">
      <c r="B94" s="311"/>
      <c r="C94" s="286" t="s">
        <v>848</v>
      </c>
      <c r="D94" s="286"/>
      <c r="E94" s="286"/>
      <c r="F94" s="309" t="s">
        <v>815</v>
      </c>
      <c r="G94" s="310"/>
      <c r="H94" s="286" t="s">
        <v>849</v>
      </c>
      <c r="I94" s="286" t="s">
        <v>850</v>
      </c>
      <c r="J94" s="286"/>
      <c r="K94" s="300"/>
    </row>
    <row r="95" s="1" customFormat="1" ht="15" customHeight="1">
      <c r="B95" s="311"/>
      <c r="C95" s="286" t="s">
        <v>851</v>
      </c>
      <c r="D95" s="286"/>
      <c r="E95" s="286"/>
      <c r="F95" s="309" t="s">
        <v>815</v>
      </c>
      <c r="G95" s="310"/>
      <c r="H95" s="286" t="s">
        <v>851</v>
      </c>
      <c r="I95" s="286" t="s">
        <v>850</v>
      </c>
      <c r="J95" s="286"/>
      <c r="K95" s="300"/>
    </row>
    <row r="96" s="1" customFormat="1" ht="15" customHeight="1">
      <c r="B96" s="311"/>
      <c r="C96" s="286" t="s">
        <v>38</v>
      </c>
      <c r="D96" s="286"/>
      <c r="E96" s="286"/>
      <c r="F96" s="309" t="s">
        <v>815</v>
      </c>
      <c r="G96" s="310"/>
      <c r="H96" s="286" t="s">
        <v>852</v>
      </c>
      <c r="I96" s="286" t="s">
        <v>850</v>
      </c>
      <c r="J96" s="286"/>
      <c r="K96" s="300"/>
    </row>
    <row r="97" s="1" customFormat="1" ht="15" customHeight="1">
      <c r="B97" s="311"/>
      <c r="C97" s="286" t="s">
        <v>48</v>
      </c>
      <c r="D97" s="286"/>
      <c r="E97" s="286"/>
      <c r="F97" s="309" t="s">
        <v>815</v>
      </c>
      <c r="G97" s="310"/>
      <c r="H97" s="286" t="s">
        <v>853</v>
      </c>
      <c r="I97" s="286" t="s">
        <v>850</v>
      </c>
      <c r="J97" s="286"/>
      <c r="K97" s="300"/>
    </row>
    <row r="98" s="1" customFormat="1" ht="15" customHeight="1">
      <c r="B98" s="314"/>
      <c r="C98" s="315"/>
      <c r="D98" s="315"/>
      <c r="E98" s="315"/>
      <c r="F98" s="315"/>
      <c r="G98" s="315"/>
      <c r="H98" s="315"/>
      <c r="I98" s="315"/>
      <c r="J98" s="315"/>
      <c r="K98" s="316"/>
    </row>
    <row r="99" s="1" customFormat="1" ht="18.75" customHeight="1">
      <c r="B99" s="317"/>
      <c r="C99" s="318"/>
      <c r="D99" s="318"/>
      <c r="E99" s="318"/>
      <c r="F99" s="318"/>
      <c r="G99" s="318"/>
      <c r="H99" s="318"/>
      <c r="I99" s="318"/>
      <c r="J99" s="318"/>
      <c r="K99" s="317"/>
    </row>
    <row r="100" s="1" customFormat="1" ht="18.75" customHeight="1">
      <c r="B100" s="294"/>
      <c r="C100" s="294"/>
      <c r="D100" s="294"/>
      <c r="E100" s="294"/>
      <c r="F100" s="294"/>
      <c r="G100" s="294"/>
      <c r="H100" s="294"/>
      <c r="I100" s="294"/>
      <c r="J100" s="294"/>
      <c r="K100" s="294"/>
    </row>
    <row r="101" s="1" customFormat="1" ht="7.5" customHeight="1">
      <c r="B101" s="295"/>
      <c r="C101" s="296"/>
      <c r="D101" s="296"/>
      <c r="E101" s="296"/>
      <c r="F101" s="296"/>
      <c r="G101" s="296"/>
      <c r="H101" s="296"/>
      <c r="I101" s="296"/>
      <c r="J101" s="296"/>
      <c r="K101" s="297"/>
    </row>
    <row r="102" s="1" customFormat="1" ht="45" customHeight="1">
      <c r="B102" s="298"/>
      <c r="C102" s="299" t="s">
        <v>854</v>
      </c>
      <c r="D102" s="299"/>
      <c r="E102" s="299"/>
      <c r="F102" s="299"/>
      <c r="G102" s="299"/>
      <c r="H102" s="299"/>
      <c r="I102" s="299"/>
      <c r="J102" s="299"/>
      <c r="K102" s="300"/>
    </row>
    <row r="103" s="1" customFormat="1" ht="17.25" customHeight="1">
      <c r="B103" s="298"/>
      <c r="C103" s="301" t="s">
        <v>809</v>
      </c>
      <c r="D103" s="301"/>
      <c r="E103" s="301"/>
      <c r="F103" s="301" t="s">
        <v>810</v>
      </c>
      <c r="G103" s="302"/>
      <c r="H103" s="301" t="s">
        <v>54</v>
      </c>
      <c r="I103" s="301" t="s">
        <v>57</v>
      </c>
      <c r="J103" s="301" t="s">
        <v>811</v>
      </c>
      <c r="K103" s="300"/>
    </row>
    <row r="104" s="1" customFormat="1" ht="17.25" customHeight="1">
      <c r="B104" s="298"/>
      <c r="C104" s="303" t="s">
        <v>812</v>
      </c>
      <c r="D104" s="303"/>
      <c r="E104" s="303"/>
      <c r="F104" s="304" t="s">
        <v>813</v>
      </c>
      <c r="G104" s="305"/>
      <c r="H104" s="303"/>
      <c r="I104" s="303"/>
      <c r="J104" s="303" t="s">
        <v>814</v>
      </c>
      <c r="K104" s="300"/>
    </row>
    <row r="105" s="1" customFormat="1" ht="5.25" customHeight="1">
      <c r="B105" s="298"/>
      <c r="C105" s="301"/>
      <c r="D105" s="301"/>
      <c r="E105" s="301"/>
      <c r="F105" s="301"/>
      <c r="G105" s="319"/>
      <c r="H105" s="301"/>
      <c r="I105" s="301"/>
      <c r="J105" s="301"/>
      <c r="K105" s="300"/>
    </row>
    <row r="106" s="1" customFormat="1" ht="15" customHeight="1">
      <c r="B106" s="298"/>
      <c r="C106" s="286" t="s">
        <v>53</v>
      </c>
      <c r="D106" s="308"/>
      <c r="E106" s="308"/>
      <c r="F106" s="309" t="s">
        <v>815</v>
      </c>
      <c r="G106" s="286"/>
      <c r="H106" s="286" t="s">
        <v>855</v>
      </c>
      <c r="I106" s="286" t="s">
        <v>817</v>
      </c>
      <c r="J106" s="286">
        <v>20</v>
      </c>
      <c r="K106" s="300"/>
    </row>
    <row r="107" s="1" customFormat="1" ht="15" customHeight="1">
      <c r="B107" s="298"/>
      <c r="C107" s="286" t="s">
        <v>818</v>
      </c>
      <c r="D107" s="286"/>
      <c r="E107" s="286"/>
      <c r="F107" s="309" t="s">
        <v>815</v>
      </c>
      <c r="G107" s="286"/>
      <c r="H107" s="286" t="s">
        <v>855</v>
      </c>
      <c r="I107" s="286" t="s">
        <v>817</v>
      </c>
      <c r="J107" s="286">
        <v>120</v>
      </c>
      <c r="K107" s="300"/>
    </row>
    <row r="108" s="1" customFormat="1" ht="15" customHeight="1">
      <c r="B108" s="311"/>
      <c r="C108" s="286" t="s">
        <v>820</v>
      </c>
      <c r="D108" s="286"/>
      <c r="E108" s="286"/>
      <c r="F108" s="309" t="s">
        <v>821</v>
      </c>
      <c r="G108" s="286"/>
      <c r="H108" s="286" t="s">
        <v>855</v>
      </c>
      <c r="I108" s="286" t="s">
        <v>817</v>
      </c>
      <c r="J108" s="286">
        <v>50</v>
      </c>
      <c r="K108" s="300"/>
    </row>
    <row r="109" s="1" customFormat="1" ht="15" customHeight="1">
      <c r="B109" s="311"/>
      <c r="C109" s="286" t="s">
        <v>823</v>
      </c>
      <c r="D109" s="286"/>
      <c r="E109" s="286"/>
      <c r="F109" s="309" t="s">
        <v>815</v>
      </c>
      <c r="G109" s="286"/>
      <c r="H109" s="286" t="s">
        <v>855</v>
      </c>
      <c r="I109" s="286" t="s">
        <v>825</v>
      </c>
      <c r="J109" s="286"/>
      <c r="K109" s="300"/>
    </row>
    <row r="110" s="1" customFormat="1" ht="15" customHeight="1">
      <c r="B110" s="311"/>
      <c r="C110" s="286" t="s">
        <v>834</v>
      </c>
      <c r="D110" s="286"/>
      <c r="E110" s="286"/>
      <c r="F110" s="309" t="s">
        <v>821</v>
      </c>
      <c r="G110" s="286"/>
      <c r="H110" s="286" t="s">
        <v>855</v>
      </c>
      <c r="I110" s="286" t="s">
        <v>817</v>
      </c>
      <c r="J110" s="286">
        <v>50</v>
      </c>
      <c r="K110" s="300"/>
    </row>
    <row r="111" s="1" customFormat="1" ht="15" customHeight="1">
      <c r="B111" s="311"/>
      <c r="C111" s="286" t="s">
        <v>842</v>
      </c>
      <c r="D111" s="286"/>
      <c r="E111" s="286"/>
      <c r="F111" s="309" t="s">
        <v>821</v>
      </c>
      <c r="G111" s="286"/>
      <c r="H111" s="286" t="s">
        <v>855</v>
      </c>
      <c r="I111" s="286" t="s">
        <v>817</v>
      </c>
      <c r="J111" s="286">
        <v>50</v>
      </c>
      <c r="K111" s="300"/>
    </row>
    <row r="112" s="1" customFormat="1" ht="15" customHeight="1">
      <c r="B112" s="311"/>
      <c r="C112" s="286" t="s">
        <v>840</v>
      </c>
      <c r="D112" s="286"/>
      <c r="E112" s="286"/>
      <c r="F112" s="309" t="s">
        <v>821</v>
      </c>
      <c r="G112" s="286"/>
      <c r="H112" s="286" t="s">
        <v>855</v>
      </c>
      <c r="I112" s="286" t="s">
        <v>817</v>
      </c>
      <c r="J112" s="286">
        <v>50</v>
      </c>
      <c r="K112" s="300"/>
    </row>
    <row r="113" s="1" customFormat="1" ht="15" customHeight="1">
      <c r="B113" s="311"/>
      <c r="C113" s="286" t="s">
        <v>53</v>
      </c>
      <c r="D113" s="286"/>
      <c r="E113" s="286"/>
      <c r="F113" s="309" t="s">
        <v>815</v>
      </c>
      <c r="G113" s="286"/>
      <c r="H113" s="286" t="s">
        <v>856</v>
      </c>
      <c r="I113" s="286" t="s">
        <v>817</v>
      </c>
      <c r="J113" s="286">
        <v>20</v>
      </c>
      <c r="K113" s="300"/>
    </row>
    <row r="114" s="1" customFormat="1" ht="15" customHeight="1">
      <c r="B114" s="311"/>
      <c r="C114" s="286" t="s">
        <v>857</v>
      </c>
      <c r="D114" s="286"/>
      <c r="E114" s="286"/>
      <c r="F114" s="309" t="s">
        <v>815</v>
      </c>
      <c r="G114" s="286"/>
      <c r="H114" s="286" t="s">
        <v>858</v>
      </c>
      <c r="I114" s="286" t="s">
        <v>817</v>
      </c>
      <c r="J114" s="286">
        <v>120</v>
      </c>
      <c r="K114" s="300"/>
    </row>
    <row r="115" s="1" customFormat="1" ht="15" customHeight="1">
      <c r="B115" s="311"/>
      <c r="C115" s="286" t="s">
        <v>38</v>
      </c>
      <c r="D115" s="286"/>
      <c r="E115" s="286"/>
      <c r="F115" s="309" t="s">
        <v>815</v>
      </c>
      <c r="G115" s="286"/>
      <c r="H115" s="286" t="s">
        <v>859</v>
      </c>
      <c r="I115" s="286" t="s">
        <v>850</v>
      </c>
      <c r="J115" s="286"/>
      <c r="K115" s="300"/>
    </row>
    <row r="116" s="1" customFormat="1" ht="15" customHeight="1">
      <c r="B116" s="311"/>
      <c r="C116" s="286" t="s">
        <v>48</v>
      </c>
      <c r="D116" s="286"/>
      <c r="E116" s="286"/>
      <c r="F116" s="309" t="s">
        <v>815</v>
      </c>
      <c r="G116" s="286"/>
      <c r="H116" s="286" t="s">
        <v>860</v>
      </c>
      <c r="I116" s="286" t="s">
        <v>850</v>
      </c>
      <c r="J116" s="286"/>
      <c r="K116" s="300"/>
    </row>
    <row r="117" s="1" customFormat="1" ht="15" customHeight="1">
      <c r="B117" s="311"/>
      <c r="C117" s="286" t="s">
        <v>57</v>
      </c>
      <c r="D117" s="286"/>
      <c r="E117" s="286"/>
      <c r="F117" s="309" t="s">
        <v>815</v>
      </c>
      <c r="G117" s="286"/>
      <c r="H117" s="286" t="s">
        <v>861</v>
      </c>
      <c r="I117" s="286" t="s">
        <v>862</v>
      </c>
      <c r="J117" s="286"/>
      <c r="K117" s="300"/>
    </row>
    <row r="118" s="1" customFormat="1" ht="15" customHeight="1">
      <c r="B118" s="314"/>
      <c r="C118" s="320"/>
      <c r="D118" s="320"/>
      <c r="E118" s="320"/>
      <c r="F118" s="320"/>
      <c r="G118" s="320"/>
      <c r="H118" s="320"/>
      <c r="I118" s="320"/>
      <c r="J118" s="320"/>
      <c r="K118" s="316"/>
    </row>
    <row r="119" s="1" customFormat="1" ht="18.75" customHeight="1">
      <c r="B119" s="321"/>
      <c r="C119" s="322"/>
      <c r="D119" s="322"/>
      <c r="E119" s="322"/>
      <c r="F119" s="323"/>
      <c r="G119" s="322"/>
      <c r="H119" s="322"/>
      <c r="I119" s="322"/>
      <c r="J119" s="322"/>
      <c r="K119" s="321"/>
    </row>
    <row r="120" s="1" customFormat="1" ht="18.75" customHeight="1">
      <c r="B120" s="294"/>
      <c r="C120" s="294"/>
      <c r="D120" s="294"/>
      <c r="E120" s="294"/>
      <c r="F120" s="294"/>
      <c r="G120" s="294"/>
      <c r="H120" s="294"/>
      <c r="I120" s="294"/>
      <c r="J120" s="294"/>
      <c r="K120" s="294"/>
    </row>
    <row r="121" s="1" customFormat="1" ht="7.5" customHeight="1">
      <c r="B121" s="324"/>
      <c r="C121" s="325"/>
      <c r="D121" s="325"/>
      <c r="E121" s="325"/>
      <c r="F121" s="325"/>
      <c r="G121" s="325"/>
      <c r="H121" s="325"/>
      <c r="I121" s="325"/>
      <c r="J121" s="325"/>
      <c r="K121" s="326"/>
    </row>
    <row r="122" s="1" customFormat="1" ht="45" customHeight="1">
      <c r="B122" s="327"/>
      <c r="C122" s="277" t="s">
        <v>863</v>
      </c>
      <c r="D122" s="277"/>
      <c r="E122" s="277"/>
      <c r="F122" s="277"/>
      <c r="G122" s="277"/>
      <c r="H122" s="277"/>
      <c r="I122" s="277"/>
      <c r="J122" s="277"/>
      <c r="K122" s="328"/>
    </row>
    <row r="123" s="1" customFormat="1" ht="17.25" customHeight="1">
      <c r="B123" s="329"/>
      <c r="C123" s="301" t="s">
        <v>809</v>
      </c>
      <c r="D123" s="301"/>
      <c r="E123" s="301"/>
      <c r="F123" s="301" t="s">
        <v>810</v>
      </c>
      <c r="G123" s="302"/>
      <c r="H123" s="301" t="s">
        <v>54</v>
      </c>
      <c r="I123" s="301" t="s">
        <v>57</v>
      </c>
      <c r="J123" s="301" t="s">
        <v>811</v>
      </c>
      <c r="K123" s="330"/>
    </row>
    <row r="124" s="1" customFormat="1" ht="17.25" customHeight="1">
      <c r="B124" s="329"/>
      <c r="C124" s="303" t="s">
        <v>812</v>
      </c>
      <c r="D124" s="303"/>
      <c r="E124" s="303"/>
      <c r="F124" s="304" t="s">
        <v>813</v>
      </c>
      <c r="G124" s="305"/>
      <c r="H124" s="303"/>
      <c r="I124" s="303"/>
      <c r="J124" s="303" t="s">
        <v>814</v>
      </c>
      <c r="K124" s="330"/>
    </row>
    <row r="125" s="1" customFormat="1" ht="5.25" customHeight="1">
      <c r="B125" s="331"/>
      <c r="C125" s="306"/>
      <c r="D125" s="306"/>
      <c r="E125" s="306"/>
      <c r="F125" s="306"/>
      <c r="G125" s="332"/>
      <c r="H125" s="306"/>
      <c r="I125" s="306"/>
      <c r="J125" s="306"/>
      <c r="K125" s="333"/>
    </row>
    <row r="126" s="1" customFormat="1" ht="15" customHeight="1">
      <c r="B126" s="331"/>
      <c r="C126" s="286" t="s">
        <v>818</v>
      </c>
      <c r="D126" s="308"/>
      <c r="E126" s="308"/>
      <c r="F126" s="309" t="s">
        <v>815</v>
      </c>
      <c r="G126" s="286"/>
      <c r="H126" s="286" t="s">
        <v>855</v>
      </c>
      <c r="I126" s="286" t="s">
        <v>817</v>
      </c>
      <c r="J126" s="286">
        <v>120</v>
      </c>
      <c r="K126" s="334"/>
    </row>
    <row r="127" s="1" customFormat="1" ht="15" customHeight="1">
      <c r="B127" s="331"/>
      <c r="C127" s="286" t="s">
        <v>864</v>
      </c>
      <c r="D127" s="286"/>
      <c r="E127" s="286"/>
      <c r="F127" s="309" t="s">
        <v>815</v>
      </c>
      <c r="G127" s="286"/>
      <c r="H127" s="286" t="s">
        <v>865</v>
      </c>
      <c r="I127" s="286" t="s">
        <v>817</v>
      </c>
      <c r="J127" s="286" t="s">
        <v>866</v>
      </c>
      <c r="K127" s="334"/>
    </row>
    <row r="128" s="1" customFormat="1" ht="15" customHeight="1">
      <c r="B128" s="331"/>
      <c r="C128" s="286" t="s">
        <v>763</v>
      </c>
      <c r="D128" s="286"/>
      <c r="E128" s="286"/>
      <c r="F128" s="309" t="s">
        <v>815</v>
      </c>
      <c r="G128" s="286"/>
      <c r="H128" s="286" t="s">
        <v>867</v>
      </c>
      <c r="I128" s="286" t="s">
        <v>817</v>
      </c>
      <c r="J128" s="286" t="s">
        <v>866</v>
      </c>
      <c r="K128" s="334"/>
    </row>
    <row r="129" s="1" customFormat="1" ht="15" customHeight="1">
      <c r="B129" s="331"/>
      <c r="C129" s="286" t="s">
        <v>826</v>
      </c>
      <c r="D129" s="286"/>
      <c r="E129" s="286"/>
      <c r="F129" s="309" t="s">
        <v>821</v>
      </c>
      <c r="G129" s="286"/>
      <c r="H129" s="286" t="s">
        <v>827</v>
      </c>
      <c r="I129" s="286" t="s">
        <v>817</v>
      </c>
      <c r="J129" s="286">
        <v>15</v>
      </c>
      <c r="K129" s="334"/>
    </row>
    <row r="130" s="1" customFormat="1" ht="15" customHeight="1">
      <c r="B130" s="331"/>
      <c r="C130" s="312" t="s">
        <v>828</v>
      </c>
      <c r="D130" s="312"/>
      <c r="E130" s="312"/>
      <c r="F130" s="313" t="s">
        <v>821</v>
      </c>
      <c r="G130" s="312"/>
      <c r="H130" s="312" t="s">
        <v>829</v>
      </c>
      <c r="I130" s="312" t="s">
        <v>817</v>
      </c>
      <c r="J130" s="312">
        <v>15</v>
      </c>
      <c r="K130" s="334"/>
    </row>
    <row r="131" s="1" customFormat="1" ht="15" customHeight="1">
      <c r="B131" s="331"/>
      <c r="C131" s="312" t="s">
        <v>830</v>
      </c>
      <c r="D131" s="312"/>
      <c r="E131" s="312"/>
      <c r="F131" s="313" t="s">
        <v>821</v>
      </c>
      <c r="G131" s="312"/>
      <c r="H131" s="312" t="s">
        <v>831</v>
      </c>
      <c r="I131" s="312" t="s">
        <v>817</v>
      </c>
      <c r="J131" s="312">
        <v>20</v>
      </c>
      <c r="K131" s="334"/>
    </row>
    <row r="132" s="1" customFormat="1" ht="15" customHeight="1">
      <c r="B132" s="331"/>
      <c r="C132" s="312" t="s">
        <v>832</v>
      </c>
      <c r="D132" s="312"/>
      <c r="E132" s="312"/>
      <c r="F132" s="313" t="s">
        <v>821</v>
      </c>
      <c r="G132" s="312"/>
      <c r="H132" s="312" t="s">
        <v>833</v>
      </c>
      <c r="I132" s="312" t="s">
        <v>817</v>
      </c>
      <c r="J132" s="312">
        <v>20</v>
      </c>
      <c r="K132" s="334"/>
    </row>
    <row r="133" s="1" customFormat="1" ht="15" customHeight="1">
      <c r="B133" s="331"/>
      <c r="C133" s="286" t="s">
        <v>820</v>
      </c>
      <c r="D133" s="286"/>
      <c r="E133" s="286"/>
      <c r="F133" s="309" t="s">
        <v>821</v>
      </c>
      <c r="G133" s="286"/>
      <c r="H133" s="286" t="s">
        <v>855</v>
      </c>
      <c r="I133" s="286" t="s">
        <v>817</v>
      </c>
      <c r="J133" s="286">
        <v>50</v>
      </c>
      <c r="K133" s="334"/>
    </row>
    <row r="134" s="1" customFormat="1" ht="15" customHeight="1">
      <c r="B134" s="331"/>
      <c r="C134" s="286" t="s">
        <v>834</v>
      </c>
      <c r="D134" s="286"/>
      <c r="E134" s="286"/>
      <c r="F134" s="309" t="s">
        <v>821</v>
      </c>
      <c r="G134" s="286"/>
      <c r="H134" s="286" t="s">
        <v>855</v>
      </c>
      <c r="I134" s="286" t="s">
        <v>817</v>
      </c>
      <c r="J134" s="286">
        <v>50</v>
      </c>
      <c r="K134" s="334"/>
    </row>
    <row r="135" s="1" customFormat="1" ht="15" customHeight="1">
      <c r="B135" s="331"/>
      <c r="C135" s="286" t="s">
        <v>840</v>
      </c>
      <c r="D135" s="286"/>
      <c r="E135" s="286"/>
      <c r="F135" s="309" t="s">
        <v>821</v>
      </c>
      <c r="G135" s="286"/>
      <c r="H135" s="286" t="s">
        <v>855</v>
      </c>
      <c r="I135" s="286" t="s">
        <v>817</v>
      </c>
      <c r="J135" s="286">
        <v>50</v>
      </c>
      <c r="K135" s="334"/>
    </row>
    <row r="136" s="1" customFormat="1" ht="15" customHeight="1">
      <c r="B136" s="331"/>
      <c r="C136" s="286" t="s">
        <v>842</v>
      </c>
      <c r="D136" s="286"/>
      <c r="E136" s="286"/>
      <c r="F136" s="309" t="s">
        <v>821</v>
      </c>
      <c r="G136" s="286"/>
      <c r="H136" s="286" t="s">
        <v>855</v>
      </c>
      <c r="I136" s="286" t="s">
        <v>817</v>
      </c>
      <c r="J136" s="286">
        <v>50</v>
      </c>
      <c r="K136" s="334"/>
    </row>
    <row r="137" s="1" customFormat="1" ht="15" customHeight="1">
      <c r="B137" s="331"/>
      <c r="C137" s="286" t="s">
        <v>843</v>
      </c>
      <c r="D137" s="286"/>
      <c r="E137" s="286"/>
      <c r="F137" s="309" t="s">
        <v>821</v>
      </c>
      <c r="G137" s="286"/>
      <c r="H137" s="286" t="s">
        <v>868</v>
      </c>
      <c r="I137" s="286" t="s">
        <v>817</v>
      </c>
      <c r="J137" s="286">
        <v>255</v>
      </c>
      <c r="K137" s="334"/>
    </row>
    <row r="138" s="1" customFormat="1" ht="15" customHeight="1">
      <c r="B138" s="331"/>
      <c r="C138" s="286" t="s">
        <v>845</v>
      </c>
      <c r="D138" s="286"/>
      <c r="E138" s="286"/>
      <c r="F138" s="309" t="s">
        <v>815</v>
      </c>
      <c r="G138" s="286"/>
      <c r="H138" s="286" t="s">
        <v>869</v>
      </c>
      <c r="I138" s="286" t="s">
        <v>847</v>
      </c>
      <c r="J138" s="286"/>
      <c r="K138" s="334"/>
    </row>
    <row r="139" s="1" customFormat="1" ht="15" customHeight="1">
      <c r="B139" s="331"/>
      <c r="C139" s="286" t="s">
        <v>848</v>
      </c>
      <c r="D139" s="286"/>
      <c r="E139" s="286"/>
      <c r="F139" s="309" t="s">
        <v>815</v>
      </c>
      <c r="G139" s="286"/>
      <c r="H139" s="286" t="s">
        <v>870</v>
      </c>
      <c r="I139" s="286" t="s">
        <v>850</v>
      </c>
      <c r="J139" s="286"/>
      <c r="K139" s="334"/>
    </row>
    <row r="140" s="1" customFormat="1" ht="15" customHeight="1">
      <c r="B140" s="331"/>
      <c r="C140" s="286" t="s">
        <v>851</v>
      </c>
      <c r="D140" s="286"/>
      <c r="E140" s="286"/>
      <c r="F140" s="309" t="s">
        <v>815</v>
      </c>
      <c r="G140" s="286"/>
      <c r="H140" s="286" t="s">
        <v>851</v>
      </c>
      <c r="I140" s="286" t="s">
        <v>850</v>
      </c>
      <c r="J140" s="286"/>
      <c r="K140" s="334"/>
    </row>
    <row r="141" s="1" customFormat="1" ht="15" customHeight="1">
      <c r="B141" s="331"/>
      <c r="C141" s="286" t="s">
        <v>38</v>
      </c>
      <c r="D141" s="286"/>
      <c r="E141" s="286"/>
      <c r="F141" s="309" t="s">
        <v>815</v>
      </c>
      <c r="G141" s="286"/>
      <c r="H141" s="286" t="s">
        <v>871</v>
      </c>
      <c r="I141" s="286" t="s">
        <v>850</v>
      </c>
      <c r="J141" s="286"/>
      <c r="K141" s="334"/>
    </row>
    <row r="142" s="1" customFormat="1" ht="15" customHeight="1">
      <c r="B142" s="331"/>
      <c r="C142" s="286" t="s">
        <v>872</v>
      </c>
      <c r="D142" s="286"/>
      <c r="E142" s="286"/>
      <c r="F142" s="309" t="s">
        <v>815</v>
      </c>
      <c r="G142" s="286"/>
      <c r="H142" s="286" t="s">
        <v>873</v>
      </c>
      <c r="I142" s="286" t="s">
        <v>850</v>
      </c>
      <c r="J142" s="286"/>
      <c r="K142" s="334"/>
    </row>
    <row r="143" s="1" customFormat="1" ht="15" customHeight="1">
      <c r="B143" s="335"/>
      <c r="C143" s="336"/>
      <c r="D143" s="336"/>
      <c r="E143" s="336"/>
      <c r="F143" s="336"/>
      <c r="G143" s="336"/>
      <c r="H143" s="336"/>
      <c r="I143" s="336"/>
      <c r="J143" s="336"/>
      <c r="K143" s="337"/>
    </row>
    <row r="144" s="1" customFormat="1" ht="18.75" customHeight="1">
      <c r="B144" s="322"/>
      <c r="C144" s="322"/>
      <c r="D144" s="322"/>
      <c r="E144" s="322"/>
      <c r="F144" s="323"/>
      <c r="G144" s="322"/>
      <c r="H144" s="322"/>
      <c r="I144" s="322"/>
      <c r="J144" s="322"/>
      <c r="K144" s="322"/>
    </row>
    <row r="145" s="1" customFormat="1" ht="18.75" customHeight="1">
      <c r="B145" s="294"/>
      <c r="C145" s="294"/>
      <c r="D145" s="294"/>
      <c r="E145" s="294"/>
      <c r="F145" s="294"/>
      <c r="G145" s="294"/>
      <c r="H145" s="294"/>
      <c r="I145" s="294"/>
      <c r="J145" s="294"/>
      <c r="K145" s="294"/>
    </row>
    <row r="146" s="1" customFormat="1" ht="7.5" customHeight="1">
      <c r="B146" s="295"/>
      <c r="C146" s="296"/>
      <c r="D146" s="296"/>
      <c r="E146" s="296"/>
      <c r="F146" s="296"/>
      <c r="G146" s="296"/>
      <c r="H146" s="296"/>
      <c r="I146" s="296"/>
      <c r="J146" s="296"/>
      <c r="K146" s="297"/>
    </row>
    <row r="147" s="1" customFormat="1" ht="45" customHeight="1">
      <c r="B147" s="298"/>
      <c r="C147" s="299" t="s">
        <v>874</v>
      </c>
      <c r="D147" s="299"/>
      <c r="E147" s="299"/>
      <c r="F147" s="299"/>
      <c r="G147" s="299"/>
      <c r="H147" s="299"/>
      <c r="I147" s="299"/>
      <c r="J147" s="299"/>
      <c r="K147" s="300"/>
    </row>
    <row r="148" s="1" customFormat="1" ht="17.25" customHeight="1">
      <c r="B148" s="298"/>
      <c r="C148" s="301" t="s">
        <v>809</v>
      </c>
      <c r="D148" s="301"/>
      <c r="E148" s="301"/>
      <c r="F148" s="301" t="s">
        <v>810</v>
      </c>
      <c r="G148" s="302"/>
      <c r="H148" s="301" t="s">
        <v>54</v>
      </c>
      <c r="I148" s="301" t="s">
        <v>57</v>
      </c>
      <c r="J148" s="301" t="s">
        <v>811</v>
      </c>
      <c r="K148" s="300"/>
    </row>
    <row r="149" s="1" customFormat="1" ht="17.25" customHeight="1">
      <c r="B149" s="298"/>
      <c r="C149" s="303" t="s">
        <v>812</v>
      </c>
      <c r="D149" s="303"/>
      <c r="E149" s="303"/>
      <c r="F149" s="304" t="s">
        <v>813</v>
      </c>
      <c r="G149" s="305"/>
      <c r="H149" s="303"/>
      <c r="I149" s="303"/>
      <c r="J149" s="303" t="s">
        <v>814</v>
      </c>
      <c r="K149" s="300"/>
    </row>
    <row r="150" s="1" customFormat="1" ht="5.25" customHeight="1">
      <c r="B150" s="311"/>
      <c r="C150" s="306"/>
      <c r="D150" s="306"/>
      <c r="E150" s="306"/>
      <c r="F150" s="306"/>
      <c r="G150" s="307"/>
      <c r="H150" s="306"/>
      <c r="I150" s="306"/>
      <c r="J150" s="306"/>
      <c r="K150" s="334"/>
    </row>
    <row r="151" s="1" customFormat="1" ht="15" customHeight="1">
      <c r="B151" s="311"/>
      <c r="C151" s="338" t="s">
        <v>818</v>
      </c>
      <c r="D151" s="286"/>
      <c r="E151" s="286"/>
      <c r="F151" s="339" t="s">
        <v>815</v>
      </c>
      <c r="G151" s="286"/>
      <c r="H151" s="338" t="s">
        <v>855</v>
      </c>
      <c r="I151" s="338" t="s">
        <v>817</v>
      </c>
      <c r="J151" s="338">
        <v>120</v>
      </c>
      <c r="K151" s="334"/>
    </row>
    <row r="152" s="1" customFormat="1" ht="15" customHeight="1">
      <c r="B152" s="311"/>
      <c r="C152" s="338" t="s">
        <v>864</v>
      </c>
      <c r="D152" s="286"/>
      <c r="E152" s="286"/>
      <c r="F152" s="339" t="s">
        <v>815</v>
      </c>
      <c r="G152" s="286"/>
      <c r="H152" s="338" t="s">
        <v>875</v>
      </c>
      <c r="I152" s="338" t="s">
        <v>817</v>
      </c>
      <c r="J152" s="338" t="s">
        <v>866</v>
      </c>
      <c r="K152" s="334"/>
    </row>
    <row r="153" s="1" customFormat="1" ht="15" customHeight="1">
      <c r="B153" s="311"/>
      <c r="C153" s="338" t="s">
        <v>763</v>
      </c>
      <c r="D153" s="286"/>
      <c r="E153" s="286"/>
      <c r="F153" s="339" t="s">
        <v>815</v>
      </c>
      <c r="G153" s="286"/>
      <c r="H153" s="338" t="s">
        <v>876</v>
      </c>
      <c r="I153" s="338" t="s">
        <v>817</v>
      </c>
      <c r="J153" s="338" t="s">
        <v>866</v>
      </c>
      <c r="K153" s="334"/>
    </row>
    <row r="154" s="1" customFormat="1" ht="15" customHeight="1">
      <c r="B154" s="311"/>
      <c r="C154" s="338" t="s">
        <v>820</v>
      </c>
      <c r="D154" s="286"/>
      <c r="E154" s="286"/>
      <c r="F154" s="339" t="s">
        <v>821</v>
      </c>
      <c r="G154" s="286"/>
      <c r="H154" s="338" t="s">
        <v>855</v>
      </c>
      <c r="I154" s="338" t="s">
        <v>817</v>
      </c>
      <c r="J154" s="338">
        <v>50</v>
      </c>
      <c r="K154" s="334"/>
    </row>
    <row r="155" s="1" customFormat="1" ht="15" customHeight="1">
      <c r="B155" s="311"/>
      <c r="C155" s="338" t="s">
        <v>823</v>
      </c>
      <c r="D155" s="286"/>
      <c r="E155" s="286"/>
      <c r="F155" s="339" t="s">
        <v>815</v>
      </c>
      <c r="G155" s="286"/>
      <c r="H155" s="338" t="s">
        <v>855</v>
      </c>
      <c r="I155" s="338" t="s">
        <v>825</v>
      </c>
      <c r="J155" s="338"/>
      <c r="K155" s="334"/>
    </row>
    <row r="156" s="1" customFormat="1" ht="15" customHeight="1">
      <c r="B156" s="311"/>
      <c r="C156" s="338" t="s">
        <v>834</v>
      </c>
      <c r="D156" s="286"/>
      <c r="E156" s="286"/>
      <c r="F156" s="339" t="s">
        <v>821</v>
      </c>
      <c r="G156" s="286"/>
      <c r="H156" s="338" t="s">
        <v>855</v>
      </c>
      <c r="I156" s="338" t="s">
        <v>817</v>
      </c>
      <c r="J156" s="338">
        <v>50</v>
      </c>
      <c r="K156" s="334"/>
    </row>
    <row r="157" s="1" customFormat="1" ht="15" customHeight="1">
      <c r="B157" s="311"/>
      <c r="C157" s="338" t="s">
        <v>842</v>
      </c>
      <c r="D157" s="286"/>
      <c r="E157" s="286"/>
      <c r="F157" s="339" t="s">
        <v>821</v>
      </c>
      <c r="G157" s="286"/>
      <c r="H157" s="338" t="s">
        <v>855</v>
      </c>
      <c r="I157" s="338" t="s">
        <v>817</v>
      </c>
      <c r="J157" s="338">
        <v>50</v>
      </c>
      <c r="K157" s="334"/>
    </row>
    <row r="158" s="1" customFormat="1" ht="15" customHeight="1">
      <c r="B158" s="311"/>
      <c r="C158" s="338" t="s">
        <v>840</v>
      </c>
      <c r="D158" s="286"/>
      <c r="E158" s="286"/>
      <c r="F158" s="339" t="s">
        <v>821</v>
      </c>
      <c r="G158" s="286"/>
      <c r="H158" s="338" t="s">
        <v>855</v>
      </c>
      <c r="I158" s="338" t="s">
        <v>817</v>
      </c>
      <c r="J158" s="338">
        <v>50</v>
      </c>
      <c r="K158" s="334"/>
    </row>
    <row r="159" s="1" customFormat="1" ht="15" customHeight="1">
      <c r="B159" s="311"/>
      <c r="C159" s="338" t="s">
        <v>82</v>
      </c>
      <c r="D159" s="286"/>
      <c r="E159" s="286"/>
      <c r="F159" s="339" t="s">
        <v>815</v>
      </c>
      <c r="G159" s="286"/>
      <c r="H159" s="338" t="s">
        <v>877</v>
      </c>
      <c r="I159" s="338" t="s">
        <v>817</v>
      </c>
      <c r="J159" s="338" t="s">
        <v>878</v>
      </c>
      <c r="K159" s="334"/>
    </row>
    <row r="160" s="1" customFormat="1" ht="15" customHeight="1">
      <c r="B160" s="311"/>
      <c r="C160" s="338" t="s">
        <v>879</v>
      </c>
      <c r="D160" s="286"/>
      <c r="E160" s="286"/>
      <c r="F160" s="339" t="s">
        <v>815</v>
      </c>
      <c r="G160" s="286"/>
      <c r="H160" s="338" t="s">
        <v>880</v>
      </c>
      <c r="I160" s="338" t="s">
        <v>850</v>
      </c>
      <c r="J160" s="338"/>
      <c r="K160" s="334"/>
    </row>
    <row r="161" s="1" customFormat="1" ht="15" customHeight="1">
      <c r="B161" s="340"/>
      <c r="C161" s="320"/>
      <c r="D161" s="320"/>
      <c r="E161" s="320"/>
      <c r="F161" s="320"/>
      <c r="G161" s="320"/>
      <c r="H161" s="320"/>
      <c r="I161" s="320"/>
      <c r="J161" s="320"/>
      <c r="K161" s="341"/>
    </row>
    <row r="162" s="1" customFormat="1" ht="18.75" customHeight="1">
      <c r="B162" s="322"/>
      <c r="C162" s="332"/>
      <c r="D162" s="332"/>
      <c r="E162" s="332"/>
      <c r="F162" s="342"/>
      <c r="G162" s="332"/>
      <c r="H162" s="332"/>
      <c r="I162" s="332"/>
      <c r="J162" s="332"/>
      <c r="K162" s="322"/>
    </row>
    <row r="163" s="1" customFormat="1" ht="18.75" customHeight="1">
      <c r="B163" s="294"/>
      <c r="C163" s="294"/>
      <c r="D163" s="294"/>
      <c r="E163" s="294"/>
      <c r="F163" s="294"/>
      <c r="G163" s="294"/>
      <c r="H163" s="294"/>
      <c r="I163" s="294"/>
      <c r="J163" s="294"/>
      <c r="K163" s="294"/>
    </row>
    <row r="164" s="1" customFormat="1" ht="7.5" customHeight="1">
      <c r="B164" s="273"/>
      <c r="C164" s="274"/>
      <c r="D164" s="274"/>
      <c r="E164" s="274"/>
      <c r="F164" s="274"/>
      <c r="G164" s="274"/>
      <c r="H164" s="274"/>
      <c r="I164" s="274"/>
      <c r="J164" s="274"/>
      <c r="K164" s="275"/>
    </row>
    <row r="165" s="1" customFormat="1" ht="45" customHeight="1">
      <c r="B165" s="276"/>
      <c r="C165" s="277" t="s">
        <v>881</v>
      </c>
      <c r="D165" s="277"/>
      <c r="E165" s="277"/>
      <c r="F165" s="277"/>
      <c r="G165" s="277"/>
      <c r="H165" s="277"/>
      <c r="I165" s="277"/>
      <c r="J165" s="277"/>
      <c r="K165" s="278"/>
    </row>
    <row r="166" s="1" customFormat="1" ht="17.25" customHeight="1">
      <c r="B166" s="276"/>
      <c r="C166" s="301" t="s">
        <v>809</v>
      </c>
      <c r="D166" s="301"/>
      <c r="E166" s="301"/>
      <c r="F166" s="301" t="s">
        <v>810</v>
      </c>
      <c r="G166" s="343"/>
      <c r="H166" s="344" t="s">
        <v>54</v>
      </c>
      <c r="I166" s="344" t="s">
        <v>57</v>
      </c>
      <c r="J166" s="301" t="s">
        <v>811</v>
      </c>
      <c r="K166" s="278"/>
    </row>
    <row r="167" s="1" customFormat="1" ht="17.25" customHeight="1">
      <c r="B167" s="279"/>
      <c r="C167" s="303" t="s">
        <v>812</v>
      </c>
      <c r="D167" s="303"/>
      <c r="E167" s="303"/>
      <c r="F167" s="304" t="s">
        <v>813</v>
      </c>
      <c r="G167" s="345"/>
      <c r="H167" s="346"/>
      <c r="I167" s="346"/>
      <c r="J167" s="303" t="s">
        <v>814</v>
      </c>
      <c r="K167" s="281"/>
    </row>
    <row r="168" s="1" customFormat="1" ht="5.25" customHeight="1">
      <c r="B168" s="311"/>
      <c r="C168" s="306"/>
      <c r="D168" s="306"/>
      <c r="E168" s="306"/>
      <c r="F168" s="306"/>
      <c r="G168" s="307"/>
      <c r="H168" s="306"/>
      <c r="I168" s="306"/>
      <c r="J168" s="306"/>
      <c r="K168" s="334"/>
    </row>
    <row r="169" s="1" customFormat="1" ht="15" customHeight="1">
      <c r="B169" s="311"/>
      <c r="C169" s="286" t="s">
        <v>818</v>
      </c>
      <c r="D169" s="286"/>
      <c r="E169" s="286"/>
      <c r="F169" s="309" t="s">
        <v>815</v>
      </c>
      <c r="G169" s="286"/>
      <c r="H169" s="286" t="s">
        <v>855</v>
      </c>
      <c r="I169" s="286" t="s">
        <v>817</v>
      </c>
      <c r="J169" s="286">
        <v>120</v>
      </c>
      <c r="K169" s="334"/>
    </row>
    <row r="170" s="1" customFormat="1" ht="15" customHeight="1">
      <c r="B170" s="311"/>
      <c r="C170" s="286" t="s">
        <v>864</v>
      </c>
      <c r="D170" s="286"/>
      <c r="E170" s="286"/>
      <c r="F170" s="309" t="s">
        <v>815</v>
      </c>
      <c r="G170" s="286"/>
      <c r="H170" s="286" t="s">
        <v>865</v>
      </c>
      <c r="I170" s="286" t="s">
        <v>817</v>
      </c>
      <c r="J170" s="286" t="s">
        <v>866</v>
      </c>
      <c r="K170" s="334"/>
    </row>
    <row r="171" s="1" customFormat="1" ht="15" customHeight="1">
      <c r="B171" s="311"/>
      <c r="C171" s="286" t="s">
        <v>763</v>
      </c>
      <c r="D171" s="286"/>
      <c r="E171" s="286"/>
      <c r="F171" s="309" t="s">
        <v>815</v>
      </c>
      <c r="G171" s="286"/>
      <c r="H171" s="286" t="s">
        <v>882</v>
      </c>
      <c r="I171" s="286" t="s">
        <v>817</v>
      </c>
      <c r="J171" s="286" t="s">
        <v>866</v>
      </c>
      <c r="K171" s="334"/>
    </row>
    <row r="172" s="1" customFormat="1" ht="15" customHeight="1">
      <c r="B172" s="311"/>
      <c r="C172" s="286" t="s">
        <v>820</v>
      </c>
      <c r="D172" s="286"/>
      <c r="E172" s="286"/>
      <c r="F172" s="309" t="s">
        <v>821</v>
      </c>
      <c r="G172" s="286"/>
      <c r="H172" s="286" t="s">
        <v>882</v>
      </c>
      <c r="I172" s="286" t="s">
        <v>817</v>
      </c>
      <c r="J172" s="286">
        <v>50</v>
      </c>
      <c r="K172" s="334"/>
    </row>
    <row r="173" s="1" customFormat="1" ht="15" customHeight="1">
      <c r="B173" s="311"/>
      <c r="C173" s="286" t="s">
        <v>823</v>
      </c>
      <c r="D173" s="286"/>
      <c r="E173" s="286"/>
      <c r="F173" s="309" t="s">
        <v>815</v>
      </c>
      <c r="G173" s="286"/>
      <c r="H173" s="286" t="s">
        <v>882</v>
      </c>
      <c r="I173" s="286" t="s">
        <v>825</v>
      </c>
      <c r="J173" s="286"/>
      <c r="K173" s="334"/>
    </row>
    <row r="174" s="1" customFormat="1" ht="15" customHeight="1">
      <c r="B174" s="311"/>
      <c r="C174" s="286" t="s">
        <v>834</v>
      </c>
      <c r="D174" s="286"/>
      <c r="E174" s="286"/>
      <c r="F174" s="309" t="s">
        <v>821</v>
      </c>
      <c r="G174" s="286"/>
      <c r="H174" s="286" t="s">
        <v>882</v>
      </c>
      <c r="I174" s="286" t="s">
        <v>817</v>
      </c>
      <c r="J174" s="286">
        <v>50</v>
      </c>
      <c r="K174" s="334"/>
    </row>
    <row r="175" s="1" customFormat="1" ht="15" customHeight="1">
      <c r="B175" s="311"/>
      <c r="C175" s="286" t="s">
        <v>842</v>
      </c>
      <c r="D175" s="286"/>
      <c r="E175" s="286"/>
      <c r="F175" s="309" t="s">
        <v>821</v>
      </c>
      <c r="G175" s="286"/>
      <c r="H175" s="286" t="s">
        <v>882</v>
      </c>
      <c r="I175" s="286" t="s">
        <v>817</v>
      </c>
      <c r="J175" s="286">
        <v>50</v>
      </c>
      <c r="K175" s="334"/>
    </row>
    <row r="176" s="1" customFormat="1" ht="15" customHeight="1">
      <c r="B176" s="311"/>
      <c r="C176" s="286" t="s">
        <v>840</v>
      </c>
      <c r="D176" s="286"/>
      <c r="E176" s="286"/>
      <c r="F176" s="309" t="s">
        <v>821</v>
      </c>
      <c r="G176" s="286"/>
      <c r="H176" s="286" t="s">
        <v>882</v>
      </c>
      <c r="I176" s="286" t="s">
        <v>817</v>
      </c>
      <c r="J176" s="286">
        <v>50</v>
      </c>
      <c r="K176" s="334"/>
    </row>
    <row r="177" s="1" customFormat="1" ht="15" customHeight="1">
      <c r="B177" s="311"/>
      <c r="C177" s="286" t="s">
        <v>102</v>
      </c>
      <c r="D177" s="286"/>
      <c r="E177" s="286"/>
      <c r="F177" s="309" t="s">
        <v>815</v>
      </c>
      <c r="G177" s="286"/>
      <c r="H177" s="286" t="s">
        <v>883</v>
      </c>
      <c r="I177" s="286" t="s">
        <v>884</v>
      </c>
      <c r="J177" s="286"/>
      <c r="K177" s="334"/>
    </row>
    <row r="178" s="1" customFormat="1" ht="15" customHeight="1">
      <c r="B178" s="311"/>
      <c r="C178" s="286" t="s">
        <v>57</v>
      </c>
      <c r="D178" s="286"/>
      <c r="E178" s="286"/>
      <c r="F178" s="309" t="s">
        <v>815</v>
      </c>
      <c r="G178" s="286"/>
      <c r="H178" s="286" t="s">
        <v>885</v>
      </c>
      <c r="I178" s="286" t="s">
        <v>886</v>
      </c>
      <c r="J178" s="286">
        <v>1</v>
      </c>
      <c r="K178" s="334"/>
    </row>
    <row r="179" s="1" customFormat="1" ht="15" customHeight="1">
      <c r="B179" s="311"/>
      <c r="C179" s="286" t="s">
        <v>53</v>
      </c>
      <c r="D179" s="286"/>
      <c r="E179" s="286"/>
      <c r="F179" s="309" t="s">
        <v>815</v>
      </c>
      <c r="G179" s="286"/>
      <c r="H179" s="286" t="s">
        <v>887</v>
      </c>
      <c r="I179" s="286" t="s">
        <v>817</v>
      </c>
      <c r="J179" s="286">
        <v>20</v>
      </c>
      <c r="K179" s="334"/>
    </row>
    <row r="180" s="1" customFormat="1" ht="15" customHeight="1">
      <c r="B180" s="311"/>
      <c r="C180" s="286" t="s">
        <v>54</v>
      </c>
      <c r="D180" s="286"/>
      <c r="E180" s="286"/>
      <c r="F180" s="309" t="s">
        <v>815</v>
      </c>
      <c r="G180" s="286"/>
      <c r="H180" s="286" t="s">
        <v>888</v>
      </c>
      <c r="I180" s="286" t="s">
        <v>817</v>
      </c>
      <c r="J180" s="286">
        <v>255</v>
      </c>
      <c r="K180" s="334"/>
    </row>
    <row r="181" s="1" customFormat="1" ht="15" customHeight="1">
      <c r="B181" s="311"/>
      <c r="C181" s="286" t="s">
        <v>103</v>
      </c>
      <c r="D181" s="286"/>
      <c r="E181" s="286"/>
      <c r="F181" s="309" t="s">
        <v>815</v>
      </c>
      <c r="G181" s="286"/>
      <c r="H181" s="286" t="s">
        <v>779</v>
      </c>
      <c r="I181" s="286" t="s">
        <v>817</v>
      </c>
      <c r="J181" s="286">
        <v>10</v>
      </c>
      <c r="K181" s="334"/>
    </row>
    <row r="182" s="1" customFormat="1" ht="15" customHeight="1">
      <c r="B182" s="311"/>
      <c r="C182" s="286" t="s">
        <v>104</v>
      </c>
      <c r="D182" s="286"/>
      <c r="E182" s="286"/>
      <c r="F182" s="309" t="s">
        <v>815</v>
      </c>
      <c r="G182" s="286"/>
      <c r="H182" s="286" t="s">
        <v>889</v>
      </c>
      <c r="I182" s="286" t="s">
        <v>850</v>
      </c>
      <c r="J182" s="286"/>
      <c r="K182" s="334"/>
    </row>
    <row r="183" s="1" customFormat="1" ht="15" customHeight="1">
      <c r="B183" s="311"/>
      <c r="C183" s="286" t="s">
        <v>890</v>
      </c>
      <c r="D183" s="286"/>
      <c r="E183" s="286"/>
      <c r="F183" s="309" t="s">
        <v>815</v>
      </c>
      <c r="G183" s="286"/>
      <c r="H183" s="286" t="s">
        <v>891</v>
      </c>
      <c r="I183" s="286" t="s">
        <v>850</v>
      </c>
      <c r="J183" s="286"/>
      <c r="K183" s="334"/>
    </row>
    <row r="184" s="1" customFormat="1" ht="15" customHeight="1">
      <c r="B184" s="311"/>
      <c r="C184" s="286" t="s">
        <v>879</v>
      </c>
      <c r="D184" s="286"/>
      <c r="E184" s="286"/>
      <c r="F184" s="309" t="s">
        <v>815</v>
      </c>
      <c r="G184" s="286"/>
      <c r="H184" s="286" t="s">
        <v>892</v>
      </c>
      <c r="I184" s="286" t="s">
        <v>850</v>
      </c>
      <c r="J184" s="286"/>
      <c r="K184" s="334"/>
    </row>
    <row r="185" s="1" customFormat="1" ht="15" customHeight="1">
      <c r="B185" s="311"/>
      <c r="C185" s="286" t="s">
        <v>106</v>
      </c>
      <c r="D185" s="286"/>
      <c r="E185" s="286"/>
      <c r="F185" s="309" t="s">
        <v>821</v>
      </c>
      <c r="G185" s="286"/>
      <c r="H185" s="286" t="s">
        <v>893</v>
      </c>
      <c r="I185" s="286" t="s">
        <v>817</v>
      </c>
      <c r="J185" s="286">
        <v>50</v>
      </c>
      <c r="K185" s="334"/>
    </row>
    <row r="186" s="1" customFormat="1" ht="15" customHeight="1">
      <c r="B186" s="311"/>
      <c r="C186" s="286" t="s">
        <v>894</v>
      </c>
      <c r="D186" s="286"/>
      <c r="E186" s="286"/>
      <c r="F186" s="309" t="s">
        <v>821</v>
      </c>
      <c r="G186" s="286"/>
      <c r="H186" s="286" t="s">
        <v>895</v>
      </c>
      <c r="I186" s="286" t="s">
        <v>896</v>
      </c>
      <c r="J186" s="286"/>
      <c r="K186" s="334"/>
    </row>
    <row r="187" s="1" customFormat="1" ht="15" customHeight="1">
      <c r="B187" s="311"/>
      <c r="C187" s="286" t="s">
        <v>897</v>
      </c>
      <c r="D187" s="286"/>
      <c r="E187" s="286"/>
      <c r="F187" s="309" t="s">
        <v>821</v>
      </c>
      <c r="G187" s="286"/>
      <c r="H187" s="286" t="s">
        <v>898</v>
      </c>
      <c r="I187" s="286" t="s">
        <v>896</v>
      </c>
      <c r="J187" s="286"/>
      <c r="K187" s="334"/>
    </row>
    <row r="188" s="1" customFormat="1" ht="15" customHeight="1">
      <c r="B188" s="311"/>
      <c r="C188" s="286" t="s">
        <v>899</v>
      </c>
      <c r="D188" s="286"/>
      <c r="E188" s="286"/>
      <c r="F188" s="309" t="s">
        <v>821</v>
      </c>
      <c r="G188" s="286"/>
      <c r="H188" s="286" t="s">
        <v>900</v>
      </c>
      <c r="I188" s="286" t="s">
        <v>896</v>
      </c>
      <c r="J188" s="286"/>
      <c r="K188" s="334"/>
    </row>
    <row r="189" s="1" customFormat="1" ht="15" customHeight="1">
      <c r="B189" s="311"/>
      <c r="C189" s="347" t="s">
        <v>901</v>
      </c>
      <c r="D189" s="286"/>
      <c r="E189" s="286"/>
      <c r="F189" s="309" t="s">
        <v>821</v>
      </c>
      <c r="G189" s="286"/>
      <c r="H189" s="286" t="s">
        <v>902</v>
      </c>
      <c r="I189" s="286" t="s">
        <v>903</v>
      </c>
      <c r="J189" s="348" t="s">
        <v>904</v>
      </c>
      <c r="K189" s="334"/>
    </row>
    <row r="190" s="1" customFormat="1" ht="15" customHeight="1">
      <c r="B190" s="311"/>
      <c r="C190" s="347" t="s">
        <v>42</v>
      </c>
      <c r="D190" s="286"/>
      <c r="E190" s="286"/>
      <c r="F190" s="309" t="s">
        <v>815</v>
      </c>
      <c r="G190" s="286"/>
      <c r="H190" s="283" t="s">
        <v>905</v>
      </c>
      <c r="I190" s="286" t="s">
        <v>906</v>
      </c>
      <c r="J190" s="286"/>
      <c r="K190" s="334"/>
    </row>
    <row r="191" s="1" customFormat="1" ht="15" customHeight="1">
      <c r="B191" s="311"/>
      <c r="C191" s="347" t="s">
        <v>907</v>
      </c>
      <c r="D191" s="286"/>
      <c r="E191" s="286"/>
      <c r="F191" s="309" t="s">
        <v>815</v>
      </c>
      <c r="G191" s="286"/>
      <c r="H191" s="286" t="s">
        <v>908</v>
      </c>
      <c r="I191" s="286" t="s">
        <v>850</v>
      </c>
      <c r="J191" s="286"/>
      <c r="K191" s="334"/>
    </row>
    <row r="192" s="1" customFormat="1" ht="15" customHeight="1">
      <c r="B192" s="311"/>
      <c r="C192" s="347" t="s">
        <v>909</v>
      </c>
      <c r="D192" s="286"/>
      <c r="E192" s="286"/>
      <c r="F192" s="309" t="s">
        <v>815</v>
      </c>
      <c r="G192" s="286"/>
      <c r="H192" s="286" t="s">
        <v>910</v>
      </c>
      <c r="I192" s="286" t="s">
        <v>850</v>
      </c>
      <c r="J192" s="286"/>
      <c r="K192" s="334"/>
    </row>
    <row r="193" s="1" customFormat="1" ht="15" customHeight="1">
      <c r="B193" s="311"/>
      <c r="C193" s="347" t="s">
        <v>911</v>
      </c>
      <c r="D193" s="286"/>
      <c r="E193" s="286"/>
      <c r="F193" s="309" t="s">
        <v>821</v>
      </c>
      <c r="G193" s="286"/>
      <c r="H193" s="286" t="s">
        <v>912</v>
      </c>
      <c r="I193" s="286" t="s">
        <v>850</v>
      </c>
      <c r="J193" s="286"/>
      <c r="K193" s="334"/>
    </row>
    <row r="194" s="1" customFormat="1" ht="15" customHeight="1">
      <c r="B194" s="340"/>
      <c r="C194" s="349"/>
      <c r="D194" s="320"/>
      <c r="E194" s="320"/>
      <c r="F194" s="320"/>
      <c r="G194" s="320"/>
      <c r="H194" s="320"/>
      <c r="I194" s="320"/>
      <c r="J194" s="320"/>
      <c r="K194" s="341"/>
    </row>
    <row r="195" s="1" customFormat="1" ht="18.75" customHeight="1">
      <c r="B195" s="322"/>
      <c r="C195" s="332"/>
      <c r="D195" s="332"/>
      <c r="E195" s="332"/>
      <c r="F195" s="342"/>
      <c r="G195" s="332"/>
      <c r="H195" s="332"/>
      <c r="I195" s="332"/>
      <c r="J195" s="332"/>
      <c r="K195" s="322"/>
    </row>
    <row r="196" s="1" customFormat="1" ht="18.75" customHeight="1">
      <c r="B196" s="322"/>
      <c r="C196" s="332"/>
      <c r="D196" s="332"/>
      <c r="E196" s="332"/>
      <c r="F196" s="342"/>
      <c r="G196" s="332"/>
      <c r="H196" s="332"/>
      <c r="I196" s="332"/>
      <c r="J196" s="332"/>
      <c r="K196" s="322"/>
    </row>
    <row r="197" s="1" customFormat="1" ht="18.75" customHeight="1">
      <c r="B197" s="294"/>
      <c r="C197" s="294"/>
      <c r="D197" s="294"/>
      <c r="E197" s="294"/>
      <c r="F197" s="294"/>
      <c r="G197" s="294"/>
      <c r="H197" s="294"/>
      <c r="I197" s="294"/>
      <c r="J197" s="294"/>
      <c r="K197" s="294"/>
    </row>
    <row r="198" s="1" customFormat="1" ht="13.5">
      <c r="B198" s="273"/>
      <c r="C198" s="274"/>
      <c r="D198" s="274"/>
      <c r="E198" s="274"/>
      <c r="F198" s="274"/>
      <c r="G198" s="274"/>
      <c r="H198" s="274"/>
      <c r="I198" s="274"/>
      <c r="J198" s="274"/>
      <c r="K198" s="275"/>
    </row>
    <row r="199" s="1" customFormat="1" ht="21">
      <c r="B199" s="276"/>
      <c r="C199" s="277" t="s">
        <v>913</v>
      </c>
      <c r="D199" s="277"/>
      <c r="E199" s="277"/>
      <c r="F199" s="277"/>
      <c r="G199" s="277"/>
      <c r="H199" s="277"/>
      <c r="I199" s="277"/>
      <c r="J199" s="277"/>
      <c r="K199" s="278"/>
    </row>
    <row r="200" s="1" customFormat="1" ht="25.5" customHeight="1">
      <c r="B200" s="276"/>
      <c r="C200" s="350" t="s">
        <v>914</v>
      </c>
      <c r="D200" s="350"/>
      <c r="E200" s="350"/>
      <c r="F200" s="350" t="s">
        <v>915</v>
      </c>
      <c r="G200" s="351"/>
      <c r="H200" s="350" t="s">
        <v>916</v>
      </c>
      <c r="I200" s="350"/>
      <c r="J200" s="350"/>
      <c r="K200" s="278"/>
    </row>
    <row r="201" s="1" customFormat="1" ht="5.25" customHeight="1">
      <c r="B201" s="311"/>
      <c r="C201" s="306"/>
      <c r="D201" s="306"/>
      <c r="E201" s="306"/>
      <c r="F201" s="306"/>
      <c r="G201" s="332"/>
      <c r="H201" s="306"/>
      <c r="I201" s="306"/>
      <c r="J201" s="306"/>
      <c r="K201" s="334"/>
    </row>
    <row r="202" s="1" customFormat="1" ht="15" customHeight="1">
      <c r="B202" s="311"/>
      <c r="C202" s="286" t="s">
        <v>906</v>
      </c>
      <c r="D202" s="286"/>
      <c r="E202" s="286"/>
      <c r="F202" s="309" t="s">
        <v>43</v>
      </c>
      <c r="G202" s="286"/>
      <c r="H202" s="286" t="s">
        <v>917</v>
      </c>
      <c r="I202" s="286"/>
      <c r="J202" s="286"/>
      <c r="K202" s="334"/>
    </row>
    <row r="203" s="1" customFormat="1" ht="15" customHeight="1">
      <c r="B203" s="311"/>
      <c r="C203" s="286"/>
      <c r="D203" s="286"/>
      <c r="E203" s="286"/>
      <c r="F203" s="309" t="s">
        <v>44</v>
      </c>
      <c r="G203" s="286"/>
      <c r="H203" s="286" t="s">
        <v>918</v>
      </c>
      <c r="I203" s="286"/>
      <c r="J203" s="286"/>
      <c r="K203" s="334"/>
    </row>
    <row r="204" s="1" customFormat="1" ht="15" customHeight="1">
      <c r="B204" s="311"/>
      <c r="C204" s="286"/>
      <c r="D204" s="286"/>
      <c r="E204" s="286"/>
      <c r="F204" s="309" t="s">
        <v>47</v>
      </c>
      <c r="G204" s="286"/>
      <c r="H204" s="286" t="s">
        <v>919</v>
      </c>
      <c r="I204" s="286"/>
      <c r="J204" s="286"/>
      <c r="K204" s="334"/>
    </row>
    <row r="205" s="1" customFormat="1" ht="15" customHeight="1">
      <c r="B205" s="311"/>
      <c r="C205" s="286"/>
      <c r="D205" s="286"/>
      <c r="E205" s="286"/>
      <c r="F205" s="309" t="s">
        <v>45</v>
      </c>
      <c r="G205" s="286"/>
      <c r="H205" s="286" t="s">
        <v>920</v>
      </c>
      <c r="I205" s="286"/>
      <c r="J205" s="286"/>
      <c r="K205" s="334"/>
    </row>
    <row r="206" s="1" customFormat="1" ht="15" customHeight="1">
      <c r="B206" s="311"/>
      <c r="C206" s="286"/>
      <c r="D206" s="286"/>
      <c r="E206" s="286"/>
      <c r="F206" s="309" t="s">
        <v>46</v>
      </c>
      <c r="G206" s="286"/>
      <c r="H206" s="286" t="s">
        <v>921</v>
      </c>
      <c r="I206" s="286"/>
      <c r="J206" s="286"/>
      <c r="K206" s="334"/>
    </row>
    <row r="207" s="1" customFormat="1" ht="15" customHeight="1">
      <c r="B207" s="311"/>
      <c r="C207" s="286"/>
      <c r="D207" s="286"/>
      <c r="E207" s="286"/>
      <c r="F207" s="309"/>
      <c r="G207" s="286"/>
      <c r="H207" s="286"/>
      <c r="I207" s="286"/>
      <c r="J207" s="286"/>
      <c r="K207" s="334"/>
    </row>
    <row r="208" s="1" customFormat="1" ht="15" customHeight="1">
      <c r="B208" s="311"/>
      <c r="C208" s="286" t="s">
        <v>862</v>
      </c>
      <c r="D208" s="286"/>
      <c r="E208" s="286"/>
      <c r="F208" s="309" t="s">
        <v>76</v>
      </c>
      <c r="G208" s="286"/>
      <c r="H208" s="286" t="s">
        <v>922</v>
      </c>
      <c r="I208" s="286"/>
      <c r="J208" s="286"/>
      <c r="K208" s="334"/>
    </row>
    <row r="209" s="1" customFormat="1" ht="15" customHeight="1">
      <c r="B209" s="311"/>
      <c r="C209" s="286"/>
      <c r="D209" s="286"/>
      <c r="E209" s="286"/>
      <c r="F209" s="309" t="s">
        <v>759</v>
      </c>
      <c r="G209" s="286"/>
      <c r="H209" s="286" t="s">
        <v>760</v>
      </c>
      <c r="I209" s="286"/>
      <c r="J209" s="286"/>
      <c r="K209" s="334"/>
    </row>
    <row r="210" s="1" customFormat="1" ht="15" customHeight="1">
      <c r="B210" s="311"/>
      <c r="C210" s="286"/>
      <c r="D210" s="286"/>
      <c r="E210" s="286"/>
      <c r="F210" s="309" t="s">
        <v>757</v>
      </c>
      <c r="G210" s="286"/>
      <c r="H210" s="286" t="s">
        <v>923</v>
      </c>
      <c r="I210" s="286"/>
      <c r="J210" s="286"/>
      <c r="K210" s="334"/>
    </row>
    <row r="211" s="1" customFormat="1" ht="15" customHeight="1">
      <c r="B211" s="352"/>
      <c r="C211" s="286"/>
      <c r="D211" s="286"/>
      <c r="E211" s="286"/>
      <c r="F211" s="309" t="s">
        <v>761</v>
      </c>
      <c r="G211" s="347"/>
      <c r="H211" s="338" t="s">
        <v>762</v>
      </c>
      <c r="I211" s="338"/>
      <c r="J211" s="338"/>
      <c r="K211" s="353"/>
    </row>
    <row r="212" s="1" customFormat="1" ht="15" customHeight="1">
      <c r="B212" s="352"/>
      <c r="C212" s="286"/>
      <c r="D212" s="286"/>
      <c r="E212" s="286"/>
      <c r="F212" s="309" t="s">
        <v>723</v>
      </c>
      <c r="G212" s="347"/>
      <c r="H212" s="338" t="s">
        <v>924</v>
      </c>
      <c r="I212" s="338"/>
      <c r="J212" s="338"/>
      <c r="K212" s="353"/>
    </row>
    <row r="213" s="1" customFormat="1" ht="15" customHeight="1">
      <c r="B213" s="352"/>
      <c r="C213" s="286"/>
      <c r="D213" s="286"/>
      <c r="E213" s="286"/>
      <c r="F213" s="309"/>
      <c r="G213" s="347"/>
      <c r="H213" s="338"/>
      <c r="I213" s="338"/>
      <c r="J213" s="338"/>
      <c r="K213" s="353"/>
    </row>
    <row r="214" s="1" customFormat="1" ht="15" customHeight="1">
      <c r="B214" s="352"/>
      <c r="C214" s="286" t="s">
        <v>886</v>
      </c>
      <c r="D214" s="286"/>
      <c r="E214" s="286"/>
      <c r="F214" s="309">
        <v>1</v>
      </c>
      <c r="G214" s="347"/>
      <c r="H214" s="338" t="s">
        <v>925</v>
      </c>
      <c r="I214" s="338"/>
      <c r="J214" s="338"/>
      <c r="K214" s="353"/>
    </row>
    <row r="215" s="1" customFormat="1" ht="15" customHeight="1">
      <c r="B215" s="352"/>
      <c r="C215" s="286"/>
      <c r="D215" s="286"/>
      <c r="E215" s="286"/>
      <c r="F215" s="309">
        <v>2</v>
      </c>
      <c r="G215" s="347"/>
      <c r="H215" s="338" t="s">
        <v>926</v>
      </c>
      <c r="I215" s="338"/>
      <c r="J215" s="338"/>
      <c r="K215" s="353"/>
    </row>
    <row r="216" s="1" customFormat="1" ht="15" customHeight="1">
      <c r="B216" s="352"/>
      <c r="C216" s="286"/>
      <c r="D216" s="286"/>
      <c r="E216" s="286"/>
      <c r="F216" s="309">
        <v>3</v>
      </c>
      <c r="G216" s="347"/>
      <c r="H216" s="338" t="s">
        <v>927</v>
      </c>
      <c r="I216" s="338"/>
      <c r="J216" s="338"/>
      <c r="K216" s="353"/>
    </row>
    <row r="217" s="1" customFormat="1" ht="15" customHeight="1">
      <c r="B217" s="352"/>
      <c r="C217" s="286"/>
      <c r="D217" s="286"/>
      <c r="E217" s="286"/>
      <c r="F217" s="309">
        <v>4</v>
      </c>
      <c r="G217" s="347"/>
      <c r="H217" s="338" t="s">
        <v>928</v>
      </c>
      <c r="I217" s="338"/>
      <c r="J217" s="338"/>
      <c r="K217" s="353"/>
    </row>
    <row r="218" s="1" customFormat="1" ht="12.75" customHeight="1">
      <c r="B218" s="354"/>
      <c r="C218" s="355"/>
      <c r="D218" s="355"/>
      <c r="E218" s="355"/>
      <c r="F218" s="355"/>
      <c r="G218" s="355"/>
      <c r="H218" s="355"/>
      <c r="I218" s="355"/>
      <c r="J218" s="355"/>
      <c r="K218" s="356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DESKTOP-473U3HR\Michal</dc:creator>
  <cp:lastModifiedBy>DESKTOP-473U3HR\Michal</cp:lastModifiedBy>
  <dcterms:created xsi:type="dcterms:W3CDTF">2021-06-08T06:09:59Z</dcterms:created>
  <dcterms:modified xsi:type="dcterms:W3CDTF">2021-06-08T06:10:01Z</dcterms:modified>
</cp:coreProperties>
</file>