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OSVČ\ROZPOČTY\SOUČEK, ŠTĚPÁN\FASÁDA RYCHNOV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RYCHFAS - Oprava fasády 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'RYCHFAS - Oprava fasády o...'!$C$120:$K$276</definedName>
    <definedName name="_xlnm.Print_Area" localSheetId="1">'RYCHFAS - Oprava fasády o...'!$C$4:$J$37,'RYCHFAS - Oprava fasády o...'!$C$50:$J$76,'RYCHFAS - Oprava fasády o...'!$C$82:$J$104,'RYCHFAS - Oprava fasády o...'!$C$110:$K$276</definedName>
    <definedName name="_xlnm.Print_Titles" localSheetId="1">'RYCHFAS - Oprava fasády o...'!$120:$120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76"/>
  <c r="BH276"/>
  <c r="BG276"/>
  <c r="BE276"/>
  <c r="T276"/>
  <c r="R276"/>
  <c r="P276"/>
  <c r="BI275"/>
  <c r="BH275"/>
  <c r="BG275"/>
  <c r="BE275"/>
  <c r="T275"/>
  <c r="R275"/>
  <c r="P275"/>
  <c r="BI267"/>
  <c r="BH267"/>
  <c r="BG267"/>
  <c r="BE267"/>
  <c r="T267"/>
  <c r="R267"/>
  <c r="P267"/>
  <c r="BI265"/>
  <c r="BH265"/>
  <c r="BG265"/>
  <c r="BE265"/>
  <c r="T265"/>
  <c r="R265"/>
  <c r="P265"/>
  <c r="BI261"/>
  <c r="BH261"/>
  <c r="BG261"/>
  <c r="BE261"/>
  <c r="T261"/>
  <c r="R261"/>
  <c r="P261"/>
  <c r="BI257"/>
  <c r="BH257"/>
  <c r="BG257"/>
  <c r="BE257"/>
  <c r="T257"/>
  <c r="R257"/>
  <c r="P257"/>
  <c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6"/>
  <c r="BH246"/>
  <c r="BG246"/>
  <c r="BE246"/>
  <c r="T246"/>
  <c r="R246"/>
  <c r="P246"/>
  <c r="BI242"/>
  <c r="BH242"/>
  <c r="BG242"/>
  <c r="BE242"/>
  <c r="T242"/>
  <c r="R242"/>
  <c r="P242"/>
  <c r="BI236"/>
  <c r="BH236"/>
  <c r="BG236"/>
  <c r="BE236"/>
  <c r="T236"/>
  <c r="R236"/>
  <c r="P236"/>
  <c r="BI231"/>
  <c r="BH231"/>
  <c r="BG231"/>
  <c r="BE231"/>
  <c r="T231"/>
  <c r="R231"/>
  <c r="P231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0"/>
  <c r="BH220"/>
  <c r="BG220"/>
  <c r="BE220"/>
  <c r="T220"/>
  <c r="T219"/>
  <c r="R220"/>
  <c r="R219"/>
  <c r="P220"/>
  <c r="P219"/>
  <c r="BI218"/>
  <c r="BH218"/>
  <c r="BG218"/>
  <c r="BE218"/>
  <c r="T218"/>
  <c r="R218"/>
  <c r="P218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1"/>
  <c r="BH211"/>
  <c r="BG211"/>
  <c r="BE211"/>
  <c r="T211"/>
  <c r="R211"/>
  <c r="P211"/>
  <c r="BI210"/>
  <c r="BH210"/>
  <c r="BG210"/>
  <c r="BE210"/>
  <c r="T210"/>
  <c r="R210"/>
  <c r="P210"/>
  <c r="BI201"/>
  <c r="BH201"/>
  <c r="BG201"/>
  <c r="BE201"/>
  <c r="T201"/>
  <c r="R201"/>
  <c r="P201"/>
  <c r="BI196"/>
  <c r="BH196"/>
  <c r="BG196"/>
  <c r="BE196"/>
  <c r="T196"/>
  <c r="R196"/>
  <c r="P196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1"/>
  <c r="BH161"/>
  <c r="BG161"/>
  <c r="BE161"/>
  <c r="T161"/>
  <c r="R161"/>
  <c r="P161"/>
  <c r="BI158"/>
  <c r="BH158"/>
  <c r="BG158"/>
  <c r="BE158"/>
  <c r="T158"/>
  <c r="R158"/>
  <c r="P158"/>
  <c r="BI153"/>
  <c r="BH153"/>
  <c r="BG153"/>
  <c r="BE153"/>
  <c r="T153"/>
  <c r="R153"/>
  <c r="P153"/>
  <c r="BI146"/>
  <c r="BH146"/>
  <c r="BG146"/>
  <c r="BE146"/>
  <c r="T146"/>
  <c r="R146"/>
  <c r="P146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2"/>
  <c r="BH132"/>
  <c r="BG132"/>
  <c r="BE132"/>
  <c r="T132"/>
  <c r="R132"/>
  <c r="P132"/>
  <c r="BI124"/>
  <c r="BH124"/>
  <c r="BG124"/>
  <c r="BE124"/>
  <c r="T124"/>
  <c r="R124"/>
  <c r="P124"/>
  <c r="J118"/>
  <c r="J117"/>
  <c r="F117"/>
  <c r="F115"/>
  <c r="E113"/>
  <c r="J90"/>
  <c r="J89"/>
  <c r="F89"/>
  <c r="F87"/>
  <c r="E85"/>
  <c r="J16"/>
  <c r="E16"/>
  <c r="F118"/>
  <c r="J15"/>
  <c r="J10"/>
  <c r="J115"/>
  <c i="1" r="L90"/>
  <c r="AM90"/>
  <c r="AM89"/>
  <c r="L89"/>
  <c r="AM87"/>
  <c r="L87"/>
  <c r="L85"/>
  <c r="L84"/>
  <c i="2" r="J252"/>
  <c r="BK216"/>
  <c r="J257"/>
  <c r="J179"/>
  <c r="BK170"/>
  <c r="J166"/>
  <c r="BK153"/>
  <c r="BK139"/>
  <c r="BK124"/>
  <c i="1" r="AS94"/>
  <c i="2" r="J275"/>
  <c r="BK267"/>
  <c r="J265"/>
  <c r="BK257"/>
  <c r="J250"/>
  <c r="J242"/>
  <c r="BK231"/>
  <c r="BK229"/>
  <c r="J227"/>
  <c r="BK223"/>
  <c r="BK220"/>
  <c r="J216"/>
  <c r="J214"/>
  <c r="J210"/>
  <c r="BK196"/>
  <c r="J190"/>
  <c r="BK187"/>
  <c r="BK183"/>
  <c r="BK180"/>
  <c r="J170"/>
  <c r="BK161"/>
  <c r="J141"/>
  <c r="J124"/>
  <c r="BK254"/>
  <c r="BK246"/>
  <c r="J180"/>
  <c r="J176"/>
  <c r="BK168"/>
  <c r="BK158"/>
  <c r="BK141"/>
  <c r="BK137"/>
  <c r="BK275"/>
  <c r="J267"/>
  <c r="BK261"/>
  <c r="BK252"/>
  <c r="BK242"/>
  <c r="J236"/>
  <c r="J229"/>
  <c r="BK225"/>
  <c r="J223"/>
  <c r="BK218"/>
  <c r="BK215"/>
  <c r="J211"/>
  <c r="J196"/>
  <c r="BK190"/>
  <c r="J187"/>
  <c r="BK182"/>
  <c r="BK176"/>
  <c r="BK166"/>
  <c r="J146"/>
  <c r="BK132"/>
  <c r="BK250"/>
  <c r="J215"/>
  <c r="J182"/>
  <c r="J178"/>
  <c r="BK169"/>
  <c r="J161"/>
  <c r="BK146"/>
  <c r="J132"/>
  <c r="J276"/>
  <c r="BK265"/>
  <c r="J261"/>
  <c r="J254"/>
  <c r="J246"/>
  <c r="BK236"/>
  <c r="J231"/>
  <c r="BK227"/>
  <c r="J225"/>
  <c r="J220"/>
  <c r="BK214"/>
  <c r="BK210"/>
  <c r="J201"/>
  <c r="J192"/>
  <c r="J188"/>
  <c r="J185"/>
  <c r="BK179"/>
  <c r="J169"/>
  <c r="J158"/>
  <c r="J139"/>
  <c r="J218"/>
  <c r="BK211"/>
  <c r="BK201"/>
  <c r="BK192"/>
  <c r="BK188"/>
  <c r="BK185"/>
  <c r="J183"/>
  <c r="BK178"/>
  <c r="J168"/>
  <c r="J153"/>
  <c r="J137"/>
  <c r="BK276"/>
  <c l="1" r="T123"/>
  <c r="T160"/>
  <c r="R213"/>
  <c r="P256"/>
  <c r="BK123"/>
  <c r="BK160"/>
  <c r="J160"/>
  <c r="J97"/>
  <c r="BK213"/>
  <c r="J213"/>
  <c r="J98"/>
  <c r="T213"/>
  <c r="R222"/>
  <c r="R123"/>
  <c r="R122"/>
  <c r="R160"/>
  <c r="BK222"/>
  <c r="J222"/>
  <c r="J101"/>
  <c r="T222"/>
  <c r="R256"/>
  <c r="BK266"/>
  <c r="J266"/>
  <c r="J103"/>
  <c r="R266"/>
  <c r="P123"/>
  <c r="P160"/>
  <c r="P213"/>
  <c r="P222"/>
  <c r="P221"/>
  <c r="BK256"/>
  <c r="J256"/>
  <c r="J102"/>
  <c r="T256"/>
  <c r="P266"/>
  <c r="T266"/>
  <c r="BK219"/>
  <c r="J219"/>
  <c r="J99"/>
  <c r="J87"/>
  <c r="BF132"/>
  <c r="BF137"/>
  <c r="BF139"/>
  <c r="BF141"/>
  <c r="BF146"/>
  <c r="BF153"/>
  <c r="BF158"/>
  <c r="BF169"/>
  <c r="BF180"/>
  <c r="BF182"/>
  <c r="BF183"/>
  <c r="BF185"/>
  <c r="BF187"/>
  <c r="BF188"/>
  <c r="BF190"/>
  <c r="BF192"/>
  <c r="BF196"/>
  <c r="BF201"/>
  <c r="BF210"/>
  <c r="BF211"/>
  <c r="BF214"/>
  <c r="BF216"/>
  <c r="BF218"/>
  <c r="BF220"/>
  <c r="BF223"/>
  <c r="BF225"/>
  <c r="BF227"/>
  <c r="BF229"/>
  <c r="BF231"/>
  <c r="BF236"/>
  <c r="BF242"/>
  <c r="BF257"/>
  <c r="BF261"/>
  <c r="BF265"/>
  <c r="BF267"/>
  <c r="BF275"/>
  <c r="BF276"/>
  <c r="F90"/>
  <c r="BF124"/>
  <c r="BF161"/>
  <c r="BF166"/>
  <c r="BF168"/>
  <c r="BF170"/>
  <c r="BF176"/>
  <c r="BF178"/>
  <c r="BF179"/>
  <c r="BF254"/>
  <c r="BF215"/>
  <c r="BF246"/>
  <c r="BF250"/>
  <c r="BF252"/>
  <c r="F35"/>
  <c i="1" r="BD95"/>
  <c r="BD94"/>
  <c r="W33"/>
  <c i="2" r="F33"/>
  <c i="1" r="BB95"/>
  <c r="BB94"/>
  <c r="W31"/>
  <c i="2" r="F31"/>
  <c i="1" r="AZ95"/>
  <c r="AZ94"/>
  <c r="W29"/>
  <c i="2" r="J31"/>
  <c i="1" r="AV95"/>
  <c i="2" r="F34"/>
  <c i="1" r="BC95"/>
  <c r="BC94"/>
  <c r="W32"/>
  <c i="2" l="1" r="BK122"/>
  <c r="J122"/>
  <c r="J95"/>
  <c r="P122"/>
  <c r="P121"/>
  <c i="1" r="AU95"/>
  <c i="2" r="R221"/>
  <c r="R121"/>
  <c r="T221"/>
  <c r="T122"/>
  <c r="T121"/>
  <c r="BK221"/>
  <c r="J221"/>
  <c r="J100"/>
  <c r="J123"/>
  <c r="J96"/>
  <c i="1" r="AV94"/>
  <c r="AK29"/>
  <c r="AX94"/>
  <c r="AY94"/>
  <c r="AU94"/>
  <c i="2" r="F32"/>
  <c i="1" r="BA95"/>
  <c r="BA94"/>
  <c r="AW94"/>
  <c r="AK30"/>
  <c i="2" r="J32"/>
  <c i="1" r="AW95"/>
  <c r="AT95"/>
  <c i="2" l="1" r="BK121"/>
  <c r="J121"/>
  <c r="J94"/>
  <c i="1" r="AT94"/>
  <c r="W30"/>
  <c i="2" l="1" r="J28"/>
  <c i="1" r="AG95"/>
  <c r="AG94"/>
  <c r="AK26"/>
  <c r="AK35"/>
  <c i="2" l="1" r="J37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<sst xmlns="http://schemas.openxmlformats.org/spreadsheetml/2006/main">
  <si>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</si>
  <si>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</si>
  <si>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</si>
  <si>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</si>
  <si>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{3a39ef40-eef8-4d39-85a2-82517028f78c}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</si>
  <si>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</si>
  <si>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</si>
  <si>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</si>
  <si>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</si>
  <si>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</si>
  <si>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</si>
  <si>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</si>
  <si>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</si>
  <si>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</si>
  <si>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RYCHFAS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</si>
  <si>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</si>
  <si>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</si>
  <si>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fasády objektu č.p.495</t>
  </si>
  <si>
    <t>KSO:</t>
  </si>
  <si>
    <t>CC-CZ:</t>
  </si>
  <si>
    <t>Místo:</t>
  </si>
  <si>
    <t>p.č.164; k.ú.: Rychnov u Jablonce n.N.</t>
  </si>
  <si>
    <t>Datum:</t>
  </si>
  <si>
    <t>10. 1. 2024</t>
  </si>
  <si>
    <t>Zadavatel:</t>
  </si>
  <si>
    <t>IČ:</t>
  </si>
  <si>
    <t>00262552</t>
  </si>
  <si>
    <t>Město Rychnov u Jablonce n.N., Husova 490, 46802</t>
  </si>
  <si>
    <t>DIČ:</t>
  </si>
  <si>
    <t>Uchazeč:</t>
  </si>
  <si>
    <t>Vyplň údaj</t>
  </si>
  <si>
    <t>Projektant:</t>
  </si>
  <si>
    <t>Ing. Arch. Ondřej Štěpán</t>
  </si>
  <si>
    <t>True</t>
  </si>
  <si>
    <t>Zpracovatel:</t>
  </si>
  <si>
    <t>Ing. Jaroslav Šíma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</si>
  <si>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</si>
  <si>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</si>
  <si>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</si>
  <si>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</si>
  <si>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</si>
  <si>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</si>
  <si>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</si>
  <si>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</si>
  <si>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</si>
  <si>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</si>
  <si>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</si>
  <si>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</si>
  <si>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</si>
  <si>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</si>
  <si>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</si>
  <si>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</si>
  <si>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</si>
  <si>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</si>
  <si>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</si>
  <si>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</si>
  <si>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</si>
  <si>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</si>
  <si>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</si>
  <si>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</si>
  <si>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</si>
  <si>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</si>
  <si>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</si>
  <si>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</si>
  <si>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</si>
  <si>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</si>
  <si>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</si>
  <si>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</si>
  <si>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</si>
  <si>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</si>
  <si>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</si>
  <si>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</si>
  <si>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</si>
  <si>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</si>
  <si>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</si>
  <si>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</si>
  <si>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</si>
  <si>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</si>
  <si>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</si>
  <si>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</si>
  <si>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</si>
  <si>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</si>
  <si>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</si>
  <si>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</si>
  <si>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</si>
  <si>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</si>
  <si>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</si>
  <si>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</si>
  <si>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</si>
  <si>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</si>
  <si>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</si>
  <si>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</si>
  <si>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</si>
  <si>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</si>
  <si>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</si>
  <si>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</si>
  <si>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</si>
  <si>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782 - Dokončovací práce - obklady z kamene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</si>
  <si>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</si>
  <si>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</si>
  <si>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</si>
  <si>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</si>
  <si>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</si>
  <si>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</si>
  <si>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</si>
  <si>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</si>
  <si>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</si>
  <si>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</si>
  <si>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</si>
  <si>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</si>
  <si>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</si>
  <si>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</si>
  <si>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</si>
  <si>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</si>
  <si>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</si>
  <si>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</si>
  <si>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</si>
  <si>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</si>
  <si>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622325556</t>
  </si>
  <si>
    <t>Oprava vnější vápenné omítky s celoplošným přeštukováním členitosti 4 v rozsahu přes 40 do 50 %</t>
  </si>
  <si>
    <t>m2</t>
  </si>
  <si>
    <t>CS ÚRS 2024 01</t>
  </si>
  <si>
    <t>4</t>
  </si>
  <si>
    <t>2</t>
  </si>
  <si>
    <t>-447973032</t>
  </si>
  <si>
    <t>VV</t>
  </si>
  <si>
    <t>7*12,65+1,5*1*2+3,5*3+2*3*2+3*0,2*3"plocha severní</t>
  </si>
  <si>
    <t>7*12+0,29*2,5+3,5*3+2*3*2+3*0,2*3"plocha západní</t>
  </si>
  <si>
    <t>4,2*2+4*3,8+2,2*3,75"nárožní věž plocha</t>
  </si>
  <si>
    <t>-(1,09*1,79*2+1,72*1,09*8+0,63*1,72*4+0,6*1,72*3+1,43*2,93+1,174*2,6+2,05*2,06*4+0,85*1,46*8+1,33*1,2*2+0,6*1,46*3)"výplně otvorů</t>
  </si>
  <si>
    <t>0,25*((2*1,79+1,09)*2+(1,72*2+1,09)*8+(1,72*2+0,63)*4+(1,72*2+0,6)*3+(2,6*2+1,174)+(2,06*2+2,05)*4+(1,46*2+0,85)*8+(1,42*2+1,33)*2)</t>
  </si>
  <si>
    <t>0,25*(0,6+1,43*2)*3+(2,93*2+1,43)*1,2"ostění</t>
  </si>
  <si>
    <t>Součet</t>
  </si>
  <si>
    <t>6223261R</t>
  </si>
  <si>
    <t>Příplatek za použití sanačních materiálů (atest WTA) v části nad sokly</t>
  </si>
  <si>
    <t>1705208995</t>
  </si>
  <si>
    <t>0,6*12+5,2*0,8+5,2*0,6"západní + severní průčelí</t>
  </si>
  <si>
    <t>1,75*2*1,2"ostění dveří obytné části</t>
  </si>
  <si>
    <t>(0,8+0,8+0,5+0,5)*1,5"nárožní část</t>
  </si>
  <si>
    <t>3</t>
  </si>
  <si>
    <t>62238103R</t>
  </si>
  <si>
    <t xml:space="preserve">Příplatek za použití hrubozrnné minerální omítka místo štuku </t>
  </si>
  <si>
    <t>1598897257</t>
  </si>
  <si>
    <t>55,78*1,3"dle výkazu v PD v.č. D11b1 - povýšeno o 30%</t>
  </si>
  <si>
    <t>629135102</t>
  </si>
  <si>
    <t>Vyrovnávací vrstva pod klempířské prvky z MC š přes 150 do 300 mm</t>
  </si>
  <si>
    <t>m</t>
  </si>
  <si>
    <t>-1507219078</t>
  </si>
  <si>
    <t>9,54+11,2+31,06+6,66+24,71</t>
  </si>
  <si>
    <t>5</t>
  </si>
  <si>
    <t>629991001</t>
  </si>
  <si>
    <t>Zakrytí podélných ploch fólií volně položenou</t>
  </si>
  <si>
    <t>97894697</t>
  </si>
  <si>
    <t>13*2"severní</t>
  </si>
  <si>
    <t>13*2"západní</t>
  </si>
  <si>
    <t>(2+6+2)*2"kolem věže</t>
  </si>
  <si>
    <t>629991011</t>
  </si>
  <si>
    <t>Zakrytí výplní otvorů a svislých ploch fólií přilepenou lepící páskou</t>
  </si>
  <si>
    <t>-404508734</t>
  </si>
  <si>
    <t>1,09*1,79*2+1,72*1,09*8+0,63*1,72*4+0,6*1,72*3+1,43*2,93+1,174*2,6+2,05*2,06*4+0,85*1,46*8+1,33*1,43*2+0,6*1,46*3+0,45*1,01*2+1*0,26*7"výplně otvorů</t>
  </si>
  <si>
    <t>(9,54+11,2+31,06+6,66+24,71)*0,3"římsy + parapety</t>
  </si>
  <si>
    <t>1,6*1,5+1,5*1,3"schody do objektu</t>
  </si>
  <si>
    <t>9,13"sokly</t>
  </si>
  <si>
    <t>(13*2+6)*3"střechy</t>
  </si>
  <si>
    <t>7</t>
  </si>
  <si>
    <t>629995101</t>
  </si>
  <si>
    <t>Očištění vnějších ploch tlakovou vodou</t>
  </si>
  <si>
    <t>1276787652</t>
  </si>
  <si>
    <t>22,58"dle okopání ze 100%</t>
  </si>
  <si>
    <t>214,224"dle okopání ze 50%</t>
  </si>
  <si>
    <t>14,868"dle opravy soklu</t>
  </si>
  <si>
    <t>8</t>
  </si>
  <si>
    <t>629999011</t>
  </si>
  <si>
    <t>Příplatek k úpravám povrchů za provádění styku dvou barev nebo struktur na fasádě</t>
  </si>
  <si>
    <t>301688100</t>
  </si>
  <si>
    <t>421</t>
  </si>
  <si>
    <t>9</t>
  </si>
  <si>
    <t>Ostatní konstrukce a práce, bourání</t>
  </si>
  <si>
    <t>941111121</t>
  </si>
  <si>
    <t>Montáž lešení řadového trubkového lehkého s podlahami zatížení do 200 kg/m2 š od 0,9 do 1,2 m v do 10 m</t>
  </si>
  <si>
    <t>2114961235</t>
  </si>
  <si>
    <t>13*10"severní</t>
  </si>
  <si>
    <t>13*10"západní</t>
  </si>
  <si>
    <t>(2+6+2)*10"kolem věže</t>
  </si>
  <si>
    <t>10</t>
  </si>
  <si>
    <t>941111221</t>
  </si>
  <si>
    <t>Příplatek k lešení řadovému trubkovému lehkému s podlahami do 200 kg/m2 š od 0,9 do 1,2 m v 10 m za každý den použití (90 dní)</t>
  </si>
  <si>
    <t>-1991808113</t>
  </si>
  <si>
    <t>360*90 'Přepočtené koeficientem množství</t>
  </si>
  <si>
    <t>11</t>
  </si>
  <si>
    <t>941111312</t>
  </si>
  <si>
    <t>Odborná prohlídka lešení řadového trubkového lehkého s podlahami zatížení do 200 kg/m2 š od 0,6 do 1,5 m v do 25 m pl do 500 m2 zakrytého sítí</t>
  </si>
  <si>
    <t>kus</t>
  </si>
  <si>
    <t>12001933</t>
  </si>
  <si>
    <t>12</t>
  </si>
  <si>
    <t>941111821</t>
  </si>
  <si>
    <t>Demontáž lešení řadového trubkového lehkého s podlahami zatížení do 200 kg/m2 š od 0,9 do 1,2 m v do 10 m</t>
  </si>
  <si>
    <t>288247973</t>
  </si>
  <si>
    <t>13</t>
  </si>
  <si>
    <t>942311111</t>
  </si>
  <si>
    <t>Montáž konzol š od 0,3 do 0,5 m u dílcového pracovního lešení v do 10 m</t>
  </si>
  <si>
    <t>-558352785</t>
  </si>
  <si>
    <t>13"severní</t>
  </si>
  <si>
    <t>13"západní</t>
  </si>
  <si>
    <t>(2+6+2)"kolem věže</t>
  </si>
  <si>
    <t xml:space="preserve">Součet"2* konzola pro obejití římsy a nástřešního žlabu </t>
  </si>
  <si>
    <t>36*2 'Přepočtené koeficientem množství</t>
  </si>
  <si>
    <t>14</t>
  </si>
  <si>
    <t>942311211</t>
  </si>
  <si>
    <t>Příplatek ke konzole š od 0,3 do 0,5 m u dílcového lešení v do 10 m za každý den použití</t>
  </si>
  <si>
    <t>-760055318</t>
  </si>
  <si>
    <t>36*90 'Přepočtené koeficientem množství</t>
  </si>
  <si>
    <t>942311811</t>
  </si>
  <si>
    <t>Demontáž konzol š od 0,3 do 0,5 m u dílcového pracovního lešení v do 10 m</t>
  </si>
  <si>
    <t>1233019987</t>
  </si>
  <si>
    <t>16</t>
  </si>
  <si>
    <t>944511111</t>
  </si>
  <si>
    <t>Montáž ochranné sítě z textilie z umělých vláken</t>
  </si>
  <si>
    <t>-1627695002</t>
  </si>
  <si>
    <t>17</t>
  </si>
  <si>
    <t>944511211</t>
  </si>
  <si>
    <t>Příplatek k ochranné síti za každý den použití</t>
  </si>
  <si>
    <t>-1260891265</t>
  </si>
  <si>
    <t>18</t>
  </si>
  <si>
    <t>944511811</t>
  </si>
  <si>
    <t>Demontáž ochranné sítě z textilie z umělých vláken</t>
  </si>
  <si>
    <t>831184915</t>
  </si>
  <si>
    <t>19</t>
  </si>
  <si>
    <t>949511112</t>
  </si>
  <si>
    <t>Montáž podchodu u trubkových lešení š přes 1,5 do 2 m</t>
  </si>
  <si>
    <t>617552614</t>
  </si>
  <si>
    <t>2"vstup do objektu</t>
  </si>
  <si>
    <t>20</t>
  </si>
  <si>
    <t>949511212</t>
  </si>
  <si>
    <t>Příplatek k podchodu u trubkových lešení š přes 1,5 do 2 m za každý den použití</t>
  </si>
  <si>
    <t>288693397</t>
  </si>
  <si>
    <t>2*90 'Přepočtené koeficientem množství</t>
  </si>
  <si>
    <t>949511812</t>
  </si>
  <si>
    <t>Demontáž podchodu u trubkových lešení š přes 1,5 do 2 m</t>
  </si>
  <si>
    <t>-1282901099</t>
  </si>
  <si>
    <t>22</t>
  </si>
  <si>
    <t>953993326</t>
  </si>
  <si>
    <t>Osazení bezpečnostní, orientační nebo informační tabulky přivrtáním na zdivo</t>
  </si>
  <si>
    <t>-552463805</t>
  </si>
  <si>
    <t>1"zpětná montáž ozn.ulice</t>
  </si>
  <si>
    <t>23</t>
  </si>
  <si>
    <t>976071111</t>
  </si>
  <si>
    <t>Vybourání kovových profilů - rámy reklamy nad výlohou</t>
  </si>
  <si>
    <t>1007435966</t>
  </si>
  <si>
    <t>3,4*2+3,3*2+4*0,6"dle oz. P.1,2</t>
  </si>
  <si>
    <t>24</t>
  </si>
  <si>
    <t>976082131</t>
  </si>
  <si>
    <t>Vybourání objímek, držáků nebo věšáků ze zdiva cihelného - značka označení ulice - pro další použití</t>
  </si>
  <si>
    <t>1448489226</t>
  </si>
  <si>
    <t>2"držák vlajky dle P.4</t>
  </si>
  <si>
    <t>1"označení ulice</t>
  </si>
  <si>
    <t>25</t>
  </si>
  <si>
    <t>978015391</t>
  </si>
  <si>
    <t>Otlučení vápenných nebo vápenocementových omítek vnějších ploch s vyškrabáním spar a s očištěním zdiva stupně členitosti 1 a 2, v rozsahu přes 80 do 100 %</t>
  </si>
  <si>
    <t>-1120711236</t>
  </si>
  <si>
    <t>26</t>
  </si>
  <si>
    <t>978019361</t>
  </si>
  <si>
    <t>Otlučení (osekání) vnější vápenné nebo vápenocementové omítky stupně členitosti 3 až 5 v rozsahu přes 40 do 50 %</t>
  </si>
  <si>
    <t>1641991704</t>
  </si>
  <si>
    <t>-22,58"odpočet sanací</t>
  </si>
  <si>
    <t>27</t>
  </si>
  <si>
    <t>993111111</t>
  </si>
  <si>
    <t>Dovoz a odvoz lešení řadového do 10 km včetně naložení a složení</t>
  </si>
  <si>
    <t>456410028</t>
  </si>
  <si>
    <t>28</t>
  </si>
  <si>
    <t>993111119</t>
  </si>
  <si>
    <t>Příplatek k ceně dovozu a odvozu lešení řadového ZKD 10 km přes 10 km</t>
  </si>
  <si>
    <t>-2098410767</t>
  </si>
  <si>
    <t>360*10 'Přepočtené koeficientem množství</t>
  </si>
  <si>
    <t>997</t>
  </si>
  <si>
    <t>Přesun sutě</t>
  </si>
  <si>
    <t>29</t>
  </si>
  <si>
    <t>997013213</t>
  </si>
  <si>
    <t>Vnitrostaveništní doprava suti a vybouraných hmot pro budovy v přes 9 do 12 m ručně</t>
  </si>
  <si>
    <t>t</t>
  </si>
  <si>
    <t>2074575728</t>
  </si>
  <si>
    <t>30</t>
  </si>
  <si>
    <t>997013501</t>
  </si>
  <si>
    <t>Odvoz suti a vybouraných hmot na skládku nebo meziskládku do 1 km se složením</t>
  </si>
  <si>
    <t>-749515132</t>
  </si>
  <si>
    <t>31</t>
  </si>
  <si>
    <t>997013509</t>
  </si>
  <si>
    <t>Příplatek k odvozu suti a vybouraných hmot na skládku ZKD 1 km přes 1 km</t>
  </si>
  <si>
    <t>-398175103</t>
  </si>
  <si>
    <t>9,759*12 'Přepočtené koeficientem množství</t>
  </si>
  <si>
    <t>32</t>
  </si>
  <si>
    <t>997013631</t>
  </si>
  <si>
    <t>Poplatek za uložení na skládce (skládkovné) stavebního odpadu směsného kód odpadu 17 09 04</t>
  </si>
  <si>
    <t>-30240126</t>
  </si>
  <si>
    <t>998</t>
  </si>
  <si>
    <t>Přesun hmot</t>
  </si>
  <si>
    <t>33</t>
  </si>
  <si>
    <t>998018002</t>
  </si>
  <si>
    <t>Přesun hmot ruční pro budovy v přes 6 do 12 m</t>
  </si>
  <si>
    <t>-1589922109</t>
  </si>
  <si>
    <t>PSV</t>
  </si>
  <si>
    <t>Práce a dodávky PSV</t>
  </si>
  <si>
    <t>764</t>
  </si>
  <si>
    <t>Konstrukce klempířské</t>
  </si>
  <si>
    <t>34</t>
  </si>
  <si>
    <t>764002851</t>
  </si>
  <si>
    <t>Demontáž oplechování parapetů do suti</t>
  </si>
  <si>
    <t>-57743920</t>
  </si>
  <si>
    <t xml:space="preserve">1,32*10+0,9*8+0,86*4+0,83*3+0,65*3+1,8*2 </t>
  </si>
  <si>
    <t>35</t>
  </si>
  <si>
    <t>764002861</t>
  </si>
  <si>
    <t>Demontáž oplechování říms a ozdobných prvků do suti</t>
  </si>
  <si>
    <t>-1828802019</t>
  </si>
  <si>
    <t>2,8+0,4+3,86</t>
  </si>
  <si>
    <t>36</t>
  </si>
  <si>
    <t>764004863</t>
  </si>
  <si>
    <t>Demontáž svodu k dalšímu použití</t>
  </si>
  <si>
    <t>-476308309</t>
  </si>
  <si>
    <t>4*8</t>
  </si>
  <si>
    <t>37</t>
  </si>
  <si>
    <t>764216641</t>
  </si>
  <si>
    <t>Oplechování rovných parapetů celoplošně lepené z Pz s povrchovou úpravou rš 150 mm</t>
  </si>
  <si>
    <t>-1644878580</t>
  </si>
  <si>
    <t>1,06*9"dle K1</t>
  </si>
  <si>
    <t>38</t>
  </si>
  <si>
    <t>764216643</t>
  </si>
  <si>
    <t>Oplechování rovných parapetů celoplošně lepené z Pz s povrchovou úpravou rš 250 mm</t>
  </si>
  <si>
    <t>-1413101898</t>
  </si>
  <si>
    <t>2,05"dle K3</t>
  </si>
  <si>
    <t>0,9*8"dle K5</t>
  </si>
  <si>
    <t>0,65*3"dle K7</t>
  </si>
  <si>
    <t>39</t>
  </si>
  <si>
    <t>764216644</t>
  </si>
  <si>
    <t>Oplechování rovných parapetů celoplošně lepené z Pz s povrchovou úpravou rš 330 mm</t>
  </si>
  <si>
    <t>828546320</t>
  </si>
  <si>
    <t>2,49*3"dle K2</t>
  </si>
  <si>
    <t>1,32*10"dle K4</t>
  </si>
  <si>
    <t>0,86*5+0,83*3"dle K5</t>
  </si>
  <si>
    <t>1,8*2"dle K8</t>
  </si>
  <si>
    <t>40</t>
  </si>
  <si>
    <t>764218624</t>
  </si>
  <si>
    <t>Oplechování rovné římsy celoplošně lepené z Pz s upraveným povrchem do rš 330 mm</t>
  </si>
  <si>
    <t>585691748</t>
  </si>
  <si>
    <t>4*0,4"dle K11</t>
  </si>
  <si>
    <t>23,11"dle K9</t>
  </si>
  <si>
    <t>41</t>
  </si>
  <si>
    <t>764218674</t>
  </si>
  <si>
    <t>Oplechování římsy oblé nebo ze segmentů celoplošně lepené z Pz s upraveným povrchem do rš 330 mm</t>
  </si>
  <si>
    <t>1064253808</t>
  </si>
  <si>
    <t>3,86"dle K12</t>
  </si>
  <si>
    <t>2,8"K10</t>
  </si>
  <si>
    <t>42</t>
  </si>
  <si>
    <t>764508131</t>
  </si>
  <si>
    <t>Montáž kruhového svodu - použít stávající</t>
  </si>
  <si>
    <t>1583933767</t>
  </si>
  <si>
    <t>43</t>
  </si>
  <si>
    <t>764508132</t>
  </si>
  <si>
    <t>Montáž objímky kruhového svodu - použít stávající</t>
  </si>
  <si>
    <t>1130267612</t>
  </si>
  <si>
    <t>4*4</t>
  </si>
  <si>
    <t>44</t>
  </si>
  <si>
    <t>764508133</t>
  </si>
  <si>
    <t>Montáž odbočky kruhového svodu - použít stávající</t>
  </si>
  <si>
    <t>-610350304</t>
  </si>
  <si>
    <t>4*6</t>
  </si>
  <si>
    <t>782</t>
  </si>
  <si>
    <t>Dokončovací práce - obklady z kamene</t>
  </si>
  <si>
    <t>45</t>
  </si>
  <si>
    <t>782992912</t>
  </si>
  <si>
    <t>Oprava spárování obkladů z kamene včetně vyškrábání a vymytí spar spárovací hmotou přes 9 do 15 ks/m2</t>
  </si>
  <si>
    <t>-873570036</t>
  </si>
  <si>
    <t>5*0,9-0,45*1*2+4*0,75-0,26*1*2+12*0,6-0,26*1*5"sokl plocha</t>
  </si>
  <si>
    <t>((0,45*2+1)*2+(0,26+0,26+1)*7)*0,2"ostění v soklu</t>
  </si>
  <si>
    <t>46</t>
  </si>
  <si>
    <t>782994922</t>
  </si>
  <si>
    <t>Obklady z kamene oprava - nátěr impregnační a zpevňující</t>
  </si>
  <si>
    <t>84270211</t>
  </si>
  <si>
    <t>47</t>
  </si>
  <si>
    <t>998782122</t>
  </si>
  <si>
    <t>Přesun hmot tonážní pro obklady kamenné ruční v objektech v přes 6 do 12 m</t>
  </si>
  <si>
    <t>-613261961</t>
  </si>
  <si>
    <t>783</t>
  </si>
  <si>
    <t>Dokončovací práce - nátěry</t>
  </si>
  <si>
    <t>48</t>
  </si>
  <si>
    <t>783823175</t>
  </si>
  <si>
    <t>Penetrační silikonový nátěr omítek stupně členitosti 4</t>
  </si>
  <si>
    <t>787568360</t>
  </si>
  <si>
    <t>49</t>
  </si>
  <si>
    <t>783827465</t>
  </si>
  <si>
    <t>Krycí dvojnásobný silikonový nátěr omítek stupně členitosti 4</t>
  </si>
  <si>
    <t>1335083753</t>
  </si>
  <si>
    <t>50</t>
  </si>
  <si>
    <t>783827469</t>
  </si>
  <si>
    <t>Příplatek k cenám dvojnásobného nátěru omítek stupně členitosti 4 za biocidní přísadu</t>
  </si>
  <si>
    <t>1362991581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</si>
</sst>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26</v>
      </c>
      <c r="AR10" s="20"/>
      <c r="BE10" s="29"/>
      <c r="BS10" s="17" t="s">
        <v>6</v>
      </c>
    </row>
    <row r="11" s="1" customFormat="1" ht="18.48" customHeight="1">
      <c r="B11" s="20"/>
      <c r="E11" s="25" t="s">
        <v>27</v>
      </c>
      <c r="AK11" s="30" t="s">
        <v>28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29</v>
      </c>
      <c r="AK13" s="30" t="s">
        <v>25</v>
      </c>
      <c r="AN13" s="32" t="s">
        <v>30</v>
      </c>
      <c r="AR13" s="20"/>
      <c r="BE13" s="29"/>
      <c r="BS13" s="17" t="s">
        <v>6</v>
      </c>
    </row>
    <row r="14">
      <c r="B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N14" s="32" t="s">
        <v>30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31</v>
      </c>
      <c r="AK16" s="30" t="s">
        <v>25</v>
      </c>
      <c r="AN16" s="25" t="s">
        <v>1</v>
      </c>
      <c r="AR16" s="20"/>
      <c r="BE16" s="29"/>
      <c r="BS16" s="17" t="s">
        <v>3</v>
      </c>
    </row>
    <row r="17" s="1" customFormat="1" ht="18.48" customHeight="1">
      <c r="B17" s="20"/>
      <c r="E17" s="25" t="s">
        <v>32</v>
      </c>
      <c r="AK17" s="30" t="s">
        <v>28</v>
      </c>
      <c r="AN17" s="25" t="s">
        <v>1</v>
      </c>
      <c r="AR17" s="20"/>
      <c r="BE17" s="29"/>
      <c r="BS17" s="17" t="s">
        <v>33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34</v>
      </c>
      <c r="AK19" s="30" t="s">
        <v>25</v>
      </c>
      <c r="AN19" s="25" t="s">
        <v>1</v>
      </c>
      <c r="AR19" s="20"/>
      <c r="BE19" s="29"/>
      <c r="BS19" s="17" t="s">
        <v>6</v>
      </c>
    </row>
    <row r="20" s="1" customFormat="1" ht="18.48" customHeight="1">
      <c r="B20" s="20"/>
      <c r="E20" s="25" t="s">
        <v>35</v>
      </c>
      <c r="AK20" s="30" t="s">
        <v>28</v>
      </c>
      <c r="AN20" s="25" t="s">
        <v>1</v>
      </c>
      <c r="AR20" s="20"/>
      <c r="BE20" s="29"/>
      <c r="BS20" s="17" t="s">
        <v>33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36</v>
      </c>
      <c r="AR22" s="20"/>
      <c r="BE22" s="29"/>
    </row>
    <row r="23" s="1" customFormat="1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38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39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40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41</v>
      </c>
      <c r="E29" s="3"/>
      <c r="F29" s="30" t="s">
        <v>42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43</v>
      </c>
      <c r="G30" s="3"/>
      <c r="H30" s="3"/>
      <c r="I30" s="3"/>
      <c r="J30" s="3"/>
      <c r="K30" s="3"/>
      <c r="L30" s="43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44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45</v>
      </c>
      <c r="G32" s="3"/>
      <c r="H32" s="3"/>
      <c r="I32" s="3"/>
      <c r="J32" s="3"/>
      <c r="K32" s="3"/>
      <c r="L32" s="43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46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48</v>
      </c>
      <c r="U35" s="48"/>
      <c r="V35" s="48"/>
      <c r="W35" s="48"/>
      <c r="X35" s="50" t="s">
        <v>49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50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51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52</v>
      </c>
      <c r="AI60" s="39"/>
      <c r="AJ60" s="39"/>
      <c r="AK60" s="39"/>
      <c r="AL60" s="39"/>
      <c r="AM60" s="56" t="s">
        <v>53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54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55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52</v>
      </c>
      <c r="AI75" s="39"/>
      <c r="AJ75" s="39"/>
      <c r="AK75" s="39"/>
      <c r="AL75" s="39"/>
      <c r="AM75" s="56" t="s">
        <v>53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RYCHFAS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Oprava fasády objektu č.p.495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>p.č.164; k.ú.: Rychnov u Jablonce n.N.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10. 1. 2024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Město Rychnov u Jablonce n.N., Husova 490, 46802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31</v>
      </c>
      <c r="AJ89" s="36"/>
      <c r="AK89" s="36"/>
      <c r="AL89" s="36"/>
      <c r="AM89" s="68" t="str">
        <f>IF(E17="","",E17)</f>
        <v>Ing. Arch. Ondřej Štěpán</v>
      </c>
      <c r="AN89" s="4"/>
      <c r="AO89" s="4"/>
      <c r="AP89" s="4"/>
      <c r="AQ89" s="36"/>
      <c r="AR89" s="37"/>
      <c r="AS89" s="69" t="s">
        <v>57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29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34</v>
      </c>
      <c r="AJ90" s="36"/>
      <c r="AK90" s="36"/>
      <c r="AL90" s="36"/>
      <c r="AM90" s="68" t="str">
        <f>IF(E20="","",E20)</f>
        <v>Ing. Jaroslav Šíma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58</v>
      </c>
      <c r="D92" s="78"/>
      <c r="E92" s="78"/>
      <c r="F92" s="78"/>
      <c r="G92" s="78"/>
      <c r="H92" s="79"/>
      <c r="I92" s="80" t="s">
        <v>59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60</v>
      </c>
      <c r="AH92" s="78"/>
      <c r="AI92" s="78"/>
      <c r="AJ92" s="78"/>
      <c r="AK92" s="78"/>
      <c r="AL92" s="78"/>
      <c r="AM92" s="78"/>
      <c r="AN92" s="80" t="s">
        <v>61</v>
      </c>
      <c r="AO92" s="78"/>
      <c r="AP92" s="82"/>
      <c r="AQ92" s="83" t="s">
        <v>62</v>
      </c>
      <c r="AR92" s="37"/>
      <c r="AS92" s="84" t="s">
        <v>63</v>
      </c>
      <c r="AT92" s="85" t="s">
        <v>64</v>
      </c>
      <c r="AU92" s="85" t="s">
        <v>65</v>
      </c>
      <c r="AV92" s="85" t="s">
        <v>66</v>
      </c>
      <c r="AW92" s="85" t="s">
        <v>67</v>
      </c>
      <c r="AX92" s="85" t="s">
        <v>68</v>
      </c>
      <c r="AY92" s="85" t="s">
        <v>69</v>
      </c>
      <c r="AZ92" s="85" t="s">
        <v>70</v>
      </c>
      <c r="BA92" s="85" t="s">
        <v>71</v>
      </c>
      <c r="BB92" s="85" t="s">
        <v>72</v>
      </c>
      <c r="BC92" s="85" t="s">
        <v>73</v>
      </c>
      <c r="BD92" s="86" t="s">
        <v>74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75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ROUND(AG95,2)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ROUND(AS95,2)</f>
        <v>0</v>
      </c>
      <c r="AT94" s="97">
        <f>ROUND(SUM(AV94:AW94),2)</f>
        <v>0</v>
      </c>
      <c r="AU94" s="98">
        <f>ROUND(AU95,5)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ROUND(AZ95,2)</f>
        <v>0</v>
      </c>
      <c r="BA94" s="97">
        <f>ROUND(BA95,2)</f>
        <v>0</v>
      </c>
      <c r="BB94" s="97">
        <f>ROUND(BB95,2)</f>
        <v>0</v>
      </c>
      <c r="BC94" s="97">
        <f>ROUND(BC95,2)</f>
        <v>0</v>
      </c>
      <c r="BD94" s="99">
        <f>ROUND(BD95,2)</f>
        <v>0</v>
      </c>
      <c r="BE94" s="6"/>
      <c r="BS94" s="100" t="s">
        <v>76</v>
      </c>
      <c r="BT94" s="100" t="s">
        <v>77</v>
      </c>
      <c r="BV94" s="100" t="s">
        <v>78</v>
      </c>
      <c r="BW94" s="100" t="s">
        <v>4</v>
      </c>
      <c r="BX94" s="100" t="s">
        <v>79</v>
      </c>
      <c r="CL94" s="100" t="s">
        <v>1</v>
      </c>
    </row>
    <row r="95" s="7" customFormat="1" ht="24.75" customHeight="1">
      <c r="A95" s="101" t="s">
        <v>80</v>
      </c>
      <c r="B95" s="102"/>
      <c r="C95" s="103"/>
      <c r="D95" s="104" t="s">
        <v>14</v>
      </c>
      <c r="E95" s="104"/>
      <c r="F95" s="104"/>
      <c r="G95" s="104"/>
      <c r="H95" s="104"/>
      <c r="I95" s="105"/>
      <c r="J95" s="104" t="s">
        <v>17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'RYCHFAS - Oprava fasády o...'!J28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81</v>
      </c>
      <c r="AR95" s="102"/>
      <c r="AS95" s="108">
        <v>0</v>
      </c>
      <c r="AT95" s="109">
        <f>ROUND(SUM(AV95:AW95),2)</f>
        <v>0</v>
      </c>
      <c r="AU95" s="110">
        <f>'RYCHFAS - Oprava fasády o...'!P121</f>
        <v>0</v>
      </c>
      <c r="AV95" s="109">
        <f>'RYCHFAS - Oprava fasády o...'!J31</f>
        <v>0</v>
      </c>
      <c r="AW95" s="109">
        <f>'RYCHFAS - Oprava fasády o...'!J32</f>
        <v>0</v>
      </c>
      <c r="AX95" s="109">
        <f>'RYCHFAS - Oprava fasády o...'!J33</f>
        <v>0</v>
      </c>
      <c r="AY95" s="109">
        <f>'RYCHFAS - Oprava fasády o...'!J34</f>
        <v>0</v>
      </c>
      <c r="AZ95" s="109">
        <f>'RYCHFAS - Oprava fasády o...'!F31</f>
        <v>0</v>
      </c>
      <c r="BA95" s="109">
        <f>'RYCHFAS - Oprava fasády o...'!F32</f>
        <v>0</v>
      </c>
      <c r="BB95" s="109">
        <f>'RYCHFAS - Oprava fasády o...'!F33</f>
        <v>0</v>
      </c>
      <c r="BC95" s="109">
        <f>'RYCHFAS - Oprava fasády o...'!F34</f>
        <v>0</v>
      </c>
      <c r="BD95" s="111">
        <f>'RYCHFAS - Oprava fasády o...'!F35</f>
        <v>0</v>
      </c>
      <c r="BE95" s="7"/>
      <c r="BT95" s="112" t="s">
        <v>82</v>
      </c>
      <c r="BU95" s="112" t="s">
        <v>83</v>
      </c>
      <c r="BV95" s="112" t="s">
        <v>78</v>
      </c>
      <c r="BW95" s="112" t="s">
        <v>4</v>
      </c>
      <c r="BX95" s="112" t="s">
        <v>79</v>
      </c>
      <c r="CL95" s="112" t="s">
        <v>1</v>
      </c>
    </row>
    <row r="96" s="2" customFormat="1" ht="30" customHeight="1">
      <c r="A96" s="36"/>
      <c r="B96" s="37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7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37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RYCHFAS - Oprava fasády o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4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="1" customFormat="1" ht="24.96" customHeight="1">
      <c r="B4" s="20"/>
      <c r="D4" s="21" t="s">
        <v>84</v>
      </c>
      <c r="L4" s="20"/>
      <c r="M4" s="113" t="s">
        <v>10</v>
      </c>
      <c r="AT4" s="17" t="s">
        <v>3</v>
      </c>
    </row>
    <row r="5" s="1" customFormat="1" ht="6.96" customHeight="1">
      <c r="B5" s="20"/>
      <c r="L5" s="20"/>
    </row>
    <row r="6" s="2" customFormat="1" ht="12" customHeight="1">
      <c r="A6" s="36"/>
      <c r="B6" s="37"/>
      <c r="C6" s="36"/>
      <c r="D6" s="30" t="s">
        <v>16</v>
      </c>
      <c r="E6" s="36"/>
      <c r="F6" s="36"/>
      <c r="G6" s="36"/>
      <c r="H6" s="36"/>
      <c r="I6" s="36"/>
      <c r="J6" s="36"/>
      <c r="K6" s="36"/>
      <c r="L6" s="53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37"/>
      <c r="C7" s="36"/>
      <c r="D7" s="36"/>
      <c r="E7" s="65" t="s">
        <v>17</v>
      </c>
      <c r="F7" s="36"/>
      <c r="G7" s="36"/>
      <c r="H7" s="36"/>
      <c r="I7" s="36"/>
      <c r="J7" s="36"/>
      <c r="K7" s="36"/>
      <c r="L7" s="53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37"/>
      <c r="C9" s="36"/>
      <c r="D9" s="30" t="s">
        <v>18</v>
      </c>
      <c r="E9" s="36"/>
      <c r="F9" s="25" t="s">
        <v>1</v>
      </c>
      <c r="G9" s="36"/>
      <c r="H9" s="36"/>
      <c r="I9" s="30" t="s">
        <v>19</v>
      </c>
      <c r="J9" s="25" t="s">
        <v>1</v>
      </c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37"/>
      <c r="C10" s="36"/>
      <c r="D10" s="30" t="s">
        <v>20</v>
      </c>
      <c r="E10" s="36"/>
      <c r="F10" s="25" t="s">
        <v>21</v>
      </c>
      <c r="G10" s="36"/>
      <c r="H10" s="36"/>
      <c r="I10" s="30" t="s">
        <v>22</v>
      </c>
      <c r="J10" s="67" t="str">
        <f>'Rekapitulace stavby'!AN8</f>
        <v>10. 1. 2024</v>
      </c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24</v>
      </c>
      <c r="E12" s="36"/>
      <c r="F12" s="36"/>
      <c r="G12" s="36"/>
      <c r="H12" s="36"/>
      <c r="I12" s="30" t="s">
        <v>25</v>
      </c>
      <c r="J12" s="25" t="s">
        <v>26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37"/>
      <c r="C13" s="36"/>
      <c r="D13" s="36"/>
      <c r="E13" s="25" t="s">
        <v>27</v>
      </c>
      <c r="F13" s="36"/>
      <c r="G13" s="36"/>
      <c r="H13" s="36"/>
      <c r="I13" s="30" t="s">
        <v>28</v>
      </c>
      <c r="J13" s="25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37"/>
      <c r="C15" s="36"/>
      <c r="D15" s="30" t="s">
        <v>29</v>
      </c>
      <c r="E15" s="36"/>
      <c r="F15" s="36"/>
      <c r="G15" s="36"/>
      <c r="H15" s="36"/>
      <c r="I15" s="30" t="s">
        <v>25</v>
      </c>
      <c r="J15" s="31" t="str">
        <f>'Rekapitulace stavby'!AN13</f>
        <v>Vyplň údaj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37"/>
      <c r="C16" s="36"/>
      <c r="D16" s="36"/>
      <c r="E16" s="31" t="str">
        <f>'Rekapitulace stavby'!E14</f>
        <v>Vyplň údaj</v>
      </c>
      <c r="F16" s="25"/>
      <c r="G16" s="25"/>
      <c r="H16" s="25"/>
      <c r="I16" s="30" t="s">
        <v>28</v>
      </c>
      <c r="J16" s="31" t="str">
        <f>'Rekapitulace stavby'!AN14</f>
        <v>Vyplň údaj</v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37"/>
      <c r="C17" s="36"/>
      <c r="D17" s="36"/>
      <c r="E17" s="36"/>
      <c r="F17" s="36"/>
      <c r="G17" s="36"/>
      <c r="H17" s="36"/>
      <c r="I17" s="36"/>
      <c r="J17" s="36"/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37"/>
      <c r="C18" s="36"/>
      <c r="D18" s="30" t="s">
        <v>31</v>
      </c>
      <c r="E18" s="36"/>
      <c r="F18" s="36"/>
      <c r="G18" s="36"/>
      <c r="H18" s="36"/>
      <c r="I18" s="30" t="s">
        <v>25</v>
      </c>
      <c r="J18" s="25" t="s">
        <v>1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37"/>
      <c r="C19" s="36"/>
      <c r="D19" s="36"/>
      <c r="E19" s="25" t="s">
        <v>32</v>
      </c>
      <c r="F19" s="36"/>
      <c r="G19" s="36"/>
      <c r="H19" s="36"/>
      <c r="I19" s="30" t="s">
        <v>28</v>
      </c>
      <c r="J19" s="25" t="s">
        <v>1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37"/>
      <c r="C20" s="36"/>
      <c r="D20" s="36"/>
      <c r="E20" s="36"/>
      <c r="F20" s="36"/>
      <c r="G20" s="36"/>
      <c r="H20" s="36"/>
      <c r="I20" s="36"/>
      <c r="J20" s="36"/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37"/>
      <c r="C21" s="36"/>
      <c r="D21" s="30" t="s">
        <v>34</v>
      </c>
      <c r="E21" s="36"/>
      <c r="F21" s="36"/>
      <c r="G21" s="36"/>
      <c r="H21" s="36"/>
      <c r="I21" s="30" t="s">
        <v>25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37"/>
      <c r="C22" s="36"/>
      <c r="D22" s="36"/>
      <c r="E22" s="25" t="s">
        <v>35</v>
      </c>
      <c r="F22" s="36"/>
      <c r="G22" s="36"/>
      <c r="H22" s="36"/>
      <c r="I22" s="30" t="s">
        <v>28</v>
      </c>
      <c r="J22" s="25" t="s">
        <v>1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37"/>
      <c r="C23" s="36"/>
      <c r="D23" s="36"/>
      <c r="E23" s="36"/>
      <c r="F23" s="36"/>
      <c r="G23" s="36"/>
      <c r="H23" s="36"/>
      <c r="I23" s="36"/>
      <c r="J23" s="36"/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37"/>
      <c r="C24" s="36"/>
      <c r="D24" s="30" t="s">
        <v>36</v>
      </c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14"/>
      <c r="B25" s="115"/>
      <c r="C25" s="114"/>
      <c r="D25" s="114"/>
      <c r="E25" s="34" t="s">
        <v>1</v>
      </c>
      <c r="F25" s="34"/>
      <c r="G25" s="34"/>
      <c r="H25" s="34"/>
      <c r="I25" s="114"/>
      <c r="J25" s="114"/>
      <c r="K25" s="114"/>
      <c r="L25" s="116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</row>
    <row r="26" s="2" customFormat="1" ht="6.96" customHeight="1">
      <c r="A26" s="36"/>
      <c r="B26" s="37"/>
      <c r="C26" s="36"/>
      <c r="D26" s="36"/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37"/>
      <c r="C27" s="36"/>
      <c r="D27" s="88"/>
      <c r="E27" s="88"/>
      <c r="F27" s="88"/>
      <c r="G27" s="88"/>
      <c r="H27" s="88"/>
      <c r="I27" s="88"/>
      <c r="J27" s="88"/>
      <c r="K27" s="88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37"/>
      <c r="C28" s="36"/>
      <c r="D28" s="117" t="s">
        <v>37</v>
      </c>
      <c r="E28" s="36"/>
      <c r="F28" s="36"/>
      <c r="G28" s="36"/>
      <c r="H28" s="36"/>
      <c r="I28" s="36"/>
      <c r="J28" s="94">
        <f>ROUND(J121, 2)</f>
        <v>0</v>
      </c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36"/>
      <c r="E30" s="36"/>
      <c r="F30" s="41" t="s">
        <v>39</v>
      </c>
      <c r="G30" s="36"/>
      <c r="H30" s="36"/>
      <c r="I30" s="41" t="s">
        <v>38</v>
      </c>
      <c r="J30" s="41" t="s">
        <v>40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118" t="s">
        <v>41</v>
      </c>
      <c r="E31" s="30" t="s">
        <v>42</v>
      </c>
      <c r="F31" s="119">
        <f>ROUND((SUM(BE121:BE276)),  2)</f>
        <v>0</v>
      </c>
      <c r="G31" s="36"/>
      <c r="H31" s="36"/>
      <c r="I31" s="120">
        <v>0.20999999999999999</v>
      </c>
      <c r="J31" s="119">
        <f>ROUND(((SUM(BE121:BE276))*I31),  2)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0" t="s">
        <v>43</v>
      </c>
      <c r="F32" s="119">
        <f>ROUND((SUM(BF121:BF276)),  2)</f>
        <v>0</v>
      </c>
      <c r="G32" s="36"/>
      <c r="H32" s="36"/>
      <c r="I32" s="120">
        <v>0.14999999999999999</v>
      </c>
      <c r="J32" s="119">
        <f>ROUND(((SUM(BF121:BF276))*I32), 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37"/>
      <c r="C33" s="36"/>
      <c r="D33" s="36"/>
      <c r="E33" s="30" t="s">
        <v>44</v>
      </c>
      <c r="F33" s="119">
        <f>ROUND((SUM(BG121:BG276)),  2)</f>
        <v>0</v>
      </c>
      <c r="G33" s="36"/>
      <c r="H33" s="36"/>
      <c r="I33" s="120">
        <v>0.20999999999999999</v>
      </c>
      <c r="J33" s="119">
        <f>0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37"/>
      <c r="C34" s="36"/>
      <c r="D34" s="36"/>
      <c r="E34" s="30" t="s">
        <v>45</v>
      </c>
      <c r="F34" s="119">
        <f>ROUND((SUM(BH121:BH276)),  2)</f>
        <v>0</v>
      </c>
      <c r="G34" s="36"/>
      <c r="H34" s="36"/>
      <c r="I34" s="120">
        <v>0.14999999999999999</v>
      </c>
      <c r="J34" s="119">
        <f>0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46</v>
      </c>
      <c r="F35" s="119">
        <f>ROUND((SUM(BI121:BI276)),  2)</f>
        <v>0</v>
      </c>
      <c r="G35" s="36"/>
      <c r="H35" s="36"/>
      <c r="I35" s="120">
        <v>0</v>
      </c>
      <c r="J35" s="119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37"/>
      <c r="C37" s="121"/>
      <c r="D37" s="122" t="s">
        <v>47</v>
      </c>
      <c r="E37" s="79"/>
      <c r="F37" s="79"/>
      <c r="G37" s="123" t="s">
        <v>48</v>
      </c>
      <c r="H37" s="124" t="s">
        <v>49</v>
      </c>
      <c r="I37" s="79"/>
      <c r="J37" s="125">
        <f>SUM(J28:J35)</f>
        <v>0</v>
      </c>
      <c r="K37" s="12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52</v>
      </c>
      <c r="E61" s="39"/>
      <c r="F61" s="127" t="s">
        <v>53</v>
      </c>
      <c r="G61" s="56" t="s">
        <v>52</v>
      </c>
      <c r="H61" s="39"/>
      <c r="I61" s="39"/>
      <c r="J61" s="12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52</v>
      </c>
      <c r="E76" s="39"/>
      <c r="F76" s="127" t="s">
        <v>53</v>
      </c>
      <c r="G76" s="56" t="s">
        <v>52</v>
      </c>
      <c r="H76" s="39"/>
      <c r="I76" s="39"/>
      <c r="J76" s="12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85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65" t="str">
        <f>E7</f>
        <v>Oprava fasády objektu č.p.495</v>
      </c>
      <c r="F85" s="36"/>
      <c r="G85" s="36"/>
      <c r="H85" s="36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6"/>
      <c r="E87" s="36"/>
      <c r="F87" s="25" t="str">
        <f>F10</f>
        <v>p.č.164; k.ú.: Rychnov u Jablonce n.N.</v>
      </c>
      <c r="G87" s="36"/>
      <c r="H87" s="36"/>
      <c r="I87" s="30" t="s">
        <v>22</v>
      </c>
      <c r="J87" s="67" t="str">
        <f>IF(J10="","",J10)</f>
        <v>10. 1. 2024</v>
      </c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25.65" customHeight="1">
      <c r="A89" s="36"/>
      <c r="B89" s="37"/>
      <c r="C89" s="30" t="s">
        <v>24</v>
      </c>
      <c r="D89" s="36"/>
      <c r="E89" s="36"/>
      <c r="F89" s="25" t="str">
        <f>E13</f>
        <v>Město Rychnov u Jablonce n.N., Husova 490, 46802</v>
      </c>
      <c r="G89" s="36"/>
      <c r="H89" s="36"/>
      <c r="I89" s="30" t="s">
        <v>31</v>
      </c>
      <c r="J89" s="34" t="str">
        <f>E19</f>
        <v>Ing. Arch. Ondřej Štěpán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29</v>
      </c>
      <c r="D90" s="36"/>
      <c r="E90" s="36"/>
      <c r="F90" s="25" t="str">
        <f>IF(E16="","",E16)</f>
        <v>Vyplň údaj</v>
      </c>
      <c r="G90" s="36"/>
      <c r="H90" s="36"/>
      <c r="I90" s="30" t="s">
        <v>34</v>
      </c>
      <c r="J90" s="34" t="str">
        <f>E22</f>
        <v>Ing. Jaroslav Šíma</v>
      </c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29" t="s">
        <v>86</v>
      </c>
      <c r="D92" s="121"/>
      <c r="E92" s="121"/>
      <c r="F92" s="121"/>
      <c r="G92" s="121"/>
      <c r="H92" s="121"/>
      <c r="I92" s="121"/>
      <c r="J92" s="130" t="s">
        <v>87</v>
      </c>
      <c r="K92" s="121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31" t="s">
        <v>88</v>
      </c>
      <c r="D94" s="36"/>
      <c r="E94" s="36"/>
      <c r="F94" s="36"/>
      <c r="G94" s="36"/>
      <c r="H94" s="36"/>
      <c r="I94" s="36"/>
      <c r="J94" s="94">
        <f>J121</f>
        <v>0</v>
      </c>
      <c r="K94" s="36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7" t="s">
        <v>89</v>
      </c>
    </row>
    <row r="95" s="9" customFormat="1" ht="24.96" customHeight="1">
      <c r="A95" s="9"/>
      <c r="B95" s="132"/>
      <c r="C95" s="9"/>
      <c r="D95" s="133" t="s">
        <v>90</v>
      </c>
      <c r="E95" s="134"/>
      <c r="F95" s="134"/>
      <c r="G95" s="134"/>
      <c r="H95" s="134"/>
      <c r="I95" s="134"/>
      <c r="J95" s="135">
        <f>J122</f>
        <v>0</v>
      </c>
      <c r="K95" s="9"/>
      <c r="L95" s="13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6"/>
      <c r="C96" s="10"/>
      <c r="D96" s="137" t="s">
        <v>91</v>
      </c>
      <c r="E96" s="138"/>
      <c r="F96" s="138"/>
      <c r="G96" s="138"/>
      <c r="H96" s="138"/>
      <c r="I96" s="138"/>
      <c r="J96" s="139">
        <f>J123</f>
        <v>0</v>
      </c>
      <c r="K96" s="10"/>
      <c r="L96" s="13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6"/>
      <c r="C97" s="10"/>
      <c r="D97" s="137" t="s">
        <v>92</v>
      </c>
      <c r="E97" s="138"/>
      <c r="F97" s="138"/>
      <c r="G97" s="138"/>
      <c r="H97" s="138"/>
      <c r="I97" s="138"/>
      <c r="J97" s="139">
        <f>J160</f>
        <v>0</v>
      </c>
      <c r="K97" s="10"/>
      <c r="L97" s="13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6"/>
      <c r="C98" s="10"/>
      <c r="D98" s="137" t="s">
        <v>93</v>
      </c>
      <c r="E98" s="138"/>
      <c r="F98" s="138"/>
      <c r="G98" s="138"/>
      <c r="H98" s="138"/>
      <c r="I98" s="138"/>
      <c r="J98" s="139">
        <f>J213</f>
        <v>0</v>
      </c>
      <c r="K98" s="10"/>
      <c r="L98" s="13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6"/>
      <c r="C99" s="10"/>
      <c r="D99" s="137" t="s">
        <v>94</v>
      </c>
      <c r="E99" s="138"/>
      <c r="F99" s="138"/>
      <c r="G99" s="138"/>
      <c r="H99" s="138"/>
      <c r="I99" s="138"/>
      <c r="J99" s="139">
        <f>J219</f>
        <v>0</v>
      </c>
      <c r="K99" s="10"/>
      <c r="L99" s="13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2"/>
      <c r="C100" s="9"/>
      <c r="D100" s="133" t="s">
        <v>95</v>
      </c>
      <c r="E100" s="134"/>
      <c r="F100" s="134"/>
      <c r="G100" s="134"/>
      <c r="H100" s="134"/>
      <c r="I100" s="134"/>
      <c r="J100" s="135">
        <f>J221</f>
        <v>0</v>
      </c>
      <c r="K100" s="9"/>
      <c r="L100" s="13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36"/>
      <c r="C101" s="10"/>
      <c r="D101" s="137" t="s">
        <v>96</v>
      </c>
      <c r="E101" s="138"/>
      <c r="F101" s="138"/>
      <c r="G101" s="138"/>
      <c r="H101" s="138"/>
      <c r="I101" s="138"/>
      <c r="J101" s="139">
        <f>J222</f>
        <v>0</v>
      </c>
      <c r="K101" s="10"/>
      <c r="L101" s="13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6"/>
      <c r="C102" s="10"/>
      <c r="D102" s="137" t="s">
        <v>97</v>
      </c>
      <c r="E102" s="138"/>
      <c r="F102" s="138"/>
      <c r="G102" s="138"/>
      <c r="H102" s="138"/>
      <c r="I102" s="138"/>
      <c r="J102" s="139">
        <f>J256</f>
        <v>0</v>
      </c>
      <c r="K102" s="10"/>
      <c r="L102" s="13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6"/>
      <c r="C103" s="10"/>
      <c r="D103" s="137" t="s">
        <v>98</v>
      </c>
      <c r="E103" s="138"/>
      <c r="F103" s="138"/>
      <c r="G103" s="138"/>
      <c r="H103" s="138"/>
      <c r="I103" s="138"/>
      <c r="J103" s="139">
        <f>J266</f>
        <v>0</v>
      </c>
      <c r="K103" s="10"/>
      <c r="L103" s="13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99</v>
      </c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16</v>
      </c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6"/>
      <c r="D113" s="36"/>
      <c r="E113" s="65" t="str">
        <f>E7</f>
        <v>Oprava fasády objektu č.p.495</v>
      </c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6"/>
      <c r="D114" s="36"/>
      <c r="E114" s="36"/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20</v>
      </c>
      <c r="D115" s="36"/>
      <c r="E115" s="36"/>
      <c r="F115" s="25" t="str">
        <f>F10</f>
        <v>p.č.164; k.ú.: Rychnov u Jablonce n.N.</v>
      </c>
      <c r="G115" s="36"/>
      <c r="H115" s="36"/>
      <c r="I115" s="30" t="s">
        <v>22</v>
      </c>
      <c r="J115" s="67" t="str">
        <f>IF(J10="","",J10)</f>
        <v>10. 1. 2024</v>
      </c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5.65" customHeight="1">
      <c r="A117" s="36"/>
      <c r="B117" s="37"/>
      <c r="C117" s="30" t="s">
        <v>24</v>
      </c>
      <c r="D117" s="36"/>
      <c r="E117" s="36"/>
      <c r="F117" s="25" t="str">
        <f>E13</f>
        <v>Město Rychnov u Jablonce n.N., Husova 490, 46802</v>
      </c>
      <c r="G117" s="36"/>
      <c r="H117" s="36"/>
      <c r="I117" s="30" t="s">
        <v>31</v>
      </c>
      <c r="J117" s="34" t="str">
        <f>E19</f>
        <v>Ing. Arch. Ondřej Štěpán</v>
      </c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29</v>
      </c>
      <c r="D118" s="36"/>
      <c r="E118" s="36"/>
      <c r="F118" s="25" t="str">
        <f>IF(E16="","",E16)</f>
        <v>Vyplň údaj</v>
      </c>
      <c r="G118" s="36"/>
      <c r="H118" s="36"/>
      <c r="I118" s="30" t="s">
        <v>34</v>
      </c>
      <c r="J118" s="34" t="str">
        <f>E22</f>
        <v>Ing. Jaroslav Šíma</v>
      </c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1" customFormat="1" ht="29.28" customHeight="1">
      <c r="A120" s="140"/>
      <c r="B120" s="141"/>
      <c r="C120" s="142" t="s">
        <v>100</v>
      </c>
      <c r="D120" s="143" t="s">
        <v>62</v>
      </c>
      <c r="E120" s="143" t="s">
        <v>58</v>
      </c>
      <c r="F120" s="143" t="s">
        <v>59</v>
      </c>
      <c r="G120" s="143" t="s">
        <v>101</v>
      </c>
      <c r="H120" s="143" t="s">
        <v>102</v>
      </c>
      <c r="I120" s="143" t="s">
        <v>103</v>
      </c>
      <c r="J120" s="143" t="s">
        <v>87</v>
      </c>
      <c r="K120" s="144" t="s">
        <v>104</v>
      </c>
      <c r="L120" s="145"/>
      <c r="M120" s="84" t="s">
        <v>1</v>
      </c>
      <c r="N120" s="85" t="s">
        <v>41</v>
      </c>
      <c r="O120" s="85" t="s">
        <v>105</v>
      </c>
      <c r="P120" s="85" t="s">
        <v>106</v>
      </c>
      <c r="Q120" s="85" t="s">
        <v>107</v>
      </c>
      <c r="R120" s="85" t="s">
        <v>108</v>
      </c>
      <c r="S120" s="85" t="s">
        <v>109</v>
      </c>
      <c r="T120" s="86" t="s">
        <v>110</v>
      </c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</row>
    <row r="121" s="2" customFormat="1" ht="22.8" customHeight="1">
      <c r="A121" s="36"/>
      <c r="B121" s="37"/>
      <c r="C121" s="91" t="s">
        <v>111</v>
      </c>
      <c r="D121" s="36"/>
      <c r="E121" s="36"/>
      <c r="F121" s="36"/>
      <c r="G121" s="36"/>
      <c r="H121" s="36"/>
      <c r="I121" s="36"/>
      <c r="J121" s="146">
        <f>BK121</f>
        <v>0</v>
      </c>
      <c r="K121" s="36"/>
      <c r="L121" s="37"/>
      <c r="M121" s="87"/>
      <c r="N121" s="71"/>
      <c r="O121" s="88"/>
      <c r="P121" s="147">
        <f>P122+P221</f>
        <v>0</v>
      </c>
      <c r="Q121" s="88"/>
      <c r="R121" s="147">
        <f>R122+R221</f>
        <v>12.570580079999999</v>
      </c>
      <c r="S121" s="88"/>
      <c r="T121" s="148">
        <f>T122+T221</f>
        <v>9.7588578500000018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7" t="s">
        <v>76</v>
      </c>
      <c r="AU121" s="17" t="s">
        <v>89</v>
      </c>
      <c r="BK121" s="149">
        <f>BK122+BK221</f>
        <v>0</v>
      </c>
    </row>
    <row r="122" s="12" customFormat="1" ht="25.92" customHeight="1">
      <c r="A122" s="12"/>
      <c r="B122" s="150"/>
      <c r="C122" s="12"/>
      <c r="D122" s="151" t="s">
        <v>76</v>
      </c>
      <c r="E122" s="152" t="s">
        <v>112</v>
      </c>
      <c r="F122" s="152" t="s">
        <v>113</v>
      </c>
      <c r="G122" s="12"/>
      <c r="H122" s="12"/>
      <c r="I122" s="153"/>
      <c r="J122" s="154">
        <f>BK122</f>
        <v>0</v>
      </c>
      <c r="K122" s="12"/>
      <c r="L122" s="150"/>
      <c r="M122" s="155"/>
      <c r="N122" s="156"/>
      <c r="O122" s="156"/>
      <c r="P122" s="157">
        <f>P123+P160+P213+P219</f>
        <v>0</v>
      </c>
      <c r="Q122" s="156"/>
      <c r="R122" s="157">
        <f>R123+R160+R213+R219</f>
        <v>11.927177739999999</v>
      </c>
      <c r="S122" s="156"/>
      <c r="T122" s="158">
        <f>T123+T160+T213+T219</f>
        <v>9.4567448500000015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1" t="s">
        <v>82</v>
      </c>
      <c r="AT122" s="159" t="s">
        <v>76</v>
      </c>
      <c r="AU122" s="159" t="s">
        <v>77</v>
      </c>
      <c r="AY122" s="151" t="s">
        <v>114</v>
      </c>
      <c r="BK122" s="160">
        <f>BK123+BK160+BK213+BK219</f>
        <v>0</v>
      </c>
    </row>
    <row r="123" s="12" customFormat="1" ht="22.8" customHeight="1">
      <c r="A123" s="12"/>
      <c r="B123" s="150"/>
      <c r="C123" s="12"/>
      <c r="D123" s="151" t="s">
        <v>76</v>
      </c>
      <c r="E123" s="161" t="s">
        <v>115</v>
      </c>
      <c r="F123" s="161" t="s">
        <v>116</v>
      </c>
      <c r="G123" s="12"/>
      <c r="H123" s="12"/>
      <c r="I123" s="153"/>
      <c r="J123" s="162">
        <f>BK123</f>
        <v>0</v>
      </c>
      <c r="K123" s="12"/>
      <c r="L123" s="150"/>
      <c r="M123" s="155"/>
      <c r="N123" s="156"/>
      <c r="O123" s="156"/>
      <c r="P123" s="157">
        <f>SUM(P124:P159)</f>
        <v>0</v>
      </c>
      <c r="Q123" s="156"/>
      <c r="R123" s="157">
        <f>SUM(R124:R159)</f>
        <v>11.926947739999999</v>
      </c>
      <c r="S123" s="156"/>
      <c r="T123" s="158">
        <f>SUM(T124:T159)</f>
        <v>0.0063598500000000002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1" t="s">
        <v>82</v>
      </c>
      <c r="AT123" s="159" t="s">
        <v>76</v>
      </c>
      <c r="AU123" s="159" t="s">
        <v>82</v>
      </c>
      <c r="AY123" s="151" t="s">
        <v>114</v>
      </c>
      <c r="BK123" s="160">
        <f>SUM(BK124:BK159)</f>
        <v>0</v>
      </c>
    </row>
    <row r="124" s="2" customFormat="1" ht="21.75" customHeight="1">
      <c r="A124" s="36"/>
      <c r="B124" s="163"/>
      <c r="C124" s="164" t="s">
        <v>82</v>
      </c>
      <c r="D124" s="164" t="s">
        <v>117</v>
      </c>
      <c r="E124" s="165" t="s">
        <v>118</v>
      </c>
      <c r="F124" s="166" t="s">
        <v>119</v>
      </c>
      <c r="G124" s="167" t="s">
        <v>120</v>
      </c>
      <c r="H124" s="168">
        <v>237.739</v>
      </c>
      <c r="I124" s="169"/>
      <c r="J124" s="170">
        <f>ROUND(I124*H124,2)</f>
        <v>0</v>
      </c>
      <c r="K124" s="166" t="s">
        <v>121</v>
      </c>
      <c r="L124" s="37"/>
      <c r="M124" s="171" t="s">
        <v>1</v>
      </c>
      <c r="N124" s="172" t="s">
        <v>43</v>
      </c>
      <c r="O124" s="75"/>
      <c r="P124" s="173">
        <f>O124*H124</f>
        <v>0</v>
      </c>
      <c r="Q124" s="173">
        <v>0.039759999999999997</v>
      </c>
      <c r="R124" s="173">
        <f>Q124*H124</f>
        <v>9.4525026399999987</v>
      </c>
      <c r="S124" s="173">
        <v>0</v>
      </c>
      <c r="T124" s="174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5" t="s">
        <v>122</v>
      </c>
      <c r="AT124" s="175" t="s">
        <v>117</v>
      </c>
      <c r="AU124" s="175" t="s">
        <v>123</v>
      </c>
      <c r="AY124" s="17" t="s">
        <v>114</v>
      </c>
      <c r="BE124" s="176">
        <f>IF(N124="základní",J124,0)</f>
        <v>0</v>
      </c>
      <c r="BF124" s="176">
        <f>IF(N124="snížená",J124,0)</f>
        <v>0</v>
      </c>
      <c r="BG124" s="176">
        <f>IF(N124="zákl. přenesená",J124,0)</f>
        <v>0</v>
      </c>
      <c r="BH124" s="176">
        <f>IF(N124="sníž. přenesená",J124,0)</f>
        <v>0</v>
      </c>
      <c r="BI124" s="176">
        <f>IF(N124="nulová",J124,0)</f>
        <v>0</v>
      </c>
      <c r="BJ124" s="17" t="s">
        <v>123</v>
      </c>
      <c r="BK124" s="176">
        <f>ROUND(I124*H124,2)</f>
        <v>0</v>
      </c>
      <c r="BL124" s="17" t="s">
        <v>122</v>
      </c>
      <c r="BM124" s="175" t="s">
        <v>124</v>
      </c>
    </row>
    <row r="125" s="13" customFormat="1">
      <c r="A125" s="13"/>
      <c r="B125" s="177"/>
      <c r="C125" s="13"/>
      <c r="D125" s="178" t="s">
        <v>125</v>
      </c>
      <c r="E125" s="179" t="s">
        <v>1</v>
      </c>
      <c r="F125" s="180" t="s">
        <v>126</v>
      </c>
      <c r="G125" s="13"/>
      <c r="H125" s="181">
        <v>115.84999999999999</v>
      </c>
      <c r="I125" s="182"/>
      <c r="J125" s="13"/>
      <c r="K125" s="13"/>
      <c r="L125" s="177"/>
      <c r="M125" s="183"/>
      <c r="N125" s="184"/>
      <c r="O125" s="184"/>
      <c r="P125" s="184"/>
      <c r="Q125" s="184"/>
      <c r="R125" s="184"/>
      <c r="S125" s="184"/>
      <c r="T125" s="18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79" t="s">
        <v>125</v>
      </c>
      <c r="AU125" s="179" t="s">
        <v>123</v>
      </c>
      <c r="AV125" s="13" t="s">
        <v>123</v>
      </c>
      <c r="AW125" s="13" t="s">
        <v>33</v>
      </c>
      <c r="AX125" s="13" t="s">
        <v>77</v>
      </c>
      <c r="AY125" s="179" t="s">
        <v>114</v>
      </c>
    </row>
    <row r="126" s="13" customFormat="1">
      <c r="A126" s="13"/>
      <c r="B126" s="177"/>
      <c r="C126" s="13"/>
      <c r="D126" s="178" t="s">
        <v>125</v>
      </c>
      <c r="E126" s="179" t="s">
        <v>1</v>
      </c>
      <c r="F126" s="180" t="s">
        <v>127</v>
      </c>
      <c r="G126" s="13"/>
      <c r="H126" s="181">
        <v>109.02500000000001</v>
      </c>
      <c r="I126" s="182"/>
      <c r="J126" s="13"/>
      <c r="K126" s="13"/>
      <c r="L126" s="177"/>
      <c r="M126" s="183"/>
      <c r="N126" s="184"/>
      <c r="O126" s="184"/>
      <c r="P126" s="184"/>
      <c r="Q126" s="184"/>
      <c r="R126" s="184"/>
      <c r="S126" s="184"/>
      <c r="T126" s="18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79" t="s">
        <v>125</v>
      </c>
      <c r="AU126" s="179" t="s">
        <v>123</v>
      </c>
      <c r="AV126" s="13" t="s">
        <v>123</v>
      </c>
      <c r="AW126" s="13" t="s">
        <v>33</v>
      </c>
      <c r="AX126" s="13" t="s">
        <v>77</v>
      </c>
      <c r="AY126" s="179" t="s">
        <v>114</v>
      </c>
    </row>
    <row r="127" s="13" customFormat="1">
      <c r="A127" s="13"/>
      <c r="B127" s="177"/>
      <c r="C127" s="13"/>
      <c r="D127" s="178" t="s">
        <v>125</v>
      </c>
      <c r="E127" s="179" t="s">
        <v>1</v>
      </c>
      <c r="F127" s="180" t="s">
        <v>128</v>
      </c>
      <c r="G127" s="13"/>
      <c r="H127" s="181">
        <v>31.850000000000001</v>
      </c>
      <c r="I127" s="182"/>
      <c r="J127" s="13"/>
      <c r="K127" s="13"/>
      <c r="L127" s="177"/>
      <c r="M127" s="183"/>
      <c r="N127" s="184"/>
      <c r="O127" s="184"/>
      <c r="P127" s="184"/>
      <c r="Q127" s="184"/>
      <c r="R127" s="184"/>
      <c r="S127" s="184"/>
      <c r="T127" s="18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79" t="s">
        <v>125</v>
      </c>
      <c r="AU127" s="179" t="s">
        <v>123</v>
      </c>
      <c r="AV127" s="13" t="s">
        <v>123</v>
      </c>
      <c r="AW127" s="13" t="s">
        <v>33</v>
      </c>
      <c r="AX127" s="13" t="s">
        <v>77</v>
      </c>
      <c r="AY127" s="179" t="s">
        <v>114</v>
      </c>
    </row>
    <row r="128" s="13" customFormat="1">
      <c r="A128" s="13"/>
      <c r="B128" s="177"/>
      <c r="C128" s="13"/>
      <c r="D128" s="178" t="s">
        <v>125</v>
      </c>
      <c r="E128" s="179" t="s">
        <v>1</v>
      </c>
      <c r="F128" s="180" t="s">
        <v>129</v>
      </c>
      <c r="G128" s="13"/>
      <c r="H128" s="181">
        <v>-66.212999999999994</v>
      </c>
      <c r="I128" s="182"/>
      <c r="J128" s="13"/>
      <c r="K128" s="13"/>
      <c r="L128" s="177"/>
      <c r="M128" s="183"/>
      <c r="N128" s="184"/>
      <c r="O128" s="184"/>
      <c r="P128" s="184"/>
      <c r="Q128" s="184"/>
      <c r="R128" s="184"/>
      <c r="S128" s="184"/>
      <c r="T128" s="18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79" t="s">
        <v>125</v>
      </c>
      <c r="AU128" s="179" t="s">
        <v>123</v>
      </c>
      <c r="AV128" s="13" t="s">
        <v>123</v>
      </c>
      <c r="AW128" s="13" t="s">
        <v>33</v>
      </c>
      <c r="AX128" s="13" t="s">
        <v>77</v>
      </c>
      <c r="AY128" s="179" t="s">
        <v>114</v>
      </c>
    </row>
    <row r="129" s="13" customFormat="1">
      <c r="A129" s="13"/>
      <c r="B129" s="177"/>
      <c r="C129" s="13"/>
      <c r="D129" s="178" t="s">
        <v>125</v>
      </c>
      <c r="E129" s="179" t="s">
        <v>1</v>
      </c>
      <c r="F129" s="180" t="s">
        <v>130</v>
      </c>
      <c r="G129" s="13"/>
      <c r="H129" s="181">
        <v>35.884</v>
      </c>
      <c r="I129" s="182"/>
      <c r="J129" s="13"/>
      <c r="K129" s="13"/>
      <c r="L129" s="177"/>
      <c r="M129" s="183"/>
      <c r="N129" s="184"/>
      <c r="O129" s="184"/>
      <c r="P129" s="184"/>
      <c r="Q129" s="184"/>
      <c r="R129" s="184"/>
      <c r="S129" s="184"/>
      <c r="T129" s="18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79" t="s">
        <v>125</v>
      </c>
      <c r="AU129" s="179" t="s">
        <v>123</v>
      </c>
      <c r="AV129" s="13" t="s">
        <v>123</v>
      </c>
      <c r="AW129" s="13" t="s">
        <v>33</v>
      </c>
      <c r="AX129" s="13" t="s">
        <v>77</v>
      </c>
      <c r="AY129" s="179" t="s">
        <v>114</v>
      </c>
    </row>
    <row r="130" s="13" customFormat="1">
      <c r="A130" s="13"/>
      <c r="B130" s="177"/>
      <c r="C130" s="13"/>
      <c r="D130" s="178" t="s">
        <v>125</v>
      </c>
      <c r="E130" s="179" t="s">
        <v>1</v>
      </c>
      <c r="F130" s="180" t="s">
        <v>131</v>
      </c>
      <c r="G130" s="13"/>
      <c r="H130" s="181">
        <v>11.343</v>
      </c>
      <c r="I130" s="182"/>
      <c r="J130" s="13"/>
      <c r="K130" s="13"/>
      <c r="L130" s="177"/>
      <c r="M130" s="183"/>
      <c r="N130" s="184"/>
      <c r="O130" s="184"/>
      <c r="P130" s="184"/>
      <c r="Q130" s="184"/>
      <c r="R130" s="184"/>
      <c r="S130" s="184"/>
      <c r="T130" s="18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79" t="s">
        <v>125</v>
      </c>
      <c r="AU130" s="179" t="s">
        <v>123</v>
      </c>
      <c r="AV130" s="13" t="s">
        <v>123</v>
      </c>
      <c r="AW130" s="13" t="s">
        <v>33</v>
      </c>
      <c r="AX130" s="13" t="s">
        <v>77</v>
      </c>
      <c r="AY130" s="179" t="s">
        <v>114</v>
      </c>
    </row>
    <row r="131" s="14" customFormat="1">
      <c r="A131" s="14"/>
      <c r="B131" s="186"/>
      <c r="C131" s="14"/>
      <c r="D131" s="178" t="s">
        <v>125</v>
      </c>
      <c r="E131" s="187" t="s">
        <v>1</v>
      </c>
      <c r="F131" s="188" t="s">
        <v>132</v>
      </c>
      <c r="G131" s="14"/>
      <c r="H131" s="189">
        <v>237.739</v>
      </c>
      <c r="I131" s="190"/>
      <c r="J131" s="14"/>
      <c r="K131" s="14"/>
      <c r="L131" s="186"/>
      <c r="M131" s="191"/>
      <c r="N131" s="192"/>
      <c r="O131" s="192"/>
      <c r="P131" s="192"/>
      <c r="Q131" s="192"/>
      <c r="R131" s="192"/>
      <c r="S131" s="192"/>
      <c r="T131" s="19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87" t="s">
        <v>125</v>
      </c>
      <c r="AU131" s="187" t="s">
        <v>123</v>
      </c>
      <c r="AV131" s="14" t="s">
        <v>122</v>
      </c>
      <c r="AW131" s="14" t="s">
        <v>33</v>
      </c>
      <c r="AX131" s="14" t="s">
        <v>82</v>
      </c>
      <c r="AY131" s="187" t="s">
        <v>114</v>
      </c>
    </row>
    <row r="132" s="2" customFormat="1" ht="16.5" customHeight="1">
      <c r="A132" s="36"/>
      <c r="B132" s="163"/>
      <c r="C132" s="164" t="s">
        <v>123</v>
      </c>
      <c r="D132" s="164" t="s">
        <v>117</v>
      </c>
      <c r="E132" s="165" t="s">
        <v>133</v>
      </c>
      <c r="F132" s="166" t="s">
        <v>134</v>
      </c>
      <c r="G132" s="167" t="s">
        <v>120</v>
      </c>
      <c r="H132" s="168">
        <v>22.579999999999998</v>
      </c>
      <c r="I132" s="169"/>
      <c r="J132" s="170">
        <f>ROUND(I132*H132,2)</f>
        <v>0</v>
      </c>
      <c r="K132" s="166" t="s">
        <v>1</v>
      </c>
      <c r="L132" s="37"/>
      <c r="M132" s="171" t="s">
        <v>1</v>
      </c>
      <c r="N132" s="172" t="s">
        <v>43</v>
      </c>
      <c r="O132" s="75"/>
      <c r="P132" s="173">
        <f>O132*H132</f>
        <v>0</v>
      </c>
      <c r="Q132" s="173">
        <v>0.021000000000000001</v>
      </c>
      <c r="R132" s="173">
        <f>Q132*H132</f>
        <v>0.47417999999999999</v>
      </c>
      <c r="S132" s="173">
        <v>0</v>
      </c>
      <c r="T132" s="174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75" t="s">
        <v>122</v>
      </c>
      <c r="AT132" s="175" t="s">
        <v>117</v>
      </c>
      <c r="AU132" s="175" t="s">
        <v>123</v>
      </c>
      <c r="AY132" s="17" t="s">
        <v>114</v>
      </c>
      <c r="BE132" s="176">
        <f>IF(N132="základní",J132,0)</f>
        <v>0</v>
      </c>
      <c r="BF132" s="176">
        <f>IF(N132="snížená",J132,0)</f>
        <v>0</v>
      </c>
      <c r="BG132" s="176">
        <f>IF(N132="zákl. přenesená",J132,0)</f>
        <v>0</v>
      </c>
      <c r="BH132" s="176">
        <f>IF(N132="sníž. přenesená",J132,0)</f>
        <v>0</v>
      </c>
      <c r="BI132" s="176">
        <f>IF(N132="nulová",J132,0)</f>
        <v>0</v>
      </c>
      <c r="BJ132" s="17" t="s">
        <v>123</v>
      </c>
      <c r="BK132" s="176">
        <f>ROUND(I132*H132,2)</f>
        <v>0</v>
      </c>
      <c r="BL132" s="17" t="s">
        <v>122</v>
      </c>
      <c r="BM132" s="175" t="s">
        <v>135</v>
      </c>
    </row>
    <row r="133" s="13" customFormat="1">
      <c r="A133" s="13"/>
      <c r="B133" s="177"/>
      <c r="C133" s="13"/>
      <c r="D133" s="178" t="s">
        <v>125</v>
      </c>
      <c r="E133" s="179" t="s">
        <v>1</v>
      </c>
      <c r="F133" s="180" t="s">
        <v>136</v>
      </c>
      <c r="G133" s="13"/>
      <c r="H133" s="181">
        <v>14.48</v>
      </c>
      <c r="I133" s="182"/>
      <c r="J133" s="13"/>
      <c r="K133" s="13"/>
      <c r="L133" s="177"/>
      <c r="M133" s="183"/>
      <c r="N133" s="184"/>
      <c r="O133" s="184"/>
      <c r="P133" s="184"/>
      <c r="Q133" s="184"/>
      <c r="R133" s="184"/>
      <c r="S133" s="184"/>
      <c r="T133" s="18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79" t="s">
        <v>125</v>
      </c>
      <c r="AU133" s="179" t="s">
        <v>123</v>
      </c>
      <c r="AV133" s="13" t="s">
        <v>123</v>
      </c>
      <c r="AW133" s="13" t="s">
        <v>33</v>
      </c>
      <c r="AX133" s="13" t="s">
        <v>77</v>
      </c>
      <c r="AY133" s="179" t="s">
        <v>114</v>
      </c>
    </row>
    <row r="134" s="13" customFormat="1">
      <c r="A134" s="13"/>
      <c r="B134" s="177"/>
      <c r="C134" s="13"/>
      <c r="D134" s="178" t="s">
        <v>125</v>
      </c>
      <c r="E134" s="179" t="s">
        <v>1</v>
      </c>
      <c r="F134" s="180" t="s">
        <v>137</v>
      </c>
      <c r="G134" s="13"/>
      <c r="H134" s="181">
        <v>4.2000000000000002</v>
      </c>
      <c r="I134" s="182"/>
      <c r="J134" s="13"/>
      <c r="K134" s="13"/>
      <c r="L134" s="177"/>
      <c r="M134" s="183"/>
      <c r="N134" s="184"/>
      <c r="O134" s="184"/>
      <c r="P134" s="184"/>
      <c r="Q134" s="184"/>
      <c r="R134" s="184"/>
      <c r="S134" s="184"/>
      <c r="T134" s="18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79" t="s">
        <v>125</v>
      </c>
      <c r="AU134" s="179" t="s">
        <v>123</v>
      </c>
      <c r="AV134" s="13" t="s">
        <v>123</v>
      </c>
      <c r="AW134" s="13" t="s">
        <v>33</v>
      </c>
      <c r="AX134" s="13" t="s">
        <v>77</v>
      </c>
      <c r="AY134" s="179" t="s">
        <v>114</v>
      </c>
    </row>
    <row r="135" s="13" customFormat="1">
      <c r="A135" s="13"/>
      <c r="B135" s="177"/>
      <c r="C135" s="13"/>
      <c r="D135" s="178" t="s">
        <v>125</v>
      </c>
      <c r="E135" s="179" t="s">
        <v>1</v>
      </c>
      <c r="F135" s="180" t="s">
        <v>138</v>
      </c>
      <c r="G135" s="13"/>
      <c r="H135" s="181">
        <v>3.8999999999999999</v>
      </c>
      <c r="I135" s="182"/>
      <c r="J135" s="13"/>
      <c r="K135" s="13"/>
      <c r="L135" s="177"/>
      <c r="M135" s="183"/>
      <c r="N135" s="184"/>
      <c r="O135" s="184"/>
      <c r="P135" s="184"/>
      <c r="Q135" s="184"/>
      <c r="R135" s="184"/>
      <c r="S135" s="184"/>
      <c r="T135" s="18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79" t="s">
        <v>125</v>
      </c>
      <c r="AU135" s="179" t="s">
        <v>123</v>
      </c>
      <c r="AV135" s="13" t="s">
        <v>123</v>
      </c>
      <c r="AW135" s="13" t="s">
        <v>33</v>
      </c>
      <c r="AX135" s="13" t="s">
        <v>77</v>
      </c>
      <c r="AY135" s="179" t="s">
        <v>114</v>
      </c>
    </row>
    <row r="136" s="14" customFormat="1">
      <c r="A136" s="14"/>
      <c r="B136" s="186"/>
      <c r="C136" s="14"/>
      <c r="D136" s="178" t="s">
        <v>125</v>
      </c>
      <c r="E136" s="187" t="s">
        <v>1</v>
      </c>
      <c r="F136" s="188" t="s">
        <v>132</v>
      </c>
      <c r="G136" s="14"/>
      <c r="H136" s="189">
        <v>22.579999999999998</v>
      </c>
      <c r="I136" s="190"/>
      <c r="J136" s="14"/>
      <c r="K136" s="14"/>
      <c r="L136" s="186"/>
      <c r="M136" s="191"/>
      <c r="N136" s="192"/>
      <c r="O136" s="192"/>
      <c r="P136" s="192"/>
      <c r="Q136" s="192"/>
      <c r="R136" s="192"/>
      <c r="S136" s="192"/>
      <c r="T136" s="19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87" t="s">
        <v>125</v>
      </c>
      <c r="AU136" s="187" t="s">
        <v>123</v>
      </c>
      <c r="AV136" s="14" t="s">
        <v>122</v>
      </c>
      <c r="AW136" s="14" t="s">
        <v>33</v>
      </c>
      <c r="AX136" s="14" t="s">
        <v>82</v>
      </c>
      <c r="AY136" s="187" t="s">
        <v>114</v>
      </c>
    </row>
    <row r="137" s="2" customFormat="1" ht="16.5" customHeight="1">
      <c r="A137" s="36"/>
      <c r="B137" s="163"/>
      <c r="C137" s="164" t="s">
        <v>139</v>
      </c>
      <c r="D137" s="164" t="s">
        <v>117</v>
      </c>
      <c r="E137" s="165" t="s">
        <v>140</v>
      </c>
      <c r="F137" s="166" t="s">
        <v>141</v>
      </c>
      <c r="G137" s="167" t="s">
        <v>120</v>
      </c>
      <c r="H137" s="168">
        <v>72.513999999999996</v>
      </c>
      <c r="I137" s="169"/>
      <c r="J137" s="170">
        <f>ROUND(I137*H137,2)</f>
        <v>0</v>
      </c>
      <c r="K137" s="166" t="s">
        <v>1</v>
      </c>
      <c r="L137" s="37"/>
      <c r="M137" s="171" t="s">
        <v>1</v>
      </c>
      <c r="N137" s="172" t="s">
        <v>43</v>
      </c>
      <c r="O137" s="75"/>
      <c r="P137" s="173">
        <f>O137*H137</f>
        <v>0</v>
      </c>
      <c r="Q137" s="173">
        <v>0.0038999999999999998</v>
      </c>
      <c r="R137" s="173">
        <f>Q137*H137</f>
        <v>0.28280459999999996</v>
      </c>
      <c r="S137" s="173">
        <v>0</v>
      </c>
      <c r="T137" s="174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75" t="s">
        <v>122</v>
      </c>
      <c r="AT137" s="175" t="s">
        <v>117</v>
      </c>
      <c r="AU137" s="175" t="s">
        <v>123</v>
      </c>
      <c r="AY137" s="17" t="s">
        <v>114</v>
      </c>
      <c r="BE137" s="176">
        <f>IF(N137="základní",J137,0)</f>
        <v>0</v>
      </c>
      <c r="BF137" s="176">
        <f>IF(N137="snížená",J137,0)</f>
        <v>0</v>
      </c>
      <c r="BG137" s="176">
        <f>IF(N137="zákl. přenesená",J137,0)</f>
        <v>0</v>
      </c>
      <c r="BH137" s="176">
        <f>IF(N137="sníž. přenesená",J137,0)</f>
        <v>0</v>
      </c>
      <c r="BI137" s="176">
        <f>IF(N137="nulová",J137,0)</f>
        <v>0</v>
      </c>
      <c r="BJ137" s="17" t="s">
        <v>123</v>
      </c>
      <c r="BK137" s="176">
        <f>ROUND(I137*H137,2)</f>
        <v>0</v>
      </c>
      <c r="BL137" s="17" t="s">
        <v>122</v>
      </c>
      <c r="BM137" s="175" t="s">
        <v>142</v>
      </c>
    </row>
    <row r="138" s="13" customFormat="1">
      <c r="A138" s="13"/>
      <c r="B138" s="177"/>
      <c r="C138" s="13"/>
      <c r="D138" s="178" t="s">
        <v>125</v>
      </c>
      <c r="E138" s="179" t="s">
        <v>1</v>
      </c>
      <c r="F138" s="180" t="s">
        <v>143</v>
      </c>
      <c r="G138" s="13"/>
      <c r="H138" s="181">
        <v>72.513999999999996</v>
      </c>
      <c r="I138" s="182"/>
      <c r="J138" s="13"/>
      <c r="K138" s="13"/>
      <c r="L138" s="177"/>
      <c r="M138" s="183"/>
      <c r="N138" s="184"/>
      <c r="O138" s="184"/>
      <c r="P138" s="184"/>
      <c r="Q138" s="184"/>
      <c r="R138" s="184"/>
      <c r="S138" s="184"/>
      <c r="T138" s="18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79" t="s">
        <v>125</v>
      </c>
      <c r="AU138" s="179" t="s">
        <v>123</v>
      </c>
      <c r="AV138" s="13" t="s">
        <v>123</v>
      </c>
      <c r="AW138" s="13" t="s">
        <v>33</v>
      </c>
      <c r="AX138" s="13" t="s">
        <v>82</v>
      </c>
      <c r="AY138" s="179" t="s">
        <v>114</v>
      </c>
    </row>
    <row r="139" s="2" customFormat="1" ht="16.5" customHeight="1">
      <c r="A139" s="36"/>
      <c r="B139" s="163"/>
      <c r="C139" s="164" t="s">
        <v>122</v>
      </c>
      <c r="D139" s="164" t="s">
        <v>117</v>
      </c>
      <c r="E139" s="165" t="s">
        <v>144</v>
      </c>
      <c r="F139" s="166" t="s">
        <v>145</v>
      </c>
      <c r="G139" s="167" t="s">
        <v>146</v>
      </c>
      <c r="H139" s="168">
        <v>83.170000000000002</v>
      </c>
      <c r="I139" s="169"/>
      <c r="J139" s="170">
        <f>ROUND(I139*H139,2)</f>
        <v>0</v>
      </c>
      <c r="K139" s="166" t="s">
        <v>121</v>
      </c>
      <c r="L139" s="37"/>
      <c r="M139" s="171" t="s">
        <v>1</v>
      </c>
      <c r="N139" s="172" t="s">
        <v>43</v>
      </c>
      <c r="O139" s="75"/>
      <c r="P139" s="173">
        <f>O139*H139</f>
        <v>0</v>
      </c>
      <c r="Q139" s="173">
        <v>0.020650000000000002</v>
      </c>
      <c r="R139" s="173">
        <f>Q139*H139</f>
        <v>1.7174605000000003</v>
      </c>
      <c r="S139" s="173">
        <v>0</v>
      </c>
      <c r="T139" s="174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5" t="s">
        <v>122</v>
      </c>
      <c r="AT139" s="175" t="s">
        <v>117</v>
      </c>
      <c r="AU139" s="175" t="s">
        <v>123</v>
      </c>
      <c r="AY139" s="17" t="s">
        <v>114</v>
      </c>
      <c r="BE139" s="176">
        <f>IF(N139="základní",J139,0)</f>
        <v>0</v>
      </c>
      <c r="BF139" s="176">
        <f>IF(N139="snížená",J139,0)</f>
        <v>0</v>
      </c>
      <c r="BG139" s="176">
        <f>IF(N139="zákl. přenesená",J139,0)</f>
        <v>0</v>
      </c>
      <c r="BH139" s="176">
        <f>IF(N139="sníž. přenesená",J139,0)</f>
        <v>0</v>
      </c>
      <c r="BI139" s="176">
        <f>IF(N139="nulová",J139,0)</f>
        <v>0</v>
      </c>
      <c r="BJ139" s="17" t="s">
        <v>123</v>
      </c>
      <c r="BK139" s="176">
        <f>ROUND(I139*H139,2)</f>
        <v>0</v>
      </c>
      <c r="BL139" s="17" t="s">
        <v>122</v>
      </c>
      <c r="BM139" s="175" t="s">
        <v>147</v>
      </c>
    </row>
    <row r="140" s="13" customFormat="1">
      <c r="A140" s="13"/>
      <c r="B140" s="177"/>
      <c r="C140" s="13"/>
      <c r="D140" s="178" t="s">
        <v>125</v>
      </c>
      <c r="E140" s="179" t="s">
        <v>1</v>
      </c>
      <c r="F140" s="180" t="s">
        <v>148</v>
      </c>
      <c r="G140" s="13"/>
      <c r="H140" s="181">
        <v>83.170000000000002</v>
      </c>
      <c r="I140" s="182"/>
      <c r="J140" s="13"/>
      <c r="K140" s="13"/>
      <c r="L140" s="177"/>
      <c r="M140" s="183"/>
      <c r="N140" s="184"/>
      <c r="O140" s="184"/>
      <c r="P140" s="184"/>
      <c r="Q140" s="184"/>
      <c r="R140" s="184"/>
      <c r="S140" s="184"/>
      <c r="T140" s="18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79" t="s">
        <v>125</v>
      </c>
      <c r="AU140" s="179" t="s">
        <v>123</v>
      </c>
      <c r="AV140" s="13" t="s">
        <v>123</v>
      </c>
      <c r="AW140" s="13" t="s">
        <v>33</v>
      </c>
      <c r="AX140" s="13" t="s">
        <v>82</v>
      </c>
      <c r="AY140" s="179" t="s">
        <v>114</v>
      </c>
    </row>
    <row r="141" s="2" customFormat="1" ht="16.5" customHeight="1">
      <c r="A141" s="36"/>
      <c r="B141" s="163"/>
      <c r="C141" s="164" t="s">
        <v>149</v>
      </c>
      <c r="D141" s="164" t="s">
        <v>117</v>
      </c>
      <c r="E141" s="165" t="s">
        <v>150</v>
      </c>
      <c r="F141" s="166" t="s">
        <v>151</v>
      </c>
      <c r="G141" s="167" t="s">
        <v>120</v>
      </c>
      <c r="H141" s="168">
        <v>72</v>
      </c>
      <c r="I141" s="169"/>
      <c r="J141" s="170">
        <f>ROUND(I141*H141,2)</f>
        <v>0</v>
      </c>
      <c r="K141" s="166" t="s">
        <v>121</v>
      </c>
      <c r="L141" s="37"/>
      <c r="M141" s="171" t="s">
        <v>1</v>
      </c>
      <c r="N141" s="172" t="s">
        <v>43</v>
      </c>
      <c r="O141" s="75"/>
      <c r="P141" s="173">
        <f>O141*H141</f>
        <v>0</v>
      </c>
      <c r="Q141" s="173">
        <v>0</v>
      </c>
      <c r="R141" s="173">
        <f>Q141*H141</f>
        <v>0</v>
      </c>
      <c r="S141" s="173">
        <v>6.0000000000000002E-05</v>
      </c>
      <c r="T141" s="174">
        <f>S141*H141</f>
        <v>0.0043200000000000001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5" t="s">
        <v>122</v>
      </c>
      <c r="AT141" s="175" t="s">
        <v>117</v>
      </c>
      <c r="AU141" s="175" t="s">
        <v>123</v>
      </c>
      <c r="AY141" s="17" t="s">
        <v>114</v>
      </c>
      <c r="BE141" s="176">
        <f>IF(N141="základní",J141,0)</f>
        <v>0</v>
      </c>
      <c r="BF141" s="176">
        <f>IF(N141="snížená",J141,0)</f>
        <v>0</v>
      </c>
      <c r="BG141" s="176">
        <f>IF(N141="zákl. přenesená",J141,0)</f>
        <v>0</v>
      </c>
      <c r="BH141" s="176">
        <f>IF(N141="sníž. přenesená",J141,0)</f>
        <v>0</v>
      </c>
      <c r="BI141" s="176">
        <f>IF(N141="nulová",J141,0)</f>
        <v>0</v>
      </c>
      <c r="BJ141" s="17" t="s">
        <v>123</v>
      </c>
      <c r="BK141" s="176">
        <f>ROUND(I141*H141,2)</f>
        <v>0</v>
      </c>
      <c r="BL141" s="17" t="s">
        <v>122</v>
      </c>
      <c r="BM141" s="175" t="s">
        <v>152</v>
      </c>
    </row>
    <row r="142" s="13" customFormat="1">
      <c r="A142" s="13"/>
      <c r="B142" s="177"/>
      <c r="C142" s="13"/>
      <c r="D142" s="178" t="s">
        <v>125</v>
      </c>
      <c r="E142" s="179" t="s">
        <v>1</v>
      </c>
      <c r="F142" s="180" t="s">
        <v>153</v>
      </c>
      <c r="G142" s="13"/>
      <c r="H142" s="181">
        <v>26</v>
      </c>
      <c r="I142" s="182"/>
      <c r="J142" s="13"/>
      <c r="K142" s="13"/>
      <c r="L142" s="177"/>
      <c r="M142" s="183"/>
      <c r="N142" s="184"/>
      <c r="O142" s="184"/>
      <c r="P142" s="184"/>
      <c r="Q142" s="184"/>
      <c r="R142" s="184"/>
      <c r="S142" s="184"/>
      <c r="T142" s="18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79" t="s">
        <v>125</v>
      </c>
      <c r="AU142" s="179" t="s">
        <v>123</v>
      </c>
      <c r="AV142" s="13" t="s">
        <v>123</v>
      </c>
      <c r="AW142" s="13" t="s">
        <v>33</v>
      </c>
      <c r="AX142" s="13" t="s">
        <v>77</v>
      </c>
      <c r="AY142" s="179" t="s">
        <v>114</v>
      </c>
    </row>
    <row r="143" s="13" customFormat="1">
      <c r="A143" s="13"/>
      <c r="B143" s="177"/>
      <c r="C143" s="13"/>
      <c r="D143" s="178" t="s">
        <v>125</v>
      </c>
      <c r="E143" s="179" t="s">
        <v>1</v>
      </c>
      <c r="F143" s="180" t="s">
        <v>154</v>
      </c>
      <c r="G143" s="13"/>
      <c r="H143" s="181">
        <v>26</v>
      </c>
      <c r="I143" s="182"/>
      <c r="J143" s="13"/>
      <c r="K143" s="13"/>
      <c r="L143" s="177"/>
      <c r="M143" s="183"/>
      <c r="N143" s="184"/>
      <c r="O143" s="184"/>
      <c r="P143" s="184"/>
      <c r="Q143" s="184"/>
      <c r="R143" s="184"/>
      <c r="S143" s="184"/>
      <c r="T143" s="18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79" t="s">
        <v>125</v>
      </c>
      <c r="AU143" s="179" t="s">
        <v>123</v>
      </c>
      <c r="AV143" s="13" t="s">
        <v>123</v>
      </c>
      <c r="AW143" s="13" t="s">
        <v>33</v>
      </c>
      <c r="AX143" s="13" t="s">
        <v>77</v>
      </c>
      <c r="AY143" s="179" t="s">
        <v>114</v>
      </c>
    </row>
    <row r="144" s="13" customFormat="1">
      <c r="A144" s="13"/>
      <c r="B144" s="177"/>
      <c r="C144" s="13"/>
      <c r="D144" s="178" t="s">
        <v>125</v>
      </c>
      <c r="E144" s="179" t="s">
        <v>1</v>
      </c>
      <c r="F144" s="180" t="s">
        <v>155</v>
      </c>
      <c r="G144" s="13"/>
      <c r="H144" s="181">
        <v>20</v>
      </c>
      <c r="I144" s="182"/>
      <c r="J144" s="13"/>
      <c r="K144" s="13"/>
      <c r="L144" s="177"/>
      <c r="M144" s="183"/>
      <c r="N144" s="184"/>
      <c r="O144" s="184"/>
      <c r="P144" s="184"/>
      <c r="Q144" s="184"/>
      <c r="R144" s="184"/>
      <c r="S144" s="184"/>
      <c r="T144" s="18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79" t="s">
        <v>125</v>
      </c>
      <c r="AU144" s="179" t="s">
        <v>123</v>
      </c>
      <c r="AV144" s="13" t="s">
        <v>123</v>
      </c>
      <c r="AW144" s="13" t="s">
        <v>33</v>
      </c>
      <c r="AX144" s="13" t="s">
        <v>77</v>
      </c>
      <c r="AY144" s="179" t="s">
        <v>114</v>
      </c>
    </row>
    <row r="145" s="14" customFormat="1">
      <c r="A145" s="14"/>
      <c r="B145" s="186"/>
      <c r="C145" s="14"/>
      <c r="D145" s="178" t="s">
        <v>125</v>
      </c>
      <c r="E145" s="187" t="s">
        <v>1</v>
      </c>
      <c r="F145" s="188" t="s">
        <v>132</v>
      </c>
      <c r="G145" s="14"/>
      <c r="H145" s="189">
        <v>72</v>
      </c>
      <c r="I145" s="190"/>
      <c r="J145" s="14"/>
      <c r="K145" s="14"/>
      <c r="L145" s="186"/>
      <c r="M145" s="191"/>
      <c r="N145" s="192"/>
      <c r="O145" s="192"/>
      <c r="P145" s="192"/>
      <c r="Q145" s="192"/>
      <c r="R145" s="192"/>
      <c r="S145" s="192"/>
      <c r="T145" s="19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87" t="s">
        <v>125</v>
      </c>
      <c r="AU145" s="187" t="s">
        <v>123</v>
      </c>
      <c r="AV145" s="14" t="s">
        <v>122</v>
      </c>
      <c r="AW145" s="14" t="s">
        <v>33</v>
      </c>
      <c r="AX145" s="14" t="s">
        <v>82</v>
      </c>
      <c r="AY145" s="187" t="s">
        <v>114</v>
      </c>
    </row>
    <row r="146" s="2" customFormat="1" ht="16.5" customHeight="1">
      <c r="A146" s="36"/>
      <c r="B146" s="163"/>
      <c r="C146" s="164" t="s">
        <v>115</v>
      </c>
      <c r="D146" s="164" t="s">
        <v>117</v>
      </c>
      <c r="E146" s="165" t="s">
        <v>156</v>
      </c>
      <c r="F146" s="166" t="s">
        <v>157</v>
      </c>
      <c r="G146" s="167" t="s">
        <v>120</v>
      </c>
      <c r="H146" s="168">
        <v>203.98500000000001</v>
      </c>
      <c r="I146" s="169"/>
      <c r="J146" s="170">
        <f>ROUND(I146*H146,2)</f>
        <v>0</v>
      </c>
      <c r="K146" s="166" t="s">
        <v>121</v>
      </c>
      <c r="L146" s="37"/>
      <c r="M146" s="171" t="s">
        <v>1</v>
      </c>
      <c r="N146" s="172" t="s">
        <v>43</v>
      </c>
      <c r="O146" s="75"/>
      <c r="P146" s="173">
        <f>O146*H146</f>
        <v>0</v>
      </c>
      <c r="Q146" s="173">
        <v>0</v>
      </c>
      <c r="R146" s="173">
        <f>Q146*H146</f>
        <v>0</v>
      </c>
      <c r="S146" s="173">
        <v>1.0000000000000001E-05</v>
      </c>
      <c r="T146" s="174">
        <f>S146*H146</f>
        <v>0.0020398500000000002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75" t="s">
        <v>122</v>
      </c>
      <c r="AT146" s="175" t="s">
        <v>117</v>
      </c>
      <c r="AU146" s="175" t="s">
        <v>123</v>
      </c>
      <c r="AY146" s="17" t="s">
        <v>114</v>
      </c>
      <c r="BE146" s="176">
        <f>IF(N146="základní",J146,0)</f>
        <v>0</v>
      </c>
      <c r="BF146" s="176">
        <f>IF(N146="snížená",J146,0)</f>
        <v>0</v>
      </c>
      <c r="BG146" s="176">
        <f>IF(N146="zákl. přenesená",J146,0)</f>
        <v>0</v>
      </c>
      <c r="BH146" s="176">
        <f>IF(N146="sníž. přenesená",J146,0)</f>
        <v>0</v>
      </c>
      <c r="BI146" s="176">
        <f>IF(N146="nulová",J146,0)</f>
        <v>0</v>
      </c>
      <c r="BJ146" s="17" t="s">
        <v>123</v>
      </c>
      <c r="BK146" s="176">
        <f>ROUND(I146*H146,2)</f>
        <v>0</v>
      </c>
      <c r="BL146" s="17" t="s">
        <v>122</v>
      </c>
      <c r="BM146" s="175" t="s">
        <v>158</v>
      </c>
    </row>
    <row r="147" s="13" customFormat="1">
      <c r="A147" s="13"/>
      <c r="B147" s="177"/>
      <c r="C147" s="13"/>
      <c r="D147" s="178" t="s">
        <v>125</v>
      </c>
      <c r="E147" s="179" t="s">
        <v>1</v>
      </c>
      <c r="F147" s="180" t="s">
        <v>159</v>
      </c>
      <c r="G147" s="13"/>
      <c r="H147" s="181">
        <v>69.554000000000002</v>
      </c>
      <c r="I147" s="182"/>
      <c r="J147" s="13"/>
      <c r="K147" s="13"/>
      <c r="L147" s="177"/>
      <c r="M147" s="183"/>
      <c r="N147" s="184"/>
      <c r="O147" s="184"/>
      <c r="P147" s="184"/>
      <c r="Q147" s="184"/>
      <c r="R147" s="184"/>
      <c r="S147" s="184"/>
      <c r="T147" s="18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79" t="s">
        <v>125</v>
      </c>
      <c r="AU147" s="179" t="s">
        <v>123</v>
      </c>
      <c r="AV147" s="13" t="s">
        <v>123</v>
      </c>
      <c r="AW147" s="13" t="s">
        <v>33</v>
      </c>
      <c r="AX147" s="13" t="s">
        <v>77</v>
      </c>
      <c r="AY147" s="179" t="s">
        <v>114</v>
      </c>
    </row>
    <row r="148" s="13" customFormat="1">
      <c r="A148" s="13"/>
      <c r="B148" s="177"/>
      <c r="C148" s="13"/>
      <c r="D148" s="178" t="s">
        <v>125</v>
      </c>
      <c r="E148" s="179" t="s">
        <v>1</v>
      </c>
      <c r="F148" s="180" t="s">
        <v>160</v>
      </c>
      <c r="G148" s="13"/>
      <c r="H148" s="181">
        <v>24.951000000000001</v>
      </c>
      <c r="I148" s="182"/>
      <c r="J148" s="13"/>
      <c r="K148" s="13"/>
      <c r="L148" s="177"/>
      <c r="M148" s="183"/>
      <c r="N148" s="184"/>
      <c r="O148" s="184"/>
      <c r="P148" s="184"/>
      <c r="Q148" s="184"/>
      <c r="R148" s="184"/>
      <c r="S148" s="184"/>
      <c r="T148" s="18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79" t="s">
        <v>125</v>
      </c>
      <c r="AU148" s="179" t="s">
        <v>123</v>
      </c>
      <c r="AV148" s="13" t="s">
        <v>123</v>
      </c>
      <c r="AW148" s="13" t="s">
        <v>33</v>
      </c>
      <c r="AX148" s="13" t="s">
        <v>77</v>
      </c>
      <c r="AY148" s="179" t="s">
        <v>114</v>
      </c>
    </row>
    <row r="149" s="13" customFormat="1">
      <c r="A149" s="13"/>
      <c r="B149" s="177"/>
      <c r="C149" s="13"/>
      <c r="D149" s="178" t="s">
        <v>125</v>
      </c>
      <c r="E149" s="179" t="s">
        <v>1</v>
      </c>
      <c r="F149" s="180" t="s">
        <v>161</v>
      </c>
      <c r="G149" s="13"/>
      <c r="H149" s="181">
        <v>4.3499999999999996</v>
      </c>
      <c r="I149" s="182"/>
      <c r="J149" s="13"/>
      <c r="K149" s="13"/>
      <c r="L149" s="177"/>
      <c r="M149" s="183"/>
      <c r="N149" s="184"/>
      <c r="O149" s="184"/>
      <c r="P149" s="184"/>
      <c r="Q149" s="184"/>
      <c r="R149" s="184"/>
      <c r="S149" s="184"/>
      <c r="T149" s="18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79" t="s">
        <v>125</v>
      </c>
      <c r="AU149" s="179" t="s">
        <v>123</v>
      </c>
      <c r="AV149" s="13" t="s">
        <v>123</v>
      </c>
      <c r="AW149" s="13" t="s">
        <v>33</v>
      </c>
      <c r="AX149" s="13" t="s">
        <v>77</v>
      </c>
      <c r="AY149" s="179" t="s">
        <v>114</v>
      </c>
    </row>
    <row r="150" s="13" customFormat="1">
      <c r="A150" s="13"/>
      <c r="B150" s="177"/>
      <c r="C150" s="13"/>
      <c r="D150" s="178" t="s">
        <v>125</v>
      </c>
      <c r="E150" s="179" t="s">
        <v>1</v>
      </c>
      <c r="F150" s="180" t="s">
        <v>162</v>
      </c>
      <c r="G150" s="13"/>
      <c r="H150" s="181">
        <v>9.1300000000000008</v>
      </c>
      <c r="I150" s="182"/>
      <c r="J150" s="13"/>
      <c r="K150" s="13"/>
      <c r="L150" s="177"/>
      <c r="M150" s="183"/>
      <c r="N150" s="184"/>
      <c r="O150" s="184"/>
      <c r="P150" s="184"/>
      <c r="Q150" s="184"/>
      <c r="R150" s="184"/>
      <c r="S150" s="184"/>
      <c r="T150" s="18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79" t="s">
        <v>125</v>
      </c>
      <c r="AU150" s="179" t="s">
        <v>123</v>
      </c>
      <c r="AV150" s="13" t="s">
        <v>123</v>
      </c>
      <c r="AW150" s="13" t="s">
        <v>33</v>
      </c>
      <c r="AX150" s="13" t="s">
        <v>77</v>
      </c>
      <c r="AY150" s="179" t="s">
        <v>114</v>
      </c>
    </row>
    <row r="151" s="13" customFormat="1">
      <c r="A151" s="13"/>
      <c r="B151" s="177"/>
      <c r="C151" s="13"/>
      <c r="D151" s="178" t="s">
        <v>125</v>
      </c>
      <c r="E151" s="179" t="s">
        <v>1</v>
      </c>
      <c r="F151" s="180" t="s">
        <v>163</v>
      </c>
      <c r="G151" s="13"/>
      <c r="H151" s="181">
        <v>96</v>
      </c>
      <c r="I151" s="182"/>
      <c r="J151" s="13"/>
      <c r="K151" s="13"/>
      <c r="L151" s="177"/>
      <c r="M151" s="183"/>
      <c r="N151" s="184"/>
      <c r="O151" s="184"/>
      <c r="P151" s="184"/>
      <c r="Q151" s="184"/>
      <c r="R151" s="184"/>
      <c r="S151" s="184"/>
      <c r="T151" s="18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79" t="s">
        <v>125</v>
      </c>
      <c r="AU151" s="179" t="s">
        <v>123</v>
      </c>
      <c r="AV151" s="13" t="s">
        <v>123</v>
      </c>
      <c r="AW151" s="13" t="s">
        <v>33</v>
      </c>
      <c r="AX151" s="13" t="s">
        <v>77</v>
      </c>
      <c r="AY151" s="179" t="s">
        <v>114</v>
      </c>
    </row>
    <row r="152" s="14" customFormat="1">
      <c r="A152" s="14"/>
      <c r="B152" s="186"/>
      <c r="C152" s="14"/>
      <c r="D152" s="178" t="s">
        <v>125</v>
      </c>
      <c r="E152" s="187" t="s">
        <v>1</v>
      </c>
      <c r="F152" s="188" t="s">
        <v>132</v>
      </c>
      <c r="G152" s="14"/>
      <c r="H152" s="189">
        <v>203.98499999999999</v>
      </c>
      <c r="I152" s="190"/>
      <c r="J152" s="14"/>
      <c r="K152" s="14"/>
      <c r="L152" s="186"/>
      <c r="M152" s="191"/>
      <c r="N152" s="192"/>
      <c r="O152" s="192"/>
      <c r="P152" s="192"/>
      <c r="Q152" s="192"/>
      <c r="R152" s="192"/>
      <c r="S152" s="192"/>
      <c r="T152" s="19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87" t="s">
        <v>125</v>
      </c>
      <c r="AU152" s="187" t="s">
        <v>123</v>
      </c>
      <c r="AV152" s="14" t="s">
        <v>122</v>
      </c>
      <c r="AW152" s="14" t="s">
        <v>33</v>
      </c>
      <c r="AX152" s="14" t="s">
        <v>82</v>
      </c>
      <c r="AY152" s="187" t="s">
        <v>114</v>
      </c>
    </row>
    <row r="153" s="2" customFormat="1" ht="16.5" customHeight="1">
      <c r="A153" s="36"/>
      <c r="B153" s="163"/>
      <c r="C153" s="164" t="s">
        <v>164</v>
      </c>
      <c r="D153" s="164" t="s">
        <v>117</v>
      </c>
      <c r="E153" s="165" t="s">
        <v>165</v>
      </c>
      <c r="F153" s="166" t="s">
        <v>166</v>
      </c>
      <c r="G153" s="167" t="s">
        <v>120</v>
      </c>
      <c r="H153" s="168">
        <v>251.672</v>
      </c>
      <c r="I153" s="169"/>
      <c r="J153" s="170">
        <f>ROUND(I153*H153,2)</f>
        <v>0</v>
      </c>
      <c r="K153" s="166" t="s">
        <v>121</v>
      </c>
      <c r="L153" s="37"/>
      <c r="M153" s="171" t="s">
        <v>1</v>
      </c>
      <c r="N153" s="172" t="s">
        <v>43</v>
      </c>
      <c r="O153" s="75"/>
      <c r="P153" s="173">
        <f>O153*H153</f>
        <v>0</v>
      </c>
      <c r="Q153" s="173">
        <v>0</v>
      </c>
      <c r="R153" s="173">
        <f>Q153*H153</f>
        <v>0</v>
      </c>
      <c r="S153" s="173">
        <v>0</v>
      </c>
      <c r="T153" s="174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5" t="s">
        <v>122</v>
      </c>
      <c r="AT153" s="175" t="s">
        <v>117</v>
      </c>
      <c r="AU153" s="175" t="s">
        <v>123</v>
      </c>
      <c r="AY153" s="17" t="s">
        <v>114</v>
      </c>
      <c r="BE153" s="176">
        <f>IF(N153="základní",J153,0)</f>
        <v>0</v>
      </c>
      <c r="BF153" s="176">
        <f>IF(N153="snížená",J153,0)</f>
        <v>0</v>
      </c>
      <c r="BG153" s="176">
        <f>IF(N153="zákl. přenesená",J153,0)</f>
        <v>0</v>
      </c>
      <c r="BH153" s="176">
        <f>IF(N153="sníž. přenesená",J153,0)</f>
        <v>0</v>
      </c>
      <c r="BI153" s="176">
        <f>IF(N153="nulová",J153,0)</f>
        <v>0</v>
      </c>
      <c r="BJ153" s="17" t="s">
        <v>123</v>
      </c>
      <c r="BK153" s="176">
        <f>ROUND(I153*H153,2)</f>
        <v>0</v>
      </c>
      <c r="BL153" s="17" t="s">
        <v>122</v>
      </c>
      <c r="BM153" s="175" t="s">
        <v>167</v>
      </c>
    </row>
    <row r="154" s="13" customFormat="1">
      <c r="A154" s="13"/>
      <c r="B154" s="177"/>
      <c r="C154" s="13"/>
      <c r="D154" s="178" t="s">
        <v>125</v>
      </c>
      <c r="E154" s="179" t="s">
        <v>1</v>
      </c>
      <c r="F154" s="180" t="s">
        <v>168</v>
      </c>
      <c r="G154" s="13"/>
      <c r="H154" s="181">
        <v>22.579999999999998</v>
      </c>
      <c r="I154" s="182"/>
      <c r="J154" s="13"/>
      <c r="K154" s="13"/>
      <c r="L154" s="177"/>
      <c r="M154" s="183"/>
      <c r="N154" s="184"/>
      <c r="O154" s="184"/>
      <c r="P154" s="184"/>
      <c r="Q154" s="184"/>
      <c r="R154" s="184"/>
      <c r="S154" s="184"/>
      <c r="T154" s="18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79" t="s">
        <v>125</v>
      </c>
      <c r="AU154" s="179" t="s">
        <v>123</v>
      </c>
      <c r="AV154" s="13" t="s">
        <v>123</v>
      </c>
      <c r="AW154" s="13" t="s">
        <v>33</v>
      </c>
      <c r="AX154" s="13" t="s">
        <v>77</v>
      </c>
      <c r="AY154" s="179" t="s">
        <v>114</v>
      </c>
    </row>
    <row r="155" s="13" customFormat="1">
      <c r="A155" s="13"/>
      <c r="B155" s="177"/>
      <c r="C155" s="13"/>
      <c r="D155" s="178" t="s">
        <v>125</v>
      </c>
      <c r="E155" s="179" t="s">
        <v>1</v>
      </c>
      <c r="F155" s="180" t="s">
        <v>169</v>
      </c>
      <c r="G155" s="13"/>
      <c r="H155" s="181">
        <v>214.22399999999999</v>
      </c>
      <c r="I155" s="182"/>
      <c r="J155" s="13"/>
      <c r="K155" s="13"/>
      <c r="L155" s="177"/>
      <c r="M155" s="183"/>
      <c r="N155" s="184"/>
      <c r="O155" s="184"/>
      <c r="P155" s="184"/>
      <c r="Q155" s="184"/>
      <c r="R155" s="184"/>
      <c r="S155" s="184"/>
      <c r="T155" s="18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79" t="s">
        <v>125</v>
      </c>
      <c r="AU155" s="179" t="s">
        <v>123</v>
      </c>
      <c r="AV155" s="13" t="s">
        <v>123</v>
      </c>
      <c r="AW155" s="13" t="s">
        <v>33</v>
      </c>
      <c r="AX155" s="13" t="s">
        <v>77</v>
      </c>
      <c r="AY155" s="179" t="s">
        <v>114</v>
      </c>
    </row>
    <row r="156" s="13" customFormat="1">
      <c r="A156" s="13"/>
      <c r="B156" s="177"/>
      <c r="C156" s="13"/>
      <c r="D156" s="178" t="s">
        <v>125</v>
      </c>
      <c r="E156" s="179" t="s">
        <v>1</v>
      </c>
      <c r="F156" s="180" t="s">
        <v>170</v>
      </c>
      <c r="G156" s="13"/>
      <c r="H156" s="181">
        <v>14.868</v>
      </c>
      <c r="I156" s="182"/>
      <c r="J156" s="13"/>
      <c r="K156" s="13"/>
      <c r="L156" s="177"/>
      <c r="M156" s="183"/>
      <c r="N156" s="184"/>
      <c r="O156" s="184"/>
      <c r="P156" s="184"/>
      <c r="Q156" s="184"/>
      <c r="R156" s="184"/>
      <c r="S156" s="184"/>
      <c r="T156" s="18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79" t="s">
        <v>125</v>
      </c>
      <c r="AU156" s="179" t="s">
        <v>123</v>
      </c>
      <c r="AV156" s="13" t="s">
        <v>123</v>
      </c>
      <c r="AW156" s="13" t="s">
        <v>33</v>
      </c>
      <c r="AX156" s="13" t="s">
        <v>77</v>
      </c>
      <c r="AY156" s="179" t="s">
        <v>114</v>
      </c>
    </row>
    <row r="157" s="14" customFormat="1">
      <c r="A157" s="14"/>
      <c r="B157" s="186"/>
      <c r="C157" s="14"/>
      <c r="D157" s="178" t="s">
        <v>125</v>
      </c>
      <c r="E157" s="187" t="s">
        <v>1</v>
      </c>
      <c r="F157" s="188" t="s">
        <v>132</v>
      </c>
      <c r="G157" s="14"/>
      <c r="H157" s="189">
        <v>251.67199999999997</v>
      </c>
      <c r="I157" s="190"/>
      <c r="J157" s="14"/>
      <c r="K157" s="14"/>
      <c r="L157" s="186"/>
      <c r="M157" s="191"/>
      <c r="N157" s="192"/>
      <c r="O157" s="192"/>
      <c r="P157" s="192"/>
      <c r="Q157" s="192"/>
      <c r="R157" s="192"/>
      <c r="S157" s="192"/>
      <c r="T157" s="19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87" t="s">
        <v>125</v>
      </c>
      <c r="AU157" s="187" t="s">
        <v>123</v>
      </c>
      <c r="AV157" s="14" t="s">
        <v>122</v>
      </c>
      <c r="AW157" s="14" t="s">
        <v>33</v>
      </c>
      <c r="AX157" s="14" t="s">
        <v>82</v>
      </c>
      <c r="AY157" s="187" t="s">
        <v>114</v>
      </c>
    </row>
    <row r="158" s="2" customFormat="1" ht="16.5" customHeight="1">
      <c r="A158" s="36"/>
      <c r="B158" s="163"/>
      <c r="C158" s="164" t="s">
        <v>171</v>
      </c>
      <c r="D158" s="164" t="s">
        <v>117</v>
      </c>
      <c r="E158" s="165" t="s">
        <v>172</v>
      </c>
      <c r="F158" s="166" t="s">
        <v>173</v>
      </c>
      <c r="G158" s="167" t="s">
        <v>146</v>
      </c>
      <c r="H158" s="168">
        <v>421</v>
      </c>
      <c r="I158" s="169"/>
      <c r="J158" s="170">
        <f>ROUND(I158*H158,2)</f>
        <v>0</v>
      </c>
      <c r="K158" s="166" t="s">
        <v>121</v>
      </c>
      <c r="L158" s="37"/>
      <c r="M158" s="171" t="s">
        <v>1</v>
      </c>
      <c r="N158" s="172" t="s">
        <v>43</v>
      </c>
      <c r="O158" s="75"/>
      <c r="P158" s="173">
        <f>O158*H158</f>
        <v>0</v>
      </c>
      <c r="Q158" s="173">
        <v>0</v>
      </c>
      <c r="R158" s="173">
        <f>Q158*H158</f>
        <v>0</v>
      </c>
      <c r="S158" s="173">
        <v>0</v>
      </c>
      <c r="T158" s="174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75" t="s">
        <v>122</v>
      </c>
      <c r="AT158" s="175" t="s">
        <v>117</v>
      </c>
      <c r="AU158" s="175" t="s">
        <v>123</v>
      </c>
      <c r="AY158" s="17" t="s">
        <v>114</v>
      </c>
      <c r="BE158" s="176">
        <f>IF(N158="základní",J158,0)</f>
        <v>0</v>
      </c>
      <c r="BF158" s="176">
        <f>IF(N158="snížená",J158,0)</f>
        <v>0</v>
      </c>
      <c r="BG158" s="176">
        <f>IF(N158="zákl. přenesená",J158,0)</f>
        <v>0</v>
      </c>
      <c r="BH158" s="176">
        <f>IF(N158="sníž. přenesená",J158,0)</f>
        <v>0</v>
      </c>
      <c r="BI158" s="176">
        <f>IF(N158="nulová",J158,0)</f>
        <v>0</v>
      </c>
      <c r="BJ158" s="17" t="s">
        <v>123</v>
      </c>
      <c r="BK158" s="176">
        <f>ROUND(I158*H158,2)</f>
        <v>0</v>
      </c>
      <c r="BL158" s="17" t="s">
        <v>122</v>
      </c>
      <c r="BM158" s="175" t="s">
        <v>174</v>
      </c>
    </row>
    <row r="159" s="13" customFormat="1">
      <c r="A159" s="13"/>
      <c r="B159" s="177"/>
      <c r="C159" s="13"/>
      <c r="D159" s="178" t="s">
        <v>125</v>
      </c>
      <c r="E159" s="179" t="s">
        <v>1</v>
      </c>
      <c r="F159" s="180" t="s">
        <v>175</v>
      </c>
      <c r="G159" s="13"/>
      <c r="H159" s="181">
        <v>421</v>
      </c>
      <c r="I159" s="182"/>
      <c r="J159" s="13"/>
      <c r="K159" s="13"/>
      <c r="L159" s="177"/>
      <c r="M159" s="183"/>
      <c r="N159" s="184"/>
      <c r="O159" s="184"/>
      <c r="P159" s="184"/>
      <c r="Q159" s="184"/>
      <c r="R159" s="184"/>
      <c r="S159" s="184"/>
      <c r="T159" s="18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79" t="s">
        <v>125</v>
      </c>
      <c r="AU159" s="179" t="s">
        <v>123</v>
      </c>
      <c r="AV159" s="13" t="s">
        <v>123</v>
      </c>
      <c r="AW159" s="13" t="s">
        <v>33</v>
      </c>
      <c r="AX159" s="13" t="s">
        <v>82</v>
      </c>
      <c r="AY159" s="179" t="s">
        <v>114</v>
      </c>
    </row>
    <row r="160" s="12" customFormat="1" ht="22.8" customHeight="1">
      <c r="A160" s="12"/>
      <c r="B160" s="150"/>
      <c r="C160" s="12"/>
      <c r="D160" s="151" t="s">
        <v>76</v>
      </c>
      <c r="E160" s="161" t="s">
        <v>176</v>
      </c>
      <c r="F160" s="161" t="s">
        <v>177</v>
      </c>
      <c r="G160" s="12"/>
      <c r="H160" s="12"/>
      <c r="I160" s="153"/>
      <c r="J160" s="162">
        <f>BK160</f>
        <v>0</v>
      </c>
      <c r="K160" s="12"/>
      <c r="L160" s="150"/>
      <c r="M160" s="155"/>
      <c r="N160" s="156"/>
      <c r="O160" s="156"/>
      <c r="P160" s="157">
        <f>SUM(P161:P212)</f>
        <v>0</v>
      </c>
      <c r="Q160" s="156"/>
      <c r="R160" s="157">
        <f>SUM(R161:R212)</f>
        <v>0.00023000000000000001</v>
      </c>
      <c r="S160" s="156"/>
      <c r="T160" s="158">
        <f>SUM(T161:T212)</f>
        <v>9.4503850000000007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1" t="s">
        <v>82</v>
      </c>
      <c r="AT160" s="159" t="s">
        <v>76</v>
      </c>
      <c r="AU160" s="159" t="s">
        <v>82</v>
      </c>
      <c r="AY160" s="151" t="s">
        <v>114</v>
      </c>
      <c r="BK160" s="160">
        <f>SUM(BK161:BK212)</f>
        <v>0</v>
      </c>
    </row>
    <row r="161" s="2" customFormat="1" ht="21.75" customHeight="1">
      <c r="A161" s="36"/>
      <c r="B161" s="163"/>
      <c r="C161" s="164" t="s">
        <v>176</v>
      </c>
      <c r="D161" s="164" t="s">
        <v>117</v>
      </c>
      <c r="E161" s="165" t="s">
        <v>178</v>
      </c>
      <c r="F161" s="166" t="s">
        <v>179</v>
      </c>
      <c r="G161" s="167" t="s">
        <v>120</v>
      </c>
      <c r="H161" s="168">
        <v>360</v>
      </c>
      <c r="I161" s="169"/>
      <c r="J161" s="170">
        <f>ROUND(I161*H161,2)</f>
        <v>0</v>
      </c>
      <c r="K161" s="166" t="s">
        <v>121</v>
      </c>
      <c r="L161" s="37"/>
      <c r="M161" s="171" t="s">
        <v>1</v>
      </c>
      <c r="N161" s="172" t="s">
        <v>43</v>
      </c>
      <c r="O161" s="75"/>
      <c r="P161" s="173">
        <f>O161*H161</f>
        <v>0</v>
      </c>
      <c r="Q161" s="173">
        <v>0</v>
      </c>
      <c r="R161" s="173">
        <f>Q161*H161</f>
        <v>0</v>
      </c>
      <c r="S161" s="173">
        <v>0</v>
      </c>
      <c r="T161" s="174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75" t="s">
        <v>122</v>
      </c>
      <c r="AT161" s="175" t="s">
        <v>117</v>
      </c>
      <c r="AU161" s="175" t="s">
        <v>123</v>
      </c>
      <c r="AY161" s="17" t="s">
        <v>114</v>
      </c>
      <c r="BE161" s="176">
        <f>IF(N161="základní",J161,0)</f>
        <v>0</v>
      </c>
      <c r="BF161" s="176">
        <f>IF(N161="snížená",J161,0)</f>
        <v>0</v>
      </c>
      <c r="BG161" s="176">
        <f>IF(N161="zákl. přenesená",J161,0)</f>
        <v>0</v>
      </c>
      <c r="BH161" s="176">
        <f>IF(N161="sníž. přenesená",J161,0)</f>
        <v>0</v>
      </c>
      <c r="BI161" s="176">
        <f>IF(N161="nulová",J161,0)</f>
        <v>0</v>
      </c>
      <c r="BJ161" s="17" t="s">
        <v>123</v>
      </c>
      <c r="BK161" s="176">
        <f>ROUND(I161*H161,2)</f>
        <v>0</v>
      </c>
      <c r="BL161" s="17" t="s">
        <v>122</v>
      </c>
      <c r="BM161" s="175" t="s">
        <v>180</v>
      </c>
    </row>
    <row r="162" s="13" customFormat="1">
      <c r="A162" s="13"/>
      <c r="B162" s="177"/>
      <c r="C162" s="13"/>
      <c r="D162" s="178" t="s">
        <v>125</v>
      </c>
      <c r="E162" s="179" t="s">
        <v>1</v>
      </c>
      <c r="F162" s="180" t="s">
        <v>181</v>
      </c>
      <c r="G162" s="13"/>
      <c r="H162" s="181">
        <v>130</v>
      </c>
      <c r="I162" s="182"/>
      <c r="J162" s="13"/>
      <c r="K162" s="13"/>
      <c r="L162" s="177"/>
      <c r="M162" s="183"/>
      <c r="N162" s="184"/>
      <c r="O162" s="184"/>
      <c r="P162" s="184"/>
      <c r="Q162" s="184"/>
      <c r="R162" s="184"/>
      <c r="S162" s="184"/>
      <c r="T162" s="18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79" t="s">
        <v>125</v>
      </c>
      <c r="AU162" s="179" t="s">
        <v>123</v>
      </c>
      <c r="AV162" s="13" t="s">
        <v>123</v>
      </c>
      <c r="AW162" s="13" t="s">
        <v>33</v>
      </c>
      <c r="AX162" s="13" t="s">
        <v>77</v>
      </c>
      <c r="AY162" s="179" t="s">
        <v>114</v>
      </c>
    </row>
    <row r="163" s="13" customFormat="1">
      <c r="A163" s="13"/>
      <c r="B163" s="177"/>
      <c r="C163" s="13"/>
      <c r="D163" s="178" t="s">
        <v>125</v>
      </c>
      <c r="E163" s="179" t="s">
        <v>1</v>
      </c>
      <c r="F163" s="180" t="s">
        <v>182</v>
      </c>
      <c r="G163" s="13"/>
      <c r="H163" s="181">
        <v>130</v>
      </c>
      <c r="I163" s="182"/>
      <c r="J163" s="13"/>
      <c r="K163" s="13"/>
      <c r="L163" s="177"/>
      <c r="M163" s="183"/>
      <c r="N163" s="184"/>
      <c r="O163" s="184"/>
      <c r="P163" s="184"/>
      <c r="Q163" s="184"/>
      <c r="R163" s="184"/>
      <c r="S163" s="184"/>
      <c r="T163" s="18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79" t="s">
        <v>125</v>
      </c>
      <c r="AU163" s="179" t="s">
        <v>123</v>
      </c>
      <c r="AV163" s="13" t="s">
        <v>123</v>
      </c>
      <c r="AW163" s="13" t="s">
        <v>33</v>
      </c>
      <c r="AX163" s="13" t="s">
        <v>77</v>
      </c>
      <c r="AY163" s="179" t="s">
        <v>114</v>
      </c>
    </row>
    <row r="164" s="13" customFormat="1">
      <c r="A164" s="13"/>
      <c r="B164" s="177"/>
      <c r="C164" s="13"/>
      <c r="D164" s="178" t="s">
        <v>125</v>
      </c>
      <c r="E164" s="179" t="s">
        <v>1</v>
      </c>
      <c r="F164" s="180" t="s">
        <v>183</v>
      </c>
      <c r="G164" s="13"/>
      <c r="H164" s="181">
        <v>100</v>
      </c>
      <c r="I164" s="182"/>
      <c r="J164" s="13"/>
      <c r="K164" s="13"/>
      <c r="L164" s="177"/>
      <c r="M164" s="183"/>
      <c r="N164" s="184"/>
      <c r="O164" s="184"/>
      <c r="P164" s="184"/>
      <c r="Q164" s="184"/>
      <c r="R164" s="184"/>
      <c r="S164" s="184"/>
      <c r="T164" s="18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79" t="s">
        <v>125</v>
      </c>
      <c r="AU164" s="179" t="s">
        <v>123</v>
      </c>
      <c r="AV164" s="13" t="s">
        <v>123</v>
      </c>
      <c r="AW164" s="13" t="s">
        <v>33</v>
      </c>
      <c r="AX164" s="13" t="s">
        <v>77</v>
      </c>
      <c r="AY164" s="179" t="s">
        <v>114</v>
      </c>
    </row>
    <row r="165" s="14" customFormat="1">
      <c r="A165" s="14"/>
      <c r="B165" s="186"/>
      <c r="C165" s="14"/>
      <c r="D165" s="178" t="s">
        <v>125</v>
      </c>
      <c r="E165" s="187" t="s">
        <v>1</v>
      </c>
      <c r="F165" s="188" t="s">
        <v>132</v>
      </c>
      <c r="G165" s="14"/>
      <c r="H165" s="189">
        <v>360</v>
      </c>
      <c r="I165" s="190"/>
      <c r="J165" s="14"/>
      <c r="K165" s="14"/>
      <c r="L165" s="186"/>
      <c r="M165" s="191"/>
      <c r="N165" s="192"/>
      <c r="O165" s="192"/>
      <c r="P165" s="192"/>
      <c r="Q165" s="192"/>
      <c r="R165" s="192"/>
      <c r="S165" s="192"/>
      <c r="T165" s="19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87" t="s">
        <v>125</v>
      </c>
      <c r="AU165" s="187" t="s">
        <v>123</v>
      </c>
      <c r="AV165" s="14" t="s">
        <v>122</v>
      </c>
      <c r="AW165" s="14" t="s">
        <v>33</v>
      </c>
      <c r="AX165" s="14" t="s">
        <v>82</v>
      </c>
      <c r="AY165" s="187" t="s">
        <v>114</v>
      </c>
    </row>
    <row r="166" s="2" customFormat="1" ht="24.15" customHeight="1">
      <c r="A166" s="36"/>
      <c r="B166" s="163"/>
      <c r="C166" s="164" t="s">
        <v>184</v>
      </c>
      <c r="D166" s="164" t="s">
        <v>117</v>
      </c>
      <c r="E166" s="165" t="s">
        <v>185</v>
      </c>
      <c r="F166" s="166" t="s">
        <v>186</v>
      </c>
      <c r="G166" s="167" t="s">
        <v>120</v>
      </c>
      <c r="H166" s="168">
        <v>32400</v>
      </c>
      <c r="I166" s="169"/>
      <c r="J166" s="170">
        <f>ROUND(I166*H166,2)</f>
        <v>0</v>
      </c>
      <c r="K166" s="166" t="s">
        <v>121</v>
      </c>
      <c r="L166" s="37"/>
      <c r="M166" s="171" t="s">
        <v>1</v>
      </c>
      <c r="N166" s="172" t="s">
        <v>43</v>
      </c>
      <c r="O166" s="75"/>
      <c r="P166" s="173">
        <f>O166*H166</f>
        <v>0</v>
      </c>
      <c r="Q166" s="173">
        <v>0</v>
      </c>
      <c r="R166" s="173">
        <f>Q166*H166</f>
        <v>0</v>
      </c>
      <c r="S166" s="173">
        <v>0</v>
      </c>
      <c r="T166" s="174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75" t="s">
        <v>122</v>
      </c>
      <c r="AT166" s="175" t="s">
        <v>117</v>
      </c>
      <c r="AU166" s="175" t="s">
        <v>123</v>
      </c>
      <c r="AY166" s="17" t="s">
        <v>114</v>
      </c>
      <c r="BE166" s="176">
        <f>IF(N166="základní",J166,0)</f>
        <v>0</v>
      </c>
      <c r="BF166" s="176">
        <f>IF(N166="snížená",J166,0)</f>
        <v>0</v>
      </c>
      <c r="BG166" s="176">
        <f>IF(N166="zákl. přenesená",J166,0)</f>
        <v>0</v>
      </c>
      <c r="BH166" s="176">
        <f>IF(N166="sníž. přenesená",J166,0)</f>
        <v>0</v>
      </c>
      <c r="BI166" s="176">
        <f>IF(N166="nulová",J166,0)</f>
        <v>0</v>
      </c>
      <c r="BJ166" s="17" t="s">
        <v>123</v>
      </c>
      <c r="BK166" s="176">
        <f>ROUND(I166*H166,2)</f>
        <v>0</v>
      </c>
      <c r="BL166" s="17" t="s">
        <v>122</v>
      </c>
      <c r="BM166" s="175" t="s">
        <v>187</v>
      </c>
    </row>
    <row r="167" s="13" customFormat="1">
      <c r="A167" s="13"/>
      <c r="B167" s="177"/>
      <c r="C167" s="13"/>
      <c r="D167" s="178" t="s">
        <v>125</v>
      </c>
      <c r="E167" s="13"/>
      <c r="F167" s="180" t="s">
        <v>188</v>
      </c>
      <c r="G167" s="13"/>
      <c r="H167" s="181">
        <v>32400</v>
      </c>
      <c r="I167" s="182"/>
      <c r="J167" s="13"/>
      <c r="K167" s="13"/>
      <c r="L167" s="177"/>
      <c r="M167" s="183"/>
      <c r="N167" s="184"/>
      <c r="O167" s="184"/>
      <c r="P167" s="184"/>
      <c r="Q167" s="184"/>
      <c r="R167" s="184"/>
      <c r="S167" s="184"/>
      <c r="T167" s="18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79" t="s">
        <v>125</v>
      </c>
      <c r="AU167" s="179" t="s">
        <v>123</v>
      </c>
      <c r="AV167" s="13" t="s">
        <v>123</v>
      </c>
      <c r="AW167" s="13" t="s">
        <v>3</v>
      </c>
      <c r="AX167" s="13" t="s">
        <v>82</v>
      </c>
      <c r="AY167" s="179" t="s">
        <v>114</v>
      </c>
    </row>
    <row r="168" s="2" customFormat="1" ht="24.15" customHeight="1">
      <c r="A168" s="36"/>
      <c r="B168" s="163"/>
      <c r="C168" s="164" t="s">
        <v>189</v>
      </c>
      <c r="D168" s="164" t="s">
        <v>117</v>
      </c>
      <c r="E168" s="165" t="s">
        <v>190</v>
      </c>
      <c r="F168" s="166" t="s">
        <v>191</v>
      </c>
      <c r="G168" s="167" t="s">
        <v>192</v>
      </c>
      <c r="H168" s="168">
        <v>1</v>
      </c>
      <c r="I168" s="169"/>
      <c r="J168" s="170">
        <f>ROUND(I168*H168,2)</f>
        <v>0</v>
      </c>
      <c r="K168" s="166" t="s">
        <v>121</v>
      </c>
      <c r="L168" s="37"/>
      <c r="M168" s="171" t="s">
        <v>1</v>
      </c>
      <c r="N168" s="172" t="s">
        <v>43</v>
      </c>
      <c r="O168" s="75"/>
      <c r="P168" s="173">
        <f>O168*H168</f>
        <v>0</v>
      </c>
      <c r="Q168" s="173">
        <v>0</v>
      </c>
      <c r="R168" s="173">
        <f>Q168*H168</f>
        <v>0</v>
      </c>
      <c r="S168" s="173">
        <v>0</v>
      </c>
      <c r="T168" s="174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5" t="s">
        <v>122</v>
      </c>
      <c r="AT168" s="175" t="s">
        <v>117</v>
      </c>
      <c r="AU168" s="175" t="s">
        <v>123</v>
      </c>
      <c r="AY168" s="17" t="s">
        <v>114</v>
      </c>
      <c r="BE168" s="176">
        <f>IF(N168="základní",J168,0)</f>
        <v>0</v>
      </c>
      <c r="BF168" s="176">
        <f>IF(N168="snížená",J168,0)</f>
        <v>0</v>
      </c>
      <c r="BG168" s="176">
        <f>IF(N168="zákl. přenesená",J168,0)</f>
        <v>0</v>
      </c>
      <c r="BH168" s="176">
        <f>IF(N168="sníž. přenesená",J168,0)</f>
        <v>0</v>
      </c>
      <c r="BI168" s="176">
        <f>IF(N168="nulová",J168,0)</f>
        <v>0</v>
      </c>
      <c r="BJ168" s="17" t="s">
        <v>123</v>
      </c>
      <c r="BK168" s="176">
        <f>ROUND(I168*H168,2)</f>
        <v>0</v>
      </c>
      <c r="BL168" s="17" t="s">
        <v>122</v>
      </c>
      <c r="BM168" s="175" t="s">
        <v>193</v>
      </c>
    </row>
    <row r="169" s="2" customFormat="1" ht="24.15" customHeight="1">
      <c r="A169" s="36"/>
      <c r="B169" s="163"/>
      <c r="C169" s="164" t="s">
        <v>194</v>
      </c>
      <c r="D169" s="164" t="s">
        <v>117</v>
      </c>
      <c r="E169" s="165" t="s">
        <v>195</v>
      </c>
      <c r="F169" s="166" t="s">
        <v>196</v>
      </c>
      <c r="G169" s="167" t="s">
        <v>120</v>
      </c>
      <c r="H169" s="168">
        <v>360</v>
      </c>
      <c r="I169" s="169"/>
      <c r="J169" s="170">
        <f>ROUND(I169*H169,2)</f>
        <v>0</v>
      </c>
      <c r="K169" s="166" t="s">
        <v>121</v>
      </c>
      <c r="L169" s="37"/>
      <c r="M169" s="171" t="s">
        <v>1</v>
      </c>
      <c r="N169" s="172" t="s">
        <v>43</v>
      </c>
      <c r="O169" s="75"/>
      <c r="P169" s="173">
        <f>O169*H169</f>
        <v>0</v>
      </c>
      <c r="Q169" s="173">
        <v>0</v>
      </c>
      <c r="R169" s="173">
        <f>Q169*H169</f>
        <v>0</v>
      </c>
      <c r="S169" s="173">
        <v>0</v>
      </c>
      <c r="T169" s="174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75" t="s">
        <v>122</v>
      </c>
      <c r="AT169" s="175" t="s">
        <v>117</v>
      </c>
      <c r="AU169" s="175" t="s">
        <v>123</v>
      </c>
      <c r="AY169" s="17" t="s">
        <v>114</v>
      </c>
      <c r="BE169" s="176">
        <f>IF(N169="základní",J169,0)</f>
        <v>0</v>
      </c>
      <c r="BF169" s="176">
        <f>IF(N169="snížená",J169,0)</f>
        <v>0</v>
      </c>
      <c r="BG169" s="176">
        <f>IF(N169="zákl. přenesená",J169,0)</f>
        <v>0</v>
      </c>
      <c r="BH169" s="176">
        <f>IF(N169="sníž. přenesená",J169,0)</f>
        <v>0</v>
      </c>
      <c r="BI169" s="176">
        <f>IF(N169="nulová",J169,0)</f>
        <v>0</v>
      </c>
      <c r="BJ169" s="17" t="s">
        <v>123</v>
      </c>
      <c r="BK169" s="176">
        <f>ROUND(I169*H169,2)</f>
        <v>0</v>
      </c>
      <c r="BL169" s="17" t="s">
        <v>122</v>
      </c>
      <c r="BM169" s="175" t="s">
        <v>197</v>
      </c>
    </row>
    <row r="170" s="2" customFormat="1" ht="16.5" customHeight="1">
      <c r="A170" s="36"/>
      <c r="B170" s="163"/>
      <c r="C170" s="164" t="s">
        <v>198</v>
      </c>
      <c r="D170" s="164" t="s">
        <v>117</v>
      </c>
      <c r="E170" s="165" t="s">
        <v>199</v>
      </c>
      <c r="F170" s="166" t="s">
        <v>200</v>
      </c>
      <c r="G170" s="167" t="s">
        <v>120</v>
      </c>
      <c r="H170" s="168">
        <v>72</v>
      </c>
      <c r="I170" s="169"/>
      <c r="J170" s="170">
        <f>ROUND(I170*H170,2)</f>
        <v>0</v>
      </c>
      <c r="K170" s="166" t="s">
        <v>121</v>
      </c>
      <c r="L170" s="37"/>
      <c r="M170" s="171" t="s">
        <v>1</v>
      </c>
      <c r="N170" s="172" t="s">
        <v>43</v>
      </c>
      <c r="O170" s="75"/>
      <c r="P170" s="173">
        <f>O170*H170</f>
        <v>0</v>
      </c>
      <c r="Q170" s="173">
        <v>0</v>
      </c>
      <c r="R170" s="173">
        <f>Q170*H170</f>
        <v>0</v>
      </c>
      <c r="S170" s="173">
        <v>0</v>
      </c>
      <c r="T170" s="174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75" t="s">
        <v>122</v>
      </c>
      <c r="AT170" s="175" t="s">
        <v>117</v>
      </c>
      <c r="AU170" s="175" t="s">
        <v>123</v>
      </c>
      <c r="AY170" s="17" t="s">
        <v>114</v>
      </c>
      <c r="BE170" s="176">
        <f>IF(N170="základní",J170,0)</f>
        <v>0</v>
      </c>
      <c r="BF170" s="176">
        <f>IF(N170="snížená",J170,0)</f>
        <v>0</v>
      </c>
      <c r="BG170" s="176">
        <f>IF(N170="zákl. přenesená",J170,0)</f>
        <v>0</v>
      </c>
      <c r="BH170" s="176">
        <f>IF(N170="sníž. přenesená",J170,0)</f>
        <v>0</v>
      </c>
      <c r="BI170" s="176">
        <f>IF(N170="nulová",J170,0)</f>
        <v>0</v>
      </c>
      <c r="BJ170" s="17" t="s">
        <v>123</v>
      </c>
      <c r="BK170" s="176">
        <f>ROUND(I170*H170,2)</f>
        <v>0</v>
      </c>
      <c r="BL170" s="17" t="s">
        <v>122</v>
      </c>
      <c r="BM170" s="175" t="s">
        <v>201</v>
      </c>
    </row>
    <row r="171" s="13" customFormat="1">
      <c r="A171" s="13"/>
      <c r="B171" s="177"/>
      <c r="C171" s="13"/>
      <c r="D171" s="178" t="s">
        <v>125</v>
      </c>
      <c r="E171" s="179" t="s">
        <v>1</v>
      </c>
      <c r="F171" s="180" t="s">
        <v>202</v>
      </c>
      <c r="G171" s="13"/>
      <c r="H171" s="181">
        <v>13</v>
      </c>
      <c r="I171" s="182"/>
      <c r="J171" s="13"/>
      <c r="K171" s="13"/>
      <c r="L171" s="177"/>
      <c r="M171" s="183"/>
      <c r="N171" s="184"/>
      <c r="O171" s="184"/>
      <c r="P171" s="184"/>
      <c r="Q171" s="184"/>
      <c r="R171" s="184"/>
      <c r="S171" s="184"/>
      <c r="T171" s="18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79" t="s">
        <v>125</v>
      </c>
      <c r="AU171" s="179" t="s">
        <v>123</v>
      </c>
      <c r="AV171" s="13" t="s">
        <v>123</v>
      </c>
      <c r="AW171" s="13" t="s">
        <v>33</v>
      </c>
      <c r="AX171" s="13" t="s">
        <v>77</v>
      </c>
      <c r="AY171" s="179" t="s">
        <v>114</v>
      </c>
    </row>
    <row r="172" s="13" customFormat="1">
      <c r="A172" s="13"/>
      <c r="B172" s="177"/>
      <c r="C172" s="13"/>
      <c r="D172" s="178" t="s">
        <v>125</v>
      </c>
      <c r="E172" s="179" t="s">
        <v>1</v>
      </c>
      <c r="F172" s="180" t="s">
        <v>203</v>
      </c>
      <c r="G172" s="13"/>
      <c r="H172" s="181">
        <v>13</v>
      </c>
      <c r="I172" s="182"/>
      <c r="J172" s="13"/>
      <c r="K172" s="13"/>
      <c r="L172" s="177"/>
      <c r="M172" s="183"/>
      <c r="N172" s="184"/>
      <c r="O172" s="184"/>
      <c r="P172" s="184"/>
      <c r="Q172" s="184"/>
      <c r="R172" s="184"/>
      <c r="S172" s="184"/>
      <c r="T172" s="18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79" t="s">
        <v>125</v>
      </c>
      <c r="AU172" s="179" t="s">
        <v>123</v>
      </c>
      <c r="AV172" s="13" t="s">
        <v>123</v>
      </c>
      <c r="AW172" s="13" t="s">
        <v>33</v>
      </c>
      <c r="AX172" s="13" t="s">
        <v>77</v>
      </c>
      <c r="AY172" s="179" t="s">
        <v>114</v>
      </c>
    </row>
    <row r="173" s="13" customFormat="1">
      <c r="A173" s="13"/>
      <c r="B173" s="177"/>
      <c r="C173" s="13"/>
      <c r="D173" s="178" t="s">
        <v>125</v>
      </c>
      <c r="E173" s="179" t="s">
        <v>1</v>
      </c>
      <c r="F173" s="180" t="s">
        <v>204</v>
      </c>
      <c r="G173" s="13"/>
      <c r="H173" s="181">
        <v>10</v>
      </c>
      <c r="I173" s="182"/>
      <c r="J173" s="13"/>
      <c r="K173" s="13"/>
      <c r="L173" s="177"/>
      <c r="M173" s="183"/>
      <c r="N173" s="184"/>
      <c r="O173" s="184"/>
      <c r="P173" s="184"/>
      <c r="Q173" s="184"/>
      <c r="R173" s="184"/>
      <c r="S173" s="184"/>
      <c r="T173" s="18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79" t="s">
        <v>125</v>
      </c>
      <c r="AU173" s="179" t="s">
        <v>123</v>
      </c>
      <c r="AV173" s="13" t="s">
        <v>123</v>
      </c>
      <c r="AW173" s="13" t="s">
        <v>33</v>
      </c>
      <c r="AX173" s="13" t="s">
        <v>77</v>
      </c>
      <c r="AY173" s="179" t="s">
        <v>114</v>
      </c>
    </row>
    <row r="174" s="14" customFormat="1">
      <c r="A174" s="14"/>
      <c r="B174" s="186"/>
      <c r="C174" s="14"/>
      <c r="D174" s="178" t="s">
        <v>125</v>
      </c>
      <c r="E174" s="187" t="s">
        <v>1</v>
      </c>
      <c r="F174" s="188" t="s">
        <v>205</v>
      </c>
      <c r="G174" s="14"/>
      <c r="H174" s="189">
        <v>36</v>
      </c>
      <c r="I174" s="190"/>
      <c r="J174" s="14"/>
      <c r="K174" s="14"/>
      <c r="L174" s="186"/>
      <c r="M174" s="191"/>
      <c r="N174" s="192"/>
      <c r="O174" s="192"/>
      <c r="P174" s="192"/>
      <c r="Q174" s="192"/>
      <c r="R174" s="192"/>
      <c r="S174" s="192"/>
      <c r="T174" s="19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87" t="s">
        <v>125</v>
      </c>
      <c r="AU174" s="187" t="s">
        <v>123</v>
      </c>
      <c r="AV174" s="14" t="s">
        <v>122</v>
      </c>
      <c r="AW174" s="14" t="s">
        <v>33</v>
      </c>
      <c r="AX174" s="14" t="s">
        <v>82</v>
      </c>
      <c r="AY174" s="187" t="s">
        <v>114</v>
      </c>
    </row>
    <row r="175" s="13" customFormat="1">
      <c r="A175" s="13"/>
      <c r="B175" s="177"/>
      <c r="C175" s="13"/>
      <c r="D175" s="178" t="s">
        <v>125</v>
      </c>
      <c r="E175" s="13"/>
      <c r="F175" s="180" t="s">
        <v>206</v>
      </c>
      <c r="G175" s="13"/>
      <c r="H175" s="181">
        <v>72</v>
      </c>
      <c r="I175" s="182"/>
      <c r="J175" s="13"/>
      <c r="K175" s="13"/>
      <c r="L175" s="177"/>
      <c r="M175" s="183"/>
      <c r="N175" s="184"/>
      <c r="O175" s="184"/>
      <c r="P175" s="184"/>
      <c r="Q175" s="184"/>
      <c r="R175" s="184"/>
      <c r="S175" s="184"/>
      <c r="T175" s="18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79" t="s">
        <v>125</v>
      </c>
      <c r="AU175" s="179" t="s">
        <v>123</v>
      </c>
      <c r="AV175" s="13" t="s">
        <v>123</v>
      </c>
      <c r="AW175" s="13" t="s">
        <v>3</v>
      </c>
      <c r="AX175" s="13" t="s">
        <v>82</v>
      </c>
      <c r="AY175" s="179" t="s">
        <v>114</v>
      </c>
    </row>
    <row r="176" s="2" customFormat="1" ht="16.5" customHeight="1">
      <c r="A176" s="36"/>
      <c r="B176" s="163"/>
      <c r="C176" s="164" t="s">
        <v>207</v>
      </c>
      <c r="D176" s="164" t="s">
        <v>117</v>
      </c>
      <c r="E176" s="165" t="s">
        <v>208</v>
      </c>
      <c r="F176" s="166" t="s">
        <v>209</v>
      </c>
      <c r="G176" s="167" t="s">
        <v>120</v>
      </c>
      <c r="H176" s="168">
        <v>3240</v>
      </c>
      <c r="I176" s="169"/>
      <c r="J176" s="170">
        <f>ROUND(I176*H176,2)</f>
        <v>0</v>
      </c>
      <c r="K176" s="166" t="s">
        <v>121</v>
      </c>
      <c r="L176" s="37"/>
      <c r="M176" s="171" t="s">
        <v>1</v>
      </c>
      <c r="N176" s="172" t="s">
        <v>43</v>
      </c>
      <c r="O176" s="75"/>
      <c r="P176" s="173">
        <f>O176*H176</f>
        <v>0</v>
      </c>
      <c r="Q176" s="173">
        <v>0</v>
      </c>
      <c r="R176" s="173">
        <f>Q176*H176</f>
        <v>0</v>
      </c>
      <c r="S176" s="173">
        <v>0</v>
      </c>
      <c r="T176" s="174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75" t="s">
        <v>122</v>
      </c>
      <c r="AT176" s="175" t="s">
        <v>117</v>
      </c>
      <c r="AU176" s="175" t="s">
        <v>123</v>
      </c>
      <c r="AY176" s="17" t="s">
        <v>114</v>
      </c>
      <c r="BE176" s="176">
        <f>IF(N176="základní",J176,0)</f>
        <v>0</v>
      </c>
      <c r="BF176" s="176">
        <f>IF(N176="snížená",J176,0)</f>
        <v>0</v>
      </c>
      <c r="BG176" s="176">
        <f>IF(N176="zákl. přenesená",J176,0)</f>
        <v>0</v>
      </c>
      <c r="BH176" s="176">
        <f>IF(N176="sníž. přenesená",J176,0)</f>
        <v>0</v>
      </c>
      <c r="BI176" s="176">
        <f>IF(N176="nulová",J176,0)</f>
        <v>0</v>
      </c>
      <c r="BJ176" s="17" t="s">
        <v>123</v>
      </c>
      <c r="BK176" s="176">
        <f>ROUND(I176*H176,2)</f>
        <v>0</v>
      </c>
      <c r="BL176" s="17" t="s">
        <v>122</v>
      </c>
      <c r="BM176" s="175" t="s">
        <v>210</v>
      </c>
    </row>
    <row r="177" s="13" customFormat="1">
      <c r="A177" s="13"/>
      <c r="B177" s="177"/>
      <c r="C177" s="13"/>
      <c r="D177" s="178" t="s">
        <v>125</v>
      </c>
      <c r="E177" s="13"/>
      <c r="F177" s="180" t="s">
        <v>211</v>
      </c>
      <c r="G177" s="13"/>
      <c r="H177" s="181">
        <v>3240</v>
      </c>
      <c r="I177" s="182"/>
      <c r="J177" s="13"/>
      <c r="K177" s="13"/>
      <c r="L177" s="177"/>
      <c r="M177" s="183"/>
      <c r="N177" s="184"/>
      <c r="O177" s="184"/>
      <c r="P177" s="184"/>
      <c r="Q177" s="184"/>
      <c r="R177" s="184"/>
      <c r="S177" s="184"/>
      <c r="T177" s="18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79" t="s">
        <v>125</v>
      </c>
      <c r="AU177" s="179" t="s">
        <v>123</v>
      </c>
      <c r="AV177" s="13" t="s">
        <v>123</v>
      </c>
      <c r="AW177" s="13" t="s">
        <v>3</v>
      </c>
      <c r="AX177" s="13" t="s">
        <v>82</v>
      </c>
      <c r="AY177" s="179" t="s">
        <v>114</v>
      </c>
    </row>
    <row r="178" s="2" customFormat="1" ht="16.5" customHeight="1">
      <c r="A178" s="36"/>
      <c r="B178" s="163"/>
      <c r="C178" s="164" t="s">
        <v>8</v>
      </c>
      <c r="D178" s="164" t="s">
        <v>117</v>
      </c>
      <c r="E178" s="165" t="s">
        <v>212</v>
      </c>
      <c r="F178" s="166" t="s">
        <v>213</v>
      </c>
      <c r="G178" s="167" t="s">
        <v>120</v>
      </c>
      <c r="H178" s="168">
        <v>36</v>
      </c>
      <c r="I178" s="169"/>
      <c r="J178" s="170">
        <f>ROUND(I178*H178,2)</f>
        <v>0</v>
      </c>
      <c r="K178" s="166" t="s">
        <v>121</v>
      </c>
      <c r="L178" s="37"/>
      <c r="M178" s="171" t="s">
        <v>1</v>
      </c>
      <c r="N178" s="172" t="s">
        <v>43</v>
      </c>
      <c r="O178" s="75"/>
      <c r="P178" s="173">
        <f>O178*H178</f>
        <v>0</v>
      </c>
      <c r="Q178" s="173">
        <v>0</v>
      </c>
      <c r="R178" s="173">
        <f>Q178*H178</f>
        <v>0</v>
      </c>
      <c r="S178" s="173">
        <v>0</v>
      </c>
      <c r="T178" s="174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75" t="s">
        <v>122</v>
      </c>
      <c r="AT178" s="175" t="s">
        <v>117</v>
      </c>
      <c r="AU178" s="175" t="s">
        <v>123</v>
      </c>
      <c r="AY178" s="17" t="s">
        <v>114</v>
      </c>
      <c r="BE178" s="176">
        <f>IF(N178="základní",J178,0)</f>
        <v>0</v>
      </c>
      <c r="BF178" s="176">
        <f>IF(N178="snížená",J178,0)</f>
        <v>0</v>
      </c>
      <c r="BG178" s="176">
        <f>IF(N178="zákl. přenesená",J178,0)</f>
        <v>0</v>
      </c>
      <c r="BH178" s="176">
        <f>IF(N178="sníž. přenesená",J178,0)</f>
        <v>0</v>
      </c>
      <c r="BI178" s="176">
        <f>IF(N178="nulová",J178,0)</f>
        <v>0</v>
      </c>
      <c r="BJ178" s="17" t="s">
        <v>123</v>
      </c>
      <c r="BK178" s="176">
        <f>ROUND(I178*H178,2)</f>
        <v>0</v>
      </c>
      <c r="BL178" s="17" t="s">
        <v>122</v>
      </c>
      <c r="BM178" s="175" t="s">
        <v>214</v>
      </c>
    </row>
    <row r="179" s="2" customFormat="1" ht="16.5" customHeight="1">
      <c r="A179" s="36"/>
      <c r="B179" s="163"/>
      <c r="C179" s="164" t="s">
        <v>215</v>
      </c>
      <c r="D179" s="164" t="s">
        <v>117</v>
      </c>
      <c r="E179" s="165" t="s">
        <v>216</v>
      </c>
      <c r="F179" s="166" t="s">
        <v>217</v>
      </c>
      <c r="G179" s="167" t="s">
        <v>120</v>
      </c>
      <c r="H179" s="168">
        <v>360</v>
      </c>
      <c r="I179" s="169"/>
      <c r="J179" s="170">
        <f>ROUND(I179*H179,2)</f>
        <v>0</v>
      </c>
      <c r="K179" s="166" t="s">
        <v>121</v>
      </c>
      <c r="L179" s="37"/>
      <c r="M179" s="171" t="s">
        <v>1</v>
      </c>
      <c r="N179" s="172" t="s">
        <v>43</v>
      </c>
      <c r="O179" s="75"/>
      <c r="P179" s="173">
        <f>O179*H179</f>
        <v>0</v>
      </c>
      <c r="Q179" s="173">
        <v>0</v>
      </c>
      <c r="R179" s="173">
        <f>Q179*H179</f>
        <v>0</v>
      </c>
      <c r="S179" s="173">
        <v>0</v>
      </c>
      <c r="T179" s="174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75" t="s">
        <v>122</v>
      </c>
      <c r="AT179" s="175" t="s">
        <v>117</v>
      </c>
      <c r="AU179" s="175" t="s">
        <v>123</v>
      </c>
      <c r="AY179" s="17" t="s">
        <v>114</v>
      </c>
      <c r="BE179" s="176">
        <f>IF(N179="základní",J179,0)</f>
        <v>0</v>
      </c>
      <c r="BF179" s="176">
        <f>IF(N179="snížená",J179,0)</f>
        <v>0</v>
      </c>
      <c r="BG179" s="176">
        <f>IF(N179="zákl. přenesená",J179,0)</f>
        <v>0</v>
      </c>
      <c r="BH179" s="176">
        <f>IF(N179="sníž. přenesená",J179,0)</f>
        <v>0</v>
      </c>
      <c r="BI179" s="176">
        <f>IF(N179="nulová",J179,0)</f>
        <v>0</v>
      </c>
      <c r="BJ179" s="17" t="s">
        <v>123</v>
      </c>
      <c r="BK179" s="176">
        <f>ROUND(I179*H179,2)</f>
        <v>0</v>
      </c>
      <c r="BL179" s="17" t="s">
        <v>122</v>
      </c>
      <c r="BM179" s="175" t="s">
        <v>218</v>
      </c>
    </row>
    <row r="180" s="2" customFormat="1" ht="16.5" customHeight="1">
      <c r="A180" s="36"/>
      <c r="B180" s="163"/>
      <c r="C180" s="164" t="s">
        <v>219</v>
      </c>
      <c r="D180" s="164" t="s">
        <v>117</v>
      </c>
      <c r="E180" s="165" t="s">
        <v>220</v>
      </c>
      <c r="F180" s="166" t="s">
        <v>221</v>
      </c>
      <c r="G180" s="167" t="s">
        <v>120</v>
      </c>
      <c r="H180" s="168">
        <v>32400</v>
      </c>
      <c r="I180" s="169"/>
      <c r="J180" s="170">
        <f>ROUND(I180*H180,2)</f>
        <v>0</v>
      </c>
      <c r="K180" s="166" t="s">
        <v>121</v>
      </c>
      <c r="L180" s="37"/>
      <c r="M180" s="171" t="s">
        <v>1</v>
      </c>
      <c r="N180" s="172" t="s">
        <v>43</v>
      </c>
      <c r="O180" s="75"/>
      <c r="P180" s="173">
        <f>O180*H180</f>
        <v>0</v>
      </c>
      <c r="Q180" s="173">
        <v>0</v>
      </c>
      <c r="R180" s="173">
        <f>Q180*H180</f>
        <v>0</v>
      </c>
      <c r="S180" s="173">
        <v>0</v>
      </c>
      <c r="T180" s="174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5" t="s">
        <v>122</v>
      </c>
      <c r="AT180" s="175" t="s">
        <v>117</v>
      </c>
      <c r="AU180" s="175" t="s">
        <v>123</v>
      </c>
      <c r="AY180" s="17" t="s">
        <v>114</v>
      </c>
      <c r="BE180" s="176">
        <f>IF(N180="základní",J180,0)</f>
        <v>0</v>
      </c>
      <c r="BF180" s="176">
        <f>IF(N180="snížená",J180,0)</f>
        <v>0</v>
      </c>
      <c r="BG180" s="176">
        <f>IF(N180="zákl. přenesená",J180,0)</f>
        <v>0</v>
      </c>
      <c r="BH180" s="176">
        <f>IF(N180="sníž. přenesená",J180,0)</f>
        <v>0</v>
      </c>
      <c r="BI180" s="176">
        <f>IF(N180="nulová",J180,0)</f>
        <v>0</v>
      </c>
      <c r="BJ180" s="17" t="s">
        <v>123</v>
      </c>
      <c r="BK180" s="176">
        <f>ROUND(I180*H180,2)</f>
        <v>0</v>
      </c>
      <c r="BL180" s="17" t="s">
        <v>122</v>
      </c>
      <c r="BM180" s="175" t="s">
        <v>222</v>
      </c>
    </row>
    <row r="181" s="13" customFormat="1">
      <c r="A181" s="13"/>
      <c r="B181" s="177"/>
      <c r="C181" s="13"/>
      <c r="D181" s="178" t="s">
        <v>125</v>
      </c>
      <c r="E181" s="13"/>
      <c r="F181" s="180" t="s">
        <v>188</v>
      </c>
      <c r="G181" s="13"/>
      <c r="H181" s="181">
        <v>32400</v>
      </c>
      <c r="I181" s="182"/>
      <c r="J181" s="13"/>
      <c r="K181" s="13"/>
      <c r="L181" s="177"/>
      <c r="M181" s="183"/>
      <c r="N181" s="184"/>
      <c r="O181" s="184"/>
      <c r="P181" s="184"/>
      <c r="Q181" s="184"/>
      <c r="R181" s="184"/>
      <c r="S181" s="184"/>
      <c r="T181" s="18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79" t="s">
        <v>125</v>
      </c>
      <c r="AU181" s="179" t="s">
        <v>123</v>
      </c>
      <c r="AV181" s="13" t="s">
        <v>123</v>
      </c>
      <c r="AW181" s="13" t="s">
        <v>3</v>
      </c>
      <c r="AX181" s="13" t="s">
        <v>82</v>
      </c>
      <c r="AY181" s="179" t="s">
        <v>114</v>
      </c>
    </row>
    <row r="182" s="2" customFormat="1" ht="16.5" customHeight="1">
      <c r="A182" s="36"/>
      <c r="B182" s="163"/>
      <c r="C182" s="164" t="s">
        <v>223</v>
      </c>
      <c r="D182" s="164" t="s">
        <v>117</v>
      </c>
      <c r="E182" s="165" t="s">
        <v>224</v>
      </c>
      <c r="F182" s="166" t="s">
        <v>225</v>
      </c>
      <c r="G182" s="167" t="s">
        <v>120</v>
      </c>
      <c r="H182" s="168">
        <v>360</v>
      </c>
      <c r="I182" s="169"/>
      <c r="J182" s="170">
        <f>ROUND(I182*H182,2)</f>
        <v>0</v>
      </c>
      <c r="K182" s="166" t="s">
        <v>121</v>
      </c>
      <c r="L182" s="37"/>
      <c r="M182" s="171" t="s">
        <v>1</v>
      </c>
      <c r="N182" s="172" t="s">
        <v>43</v>
      </c>
      <c r="O182" s="75"/>
      <c r="P182" s="173">
        <f>O182*H182</f>
        <v>0</v>
      </c>
      <c r="Q182" s="173">
        <v>0</v>
      </c>
      <c r="R182" s="173">
        <f>Q182*H182</f>
        <v>0</v>
      </c>
      <c r="S182" s="173">
        <v>0</v>
      </c>
      <c r="T182" s="174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75" t="s">
        <v>122</v>
      </c>
      <c r="AT182" s="175" t="s">
        <v>117</v>
      </c>
      <c r="AU182" s="175" t="s">
        <v>123</v>
      </c>
      <c r="AY182" s="17" t="s">
        <v>114</v>
      </c>
      <c r="BE182" s="176">
        <f>IF(N182="základní",J182,0)</f>
        <v>0</v>
      </c>
      <c r="BF182" s="176">
        <f>IF(N182="snížená",J182,0)</f>
        <v>0</v>
      </c>
      <c r="BG182" s="176">
        <f>IF(N182="zákl. přenesená",J182,0)</f>
        <v>0</v>
      </c>
      <c r="BH182" s="176">
        <f>IF(N182="sníž. přenesená",J182,0)</f>
        <v>0</v>
      </c>
      <c r="BI182" s="176">
        <f>IF(N182="nulová",J182,0)</f>
        <v>0</v>
      </c>
      <c r="BJ182" s="17" t="s">
        <v>123</v>
      </c>
      <c r="BK182" s="176">
        <f>ROUND(I182*H182,2)</f>
        <v>0</v>
      </c>
      <c r="BL182" s="17" t="s">
        <v>122</v>
      </c>
      <c r="BM182" s="175" t="s">
        <v>226</v>
      </c>
    </row>
    <row r="183" s="2" customFormat="1" ht="16.5" customHeight="1">
      <c r="A183" s="36"/>
      <c r="B183" s="163"/>
      <c r="C183" s="164" t="s">
        <v>227</v>
      </c>
      <c r="D183" s="164" t="s">
        <v>117</v>
      </c>
      <c r="E183" s="165" t="s">
        <v>228</v>
      </c>
      <c r="F183" s="166" t="s">
        <v>229</v>
      </c>
      <c r="G183" s="167" t="s">
        <v>146</v>
      </c>
      <c r="H183" s="168">
        <v>2</v>
      </c>
      <c r="I183" s="169"/>
      <c r="J183" s="170">
        <f>ROUND(I183*H183,2)</f>
        <v>0</v>
      </c>
      <c r="K183" s="166" t="s">
        <v>121</v>
      </c>
      <c r="L183" s="37"/>
      <c r="M183" s="171" t="s">
        <v>1</v>
      </c>
      <c r="N183" s="172" t="s">
        <v>43</v>
      </c>
      <c r="O183" s="75"/>
      <c r="P183" s="173">
        <f>O183*H183</f>
        <v>0</v>
      </c>
      <c r="Q183" s="173">
        <v>0</v>
      </c>
      <c r="R183" s="173">
        <f>Q183*H183</f>
        <v>0</v>
      </c>
      <c r="S183" s="173">
        <v>0</v>
      </c>
      <c r="T183" s="174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75" t="s">
        <v>122</v>
      </c>
      <c r="AT183" s="175" t="s">
        <v>117</v>
      </c>
      <c r="AU183" s="175" t="s">
        <v>123</v>
      </c>
      <c r="AY183" s="17" t="s">
        <v>114</v>
      </c>
      <c r="BE183" s="176">
        <f>IF(N183="základní",J183,0)</f>
        <v>0</v>
      </c>
      <c r="BF183" s="176">
        <f>IF(N183="snížená",J183,0)</f>
        <v>0</v>
      </c>
      <c r="BG183" s="176">
        <f>IF(N183="zákl. přenesená",J183,0)</f>
        <v>0</v>
      </c>
      <c r="BH183" s="176">
        <f>IF(N183="sníž. přenesená",J183,0)</f>
        <v>0</v>
      </c>
      <c r="BI183" s="176">
        <f>IF(N183="nulová",J183,0)</f>
        <v>0</v>
      </c>
      <c r="BJ183" s="17" t="s">
        <v>123</v>
      </c>
      <c r="BK183" s="176">
        <f>ROUND(I183*H183,2)</f>
        <v>0</v>
      </c>
      <c r="BL183" s="17" t="s">
        <v>122</v>
      </c>
      <c r="BM183" s="175" t="s">
        <v>230</v>
      </c>
    </row>
    <row r="184" s="13" customFormat="1">
      <c r="A184" s="13"/>
      <c r="B184" s="177"/>
      <c r="C184" s="13"/>
      <c r="D184" s="178" t="s">
        <v>125</v>
      </c>
      <c r="E184" s="179" t="s">
        <v>1</v>
      </c>
      <c r="F184" s="180" t="s">
        <v>231</v>
      </c>
      <c r="G184" s="13"/>
      <c r="H184" s="181">
        <v>2</v>
      </c>
      <c r="I184" s="182"/>
      <c r="J184" s="13"/>
      <c r="K184" s="13"/>
      <c r="L184" s="177"/>
      <c r="M184" s="183"/>
      <c r="N184" s="184"/>
      <c r="O184" s="184"/>
      <c r="P184" s="184"/>
      <c r="Q184" s="184"/>
      <c r="R184" s="184"/>
      <c r="S184" s="184"/>
      <c r="T184" s="18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79" t="s">
        <v>125</v>
      </c>
      <c r="AU184" s="179" t="s">
        <v>123</v>
      </c>
      <c r="AV184" s="13" t="s">
        <v>123</v>
      </c>
      <c r="AW184" s="13" t="s">
        <v>33</v>
      </c>
      <c r="AX184" s="13" t="s">
        <v>82</v>
      </c>
      <c r="AY184" s="179" t="s">
        <v>114</v>
      </c>
    </row>
    <row r="185" s="2" customFormat="1" ht="16.5" customHeight="1">
      <c r="A185" s="36"/>
      <c r="B185" s="163"/>
      <c r="C185" s="164" t="s">
        <v>232</v>
      </c>
      <c r="D185" s="164" t="s">
        <v>117</v>
      </c>
      <c r="E185" s="165" t="s">
        <v>233</v>
      </c>
      <c r="F185" s="166" t="s">
        <v>234</v>
      </c>
      <c r="G185" s="167" t="s">
        <v>146</v>
      </c>
      <c r="H185" s="168">
        <v>180</v>
      </c>
      <c r="I185" s="169"/>
      <c r="J185" s="170">
        <f>ROUND(I185*H185,2)</f>
        <v>0</v>
      </c>
      <c r="K185" s="166" t="s">
        <v>121</v>
      </c>
      <c r="L185" s="37"/>
      <c r="M185" s="171" t="s">
        <v>1</v>
      </c>
      <c r="N185" s="172" t="s">
        <v>43</v>
      </c>
      <c r="O185" s="75"/>
      <c r="P185" s="173">
        <f>O185*H185</f>
        <v>0</v>
      </c>
      <c r="Q185" s="173">
        <v>0</v>
      </c>
      <c r="R185" s="173">
        <f>Q185*H185</f>
        <v>0</v>
      </c>
      <c r="S185" s="173">
        <v>0</v>
      </c>
      <c r="T185" s="174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75" t="s">
        <v>122</v>
      </c>
      <c r="AT185" s="175" t="s">
        <v>117</v>
      </c>
      <c r="AU185" s="175" t="s">
        <v>123</v>
      </c>
      <c r="AY185" s="17" t="s">
        <v>114</v>
      </c>
      <c r="BE185" s="176">
        <f>IF(N185="základní",J185,0)</f>
        <v>0</v>
      </c>
      <c r="BF185" s="176">
        <f>IF(N185="snížená",J185,0)</f>
        <v>0</v>
      </c>
      <c r="BG185" s="176">
        <f>IF(N185="zákl. přenesená",J185,0)</f>
        <v>0</v>
      </c>
      <c r="BH185" s="176">
        <f>IF(N185="sníž. přenesená",J185,0)</f>
        <v>0</v>
      </c>
      <c r="BI185" s="176">
        <f>IF(N185="nulová",J185,0)</f>
        <v>0</v>
      </c>
      <c r="BJ185" s="17" t="s">
        <v>123</v>
      </c>
      <c r="BK185" s="176">
        <f>ROUND(I185*H185,2)</f>
        <v>0</v>
      </c>
      <c r="BL185" s="17" t="s">
        <v>122</v>
      </c>
      <c r="BM185" s="175" t="s">
        <v>235</v>
      </c>
    </row>
    <row r="186" s="13" customFormat="1">
      <c r="A186" s="13"/>
      <c r="B186" s="177"/>
      <c r="C186" s="13"/>
      <c r="D186" s="178" t="s">
        <v>125</v>
      </c>
      <c r="E186" s="13"/>
      <c r="F186" s="180" t="s">
        <v>236</v>
      </c>
      <c r="G186" s="13"/>
      <c r="H186" s="181">
        <v>180</v>
      </c>
      <c r="I186" s="182"/>
      <c r="J186" s="13"/>
      <c r="K186" s="13"/>
      <c r="L186" s="177"/>
      <c r="M186" s="183"/>
      <c r="N186" s="184"/>
      <c r="O186" s="184"/>
      <c r="P186" s="184"/>
      <c r="Q186" s="184"/>
      <c r="R186" s="184"/>
      <c r="S186" s="184"/>
      <c r="T186" s="18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79" t="s">
        <v>125</v>
      </c>
      <c r="AU186" s="179" t="s">
        <v>123</v>
      </c>
      <c r="AV186" s="13" t="s">
        <v>123</v>
      </c>
      <c r="AW186" s="13" t="s">
        <v>3</v>
      </c>
      <c r="AX186" s="13" t="s">
        <v>82</v>
      </c>
      <c r="AY186" s="179" t="s">
        <v>114</v>
      </c>
    </row>
    <row r="187" s="2" customFormat="1" ht="16.5" customHeight="1">
      <c r="A187" s="36"/>
      <c r="B187" s="163"/>
      <c r="C187" s="164" t="s">
        <v>7</v>
      </c>
      <c r="D187" s="164" t="s">
        <v>117</v>
      </c>
      <c r="E187" s="165" t="s">
        <v>237</v>
      </c>
      <c r="F187" s="166" t="s">
        <v>238</v>
      </c>
      <c r="G187" s="167" t="s">
        <v>146</v>
      </c>
      <c r="H187" s="168">
        <v>2</v>
      </c>
      <c r="I187" s="169"/>
      <c r="J187" s="170">
        <f>ROUND(I187*H187,2)</f>
        <v>0</v>
      </c>
      <c r="K187" s="166" t="s">
        <v>121</v>
      </c>
      <c r="L187" s="37"/>
      <c r="M187" s="171" t="s">
        <v>1</v>
      </c>
      <c r="N187" s="172" t="s">
        <v>43</v>
      </c>
      <c r="O187" s="75"/>
      <c r="P187" s="173">
        <f>O187*H187</f>
        <v>0</v>
      </c>
      <c r="Q187" s="173">
        <v>0</v>
      </c>
      <c r="R187" s="173">
        <f>Q187*H187</f>
        <v>0</v>
      </c>
      <c r="S187" s="173">
        <v>0</v>
      </c>
      <c r="T187" s="174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5" t="s">
        <v>122</v>
      </c>
      <c r="AT187" s="175" t="s">
        <v>117</v>
      </c>
      <c r="AU187" s="175" t="s">
        <v>123</v>
      </c>
      <c r="AY187" s="17" t="s">
        <v>114</v>
      </c>
      <c r="BE187" s="176">
        <f>IF(N187="základní",J187,0)</f>
        <v>0</v>
      </c>
      <c r="BF187" s="176">
        <f>IF(N187="snížená",J187,0)</f>
        <v>0</v>
      </c>
      <c r="BG187" s="176">
        <f>IF(N187="zákl. přenesená",J187,0)</f>
        <v>0</v>
      </c>
      <c r="BH187" s="176">
        <f>IF(N187="sníž. přenesená",J187,0)</f>
        <v>0</v>
      </c>
      <c r="BI187" s="176">
        <f>IF(N187="nulová",J187,0)</f>
        <v>0</v>
      </c>
      <c r="BJ187" s="17" t="s">
        <v>123</v>
      </c>
      <c r="BK187" s="176">
        <f>ROUND(I187*H187,2)</f>
        <v>0</v>
      </c>
      <c r="BL187" s="17" t="s">
        <v>122</v>
      </c>
      <c r="BM187" s="175" t="s">
        <v>239</v>
      </c>
    </row>
    <row r="188" s="2" customFormat="1" ht="16.5" customHeight="1">
      <c r="A188" s="36"/>
      <c r="B188" s="163"/>
      <c r="C188" s="164" t="s">
        <v>240</v>
      </c>
      <c r="D188" s="164" t="s">
        <v>117</v>
      </c>
      <c r="E188" s="165" t="s">
        <v>241</v>
      </c>
      <c r="F188" s="166" t="s">
        <v>242</v>
      </c>
      <c r="G188" s="167" t="s">
        <v>192</v>
      </c>
      <c r="H188" s="168">
        <v>1</v>
      </c>
      <c r="I188" s="169"/>
      <c r="J188" s="170">
        <f>ROUND(I188*H188,2)</f>
        <v>0</v>
      </c>
      <c r="K188" s="166" t="s">
        <v>121</v>
      </c>
      <c r="L188" s="37"/>
      <c r="M188" s="171" t="s">
        <v>1</v>
      </c>
      <c r="N188" s="172" t="s">
        <v>43</v>
      </c>
      <c r="O188" s="75"/>
      <c r="P188" s="173">
        <f>O188*H188</f>
        <v>0</v>
      </c>
      <c r="Q188" s="173">
        <v>0.00023000000000000001</v>
      </c>
      <c r="R188" s="173">
        <f>Q188*H188</f>
        <v>0.00023000000000000001</v>
      </c>
      <c r="S188" s="173">
        <v>0</v>
      </c>
      <c r="T188" s="174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75" t="s">
        <v>122</v>
      </c>
      <c r="AT188" s="175" t="s">
        <v>117</v>
      </c>
      <c r="AU188" s="175" t="s">
        <v>123</v>
      </c>
      <c r="AY188" s="17" t="s">
        <v>114</v>
      </c>
      <c r="BE188" s="176">
        <f>IF(N188="základní",J188,0)</f>
        <v>0</v>
      </c>
      <c r="BF188" s="176">
        <f>IF(N188="snížená",J188,0)</f>
        <v>0</v>
      </c>
      <c r="BG188" s="176">
        <f>IF(N188="zákl. přenesená",J188,0)</f>
        <v>0</v>
      </c>
      <c r="BH188" s="176">
        <f>IF(N188="sníž. přenesená",J188,0)</f>
        <v>0</v>
      </c>
      <c r="BI188" s="176">
        <f>IF(N188="nulová",J188,0)</f>
        <v>0</v>
      </c>
      <c r="BJ188" s="17" t="s">
        <v>123</v>
      </c>
      <c r="BK188" s="176">
        <f>ROUND(I188*H188,2)</f>
        <v>0</v>
      </c>
      <c r="BL188" s="17" t="s">
        <v>122</v>
      </c>
      <c r="BM188" s="175" t="s">
        <v>243</v>
      </c>
    </row>
    <row r="189" s="13" customFormat="1">
      <c r="A189" s="13"/>
      <c r="B189" s="177"/>
      <c r="C189" s="13"/>
      <c r="D189" s="178" t="s">
        <v>125</v>
      </c>
      <c r="E189" s="179" t="s">
        <v>1</v>
      </c>
      <c r="F189" s="180" t="s">
        <v>244</v>
      </c>
      <c r="G189" s="13"/>
      <c r="H189" s="181">
        <v>1</v>
      </c>
      <c r="I189" s="182"/>
      <c r="J189" s="13"/>
      <c r="K189" s="13"/>
      <c r="L189" s="177"/>
      <c r="M189" s="183"/>
      <c r="N189" s="184"/>
      <c r="O189" s="184"/>
      <c r="P189" s="184"/>
      <c r="Q189" s="184"/>
      <c r="R189" s="184"/>
      <c r="S189" s="184"/>
      <c r="T189" s="18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79" t="s">
        <v>125</v>
      </c>
      <c r="AU189" s="179" t="s">
        <v>123</v>
      </c>
      <c r="AV189" s="13" t="s">
        <v>123</v>
      </c>
      <c r="AW189" s="13" t="s">
        <v>33</v>
      </c>
      <c r="AX189" s="13" t="s">
        <v>82</v>
      </c>
      <c r="AY189" s="179" t="s">
        <v>114</v>
      </c>
    </row>
    <row r="190" s="2" customFormat="1" ht="16.5" customHeight="1">
      <c r="A190" s="36"/>
      <c r="B190" s="163"/>
      <c r="C190" s="164" t="s">
        <v>245</v>
      </c>
      <c r="D190" s="164" t="s">
        <v>117</v>
      </c>
      <c r="E190" s="165" t="s">
        <v>246</v>
      </c>
      <c r="F190" s="166" t="s">
        <v>247</v>
      </c>
      <c r="G190" s="167" t="s">
        <v>146</v>
      </c>
      <c r="H190" s="168">
        <v>15.800000000000001</v>
      </c>
      <c r="I190" s="169"/>
      <c r="J190" s="170">
        <f>ROUND(I190*H190,2)</f>
        <v>0</v>
      </c>
      <c r="K190" s="166" t="s">
        <v>121</v>
      </c>
      <c r="L190" s="37"/>
      <c r="M190" s="171" t="s">
        <v>1</v>
      </c>
      <c r="N190" s="172" t="s">
        <v>43</v>
      </c>
      <c r="O190" s="75"/>
      <c r="P190" s="173">
        <f>O190*H190</f>
        <v>0</v>
      </c>
      <c r="Q190" s="173">
        <v>0</v>
      </c>
      <c r="R190" s="173">
        <f>Q190*H190</f>
        <v>0</v>
      </c>
      <c r="S190" s="173">
        <v>0.036999999999999998</v>
      </c>
      <c r="T190" s="174">
        <f>S190*H190</f>
        <v>0.58460000000000001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5" t="s">
        <v>122</v>
      </c>
      <c r="AT190" s="175" t="s">
        <v>117</v>
      </c>
      <c r="AU190" s="175" t="s">
        <v>123</v>
      </c>
      <c r="AY190" s="17" t="s">
        <v>114</v>
      </c>
      <c r="BE190" s="176">
        <f>IF(N190="základní",J190,0)</f>
        <v>0</v>
      </c>
      <c r="BF190" s="176">
        <f>IF(N190="snížená",J190,0)</f>
        <v>0</v>
      </c>
      <c r="BG190" s="176">
        <f>IF(N190="zákl. přenesená",J190,0)</f>
        <v>0</v>
      </c>
      <c r="BH190" s="176">
        <f>IF(N190="sníž. přenesená",J190,0)</f>
        <v>0</v>
      </c>
      <c r="BI190" s="176">
        <f>IF(N190="nulová",J190,0)</f>
        <v>0</v>
      </c>
      <c r="BJ190" s="17" t="s">
        <v>123</v>
      </c>
      <c r="BK190" s="176">
        <f>ROUND(I190*H190,2)</f>
        <v>0</v>
      </c>
      <c r="BL190" s="17" t="s">
        <v>122</v>
      </c>
      <c r="BM190" s="175" t="s">
        <v>248</v>
      </c>
    </row>
    <row r="191" s="13" customFormat="1">
      <c r="A191" s="13"/>
      <c r="B191" s="177"/>
      <c r="C191" s="13"/>
      <c r="D191" s="178" t="s">
        <v>125</v>
      </c>
      <c r="E191" s="179" t="s">
        <v>1</v>
      </c>
      <c r="F191" s="180" t="s">
        <v>249</v>
      </c>
      <c r="G191" s="13"/>
      <c r="H191" s="181">
        <v>15.800000000000001</v>
      </c>
      <c r="I191" s="182"/>
      <c r="J191" s="13"/>
      <c r="K191" s="13"/>
      <c r="L191" s="177"/>
      <c r="M191" s="183"/>
      <c r="N191" s="184"/>
      <c r="O191" s="184"/>
      <c r="P191" s="184"/>
      <c r="Q191" s="184"/>
      <c r="R191" s="184"/>
      <c r="S191" s="184"/>
      <c r="T191" s="18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79" t="s">
        <v>125</v>
      </c>
      <c r="AU191" s="179" t="s">
        <v>123</v>
      </c>
      <c r="AV191" s="13" t="s">
        <v>123</v>
      </c>
      <c r="AW191" s="13" t="s">
        <v>33</v>
      </c>
      <c r="AX191" s="13" t="s">
        <v>82</v>
      </c>
      <c r="AY191" s="179" t="s">
        <v>114</v>
      </c>
    </row>
    <row r="192" s="2" customFormat="1" ht="21.75" customHeight="1">
      <c r="A192" s="36"/>
      <c r="B192" s="163"/>
      <c r="C192" s="164" t="s">
        <v>250</v>
      </c>
      <c r="D192" s="164" t="s">
        <v>117</v>
      </c>
      <c r="E192" s="165" t="s">
        <v>251</v>
      </c>
      <c r="F192" s="166" t="s">
        <v>252</v>
      </c>
      <c r="G192" s="167" t="s">
        <v>192</v>
      </c>
      <c r="H192" s="168">
        <v>3</v>
      </c>
      <c r="I192" s="169"/>
      <c r="J192" s="170">
        <f>ROUND(I192*H192,2)</f>
        <v>0</v>
      </c>
      <c r="K192" s="166" t="s">
        <v>121</v>
      </c>
      <c r="L192" s="37"/>
      <c r="M192" s="171" t="s">
        <v>1</v>
      </c>
      <c r="N192" s="172" t="s">
        <v>43</v>
      </c>
      <c r="O192" s="75"/>
      <c r="P192" s="173">
        <f>O192*H192</f>
        <v>0</v>
      </c>
      <c r="Q192" s="173">
        <v>0</v>
      </c>
      <c r="R192" s="173">
        <f>Q192*H192</f>
        <v>0</v>
      </c>
      <c r="S192" s="173">
        <v>0.001</v>
      </c>
      <c r="T192" s="174">
        <f>S192*H192</f>
        <v>0.0030000000000000001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75" t="s">
        <v>122</v>
      </c>
      <c r="AT192" s="175" t="s">
        <v>117</v>
      </c>
      <c r="AU192" s="175" t="s">
        <v>123</v>
      </c>
      <c r="AY192" s="17" t="s">
        <v>114</v>
      </c>
      <c r="BE192" s="176">
        <f>IF(N192="základní",J192,0)</f>
        <v>0</v>
      </c>
      <c r="BF192" s="176">
        <f>IF(N192="snížená",J192,0)</f>
        <v>0</v>
      </c>
      <c r="BG192" s="176">
        <f>IF(N192="zákl. přenesená",J192,0)</f>
        <v>0</v>
      </c>
      <c r="BH192" s="176">
        <f>IF(N192="sníž. přenesená",J192,0)</f>
        <v>0</v>
      </c>
      <c r="BI192" s="176">
        <f>IF(N192="nulová",J192,0)</f>
        <v>0</v>
      </c>
      <c r="BJ192" s="17" t="s">
        <v>123</v>
      </c>
      <c r="BK192" s="176">
        <f>ROUND(I192*H192,2)</f>
        <v>0</v>
      </c>
      <c r="BL192" s="17" t="s">
        <v>122</v>
      </c>
      <c r="BM192" s="175" t="s">
        <v>253</v>
      </c>
    </row>
    <row r="193" s="13" customFormat="1">
      <c r="A193" s="13"/>
      <c r="B193" s="177"/>
      <c r="C193" s="13"/>
      <c r="D193" s="178" t="s">
        <v>125</v>
      </c>
      <c r="E193" s="179" t="s">
        <v>1</v>
      </c>
      <c r="F193" s="180" t="s">
        <v>254</v>
      </c>
      <c r="G193" s="13"/>
      <c r="H193" s="181">
        <v>2</v>
      </c>
      <c r="I193" s="182"/>
      <c r="J193" s="13"/>
      <c r="K193" s="13"/>
      <c r="L193" s="177"/>
      <c r="M193" s="183"/>
      <c r="N193" s="184"/>
      <c r="O193" s="184"/>
      <c r="P193" s="184"/>
      <c r="Q193" s="184"/>
      <c r="R193" s="184"/>
      <c r="S193" s="184"/>
      <c r="T193" s="18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79" t="s">
        <v>125</v>
      </c>
      <c r="AU193" s="179" t="s">
        <v>123</v>
      </c>
      <c r="AV193" s="13" t="s">
        <v>123</v>
      </c>
      <c r="AW193" s="13" t="s">
        <v>33</v>
      </c>
      <c r="AX193" s="13" t="s">
        <v>77</v>
      </c>
      <c r="AY193" s="179" t="s">
        <v>114</v>
      </c>
    </row>
    <row r="194" s="13" customFormat="1">
      <c r="A194" s="13"/>
      <c r="B194" s="177"/>
      <c r="C194" s="13"/>
      <c r="D194" s="178" t="s">
        <v>125</v>
      </c>
      <c r="E194" s="179" t="s">
        <v>1</v>
      </c>
      <c r="F194" s="180" t="s">
        <v>255</v>
      </c>
      <c r="G194" s="13"/>
      <c r="H194" s="181">
        <v>1</v>
      </c>
      <c r="I194" s="182"/>
      <c r="J194" s="13"/>
      <c r="K194" s="13"/>
      <c r="L194" s="177"/>
      <c r="M194" s="183"/>
      <c r="N194" s="184"/>
      <c r="O194" s="184"/>
      <c r="P194" s="184"/>
      <c r="Q194" s="184"/>
      <c r="R194" s="184"/>
      <c r="S194" s="184"/>
      <c r="T194" s="18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79" t="s">
        <v>125</v>
      </c>
      <c r="AU194" s="179" t="s">
        <v>123</v>
      </c>
      <c r="AV194" s="13" t="s">
        <v>123</v>
      </c>
      <c r="AW194" s="13" t="s">
        <v>33</v>
      </c>
      <c r="AX194" s="13" t="s">
        <v>77</v>
      </c>
      <c r="AY194" s="179" t="s">
        <v>114</v>
      </c>
    </row>
    <row r="195" s="14" customFormat="1">
      <c r="A195" s="14"/>
      <c r="B195" s="186"/>
      <c r="C195" s="14"/>
      <c r="D195" s="178" t="s">
        <v>125</v>
      </c>
      <c r="E195" s="187" t="s">
        <v>1</v>
      </c>
      <c r="F195" s="188" t="s">
        <v>132</v>
      </c>
      <c r="G195" s="14"/>
      <c r="H195" s="189">
        <v>3</v>
      </c>
      <c r="I195" s="190"/>
      <c r="J195" s="14"/>
      <c r="K195" s="14"/>
      <c r="L195" s="186"/>
      <c r="M195" s="191"/>
      <c r="N195" s="192"/>
      <c r="O195" s="192"/>
      <c r="P195" s="192"/>
      <c r="Q195" s="192"/>
      <c r="R195" s="192"/>
      <c r="S195" s="192"/>
      <c r="T195" s="19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187" t="s">
        <v>125</v>
      </c>
      <c r="AU195" s="187" t="s">
        <v>123</v>
      </c>
      <c r="AV195" s="14" t="s">
        <v>122</v>
      </c>
      <c r="AW195" s="14" t="s">
        <v>33</v>
      </c>
      <c r="AX195" s="14" t="s">
        <v>82</v>
      </c>
      <c r="AY195" s="187" t="s">
        <v>114</v>
      </c>
    </row>
    <row r="196" s="2" customFormat="1" ht="24.15" customHeight="1">
      <c r="A196" s="36"/>
      <c r="B196" s="163"/>
      <c r="C196" s="164" t="s">
        <v>256</v>
      </c>
      <c r="D196" s="164" t="s">
        <v>117</v>
      </c>
      <c r="E196" s="165" t="s">
        <v>257</v>
      </c>
      <c r="F196" s="166" t="s">
        <v>258</v>
      </c>
      <c r="G196" s="167" t="s">
        <v>120</v>
      </c>
      <c r="H196" s="168">
        <v>22.579999999999998</v>
      </c>
      <c r="I196" s="169"/>
      <c r="J196" s="170">
        <f>ROUND(I196*H196,2)</f>
        <v>0</v>
      </c>
      <c r="K196" s="166" t="s">
        <v>121</v>
      </c>
      <c r="L196" s="37"/>
      <c r="M196" s="171" t="s">
        <v>1</v>
      </c>
      <c r="N196" s="172" t="s">
        <v>43</v>
      </c>
      <c r="O196" s="75"/>
      <c r="P196" s="173">
        <f>O196*H196</f>
        <v>0</v>
      </c>
      <c r="Q196" s="173">
        <v>0</v>
      </c>
      <c r="R196" s="173">
        <f>Q196*H196</f>
        <v>0</v>
      </c>
      <c r="S196" s="173">
        <v>0.058999999999999997</v>
      </c>
      <c r="T196" s="174">
        <f>S196*H196</f>
        <v>1.3322199999999997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75" t="s">
        <v>122</v>
      </c>
      <c r="AT196" s="175" t="s">
        <v>117</v>
      </c>
      <c r="AU196" s="175" t="s">
        <v>123</v>
      </c>
      <c r="AY196" s="17" t="s">
        <v>114</v>
      </c>
      <c r="BE196" s="176">
        <f>IF(N196="základní",J196,0)</f>
        <v>0</v>
      </c>
      <c r="BF196" s="176">
        <f>IF(N196="snížená",J196,0)</f>
        <v>0</v>
      </c>
      <c r="BG196" s="176">
        <f>IF(N196="zákl. přenesená",J196,0)</f>
        <v>0</v>
      </c>
      <c r="BH196" s="176">
        <f>IF(N196="sníž. přenesená",J196,0)</f>
        <v>0</v>
      </c>
      <c r="BI196" s="176">
        <f>IF(N196="nulová",J196,0)</f>
        <v>0</v>
      </c>
      <c r="BJ196" s="17" t="s">
        <v>123</v>
      </c>
      <c r="BK196" s="176">
        <f>ROUND(I196*H196,2)</f>
        <v>0</v>
      </c>
      <c r="BL196" s="17" t="s">
        <v>122</v>
      </c>
      <c r="BM196" s="175" t="s">
        <v>259</v>
      </c>
    </row>
    <row r="197" s="13" customFormat="1">
      <c r="A197" s="13"/>
      <c r="B197" s="177"/>
      <c r="C197" s="13"/>
      <c r="D197" s="178" t="s">
        <v>125</v>
      </c>
      <c r="E197" s="179" t="s">
        <v>1</v>
      </c>
      <c r="F197" s="180" t="s">
        <v>136</v>
      </c>
      <c r="G197" s="13"/>
      <c r="H197" s="181">
        <v>14.48</v>
      </c>
      <c r="I197" s="182"/>
      <c r="J197" s="13"/>
      <c r="K197" s="13"/>
      <c r="L197" s="177"/>
      <c r="M197" s="183"/>
      <c r="N197" s="184"/>
      <c r="O197" s="184"/>
      <c r="P197" s="184"/>
      <c r="Q197" s="184"/>
      <c r="R197" s="184"/>
      <c r="S197" s="184"/>
      <c r="T197" s="18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79" t="s">
        <v>125</v>
      </c>
      <c r="AU197" s="179" t="s">
        <v>123</v>
      </c>
      <c r="AV197" s="13" t="s">
        <v>123</v>
      </c>
      <c r="AW197" s="13" t="s">
        <v>33</v>
      </c>
      <c r="AX197" s="13" t="s">
        <v>77</v>
      </c>
      <c r="AY197" s="179" t="s">
        <v>114</v>
      </c>
    </row>
    <row r="198" s="13" customFormat="1">
      <c r="A198" s="13"/>
      <c r="B198" s="177"/>
      <c r="C198" s="13"/>
      <c r="D198" s="178" t="s">
        <v>125</v>
      </c>
      <c r="E198" s="179" t="s">
        <v>1</v>
      </c>
      <c r="F198" s="180" t="s">
        <v>137</v>
      </c>
      <c r="G198" s="13"/>
      <c r="H198" s="181">
        <v>4.2000000000000002</v>
      </c>
      <c r="I198" s="182"/>
      <c r="J198" s="13"/>
      <c r="K198" s="13"/>
      <c r="L198" s="177"/>
      <c r="M198" s="183"/>
      <c r="N198" s="184"/>
      <c r="O198" s="184"/>
      <c r="P198" s="184"/>
      <c r="Q198" s="184"/>
      <c r="R198" s="184"/>
      <c r="S198" s="184"/>
      <c r="T198" s="18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79" t="s">
        <v>125</v>
      </c>
      <c r="AU198" s="179" t="s">
        <v>123</v>
      </c>
      <c r="AV198" s="13" t="s">
        <v>123</v>
      </c>
      <c r="AW198" s="13" t="s">
        <v>33</v>
      </c>
      <c r="AX198" s="13" t="s">
        <v>77</v>
      </c>
      <c r="AY198" s="179" t="s">
        <v>114</v>
      </c>
    </row>
    <row r="199" s="13" customFormat="1">
      <c r="A199" s="13"/>
      <c r="B199" s="177"/>
      <c r="C199" s="13"/>
      <c r="D199" s="178" t="s">
        <v>125</v>
      </c>
      <c r="E199" s="179" t="s">
        <v>1</v>
      </c>
      <c r="F199" s="180" t="s">
        <v>138</v>
      </c>
      <c r="G199" s="13"/>
      <c r="H199" s="181">
        <v>3.8999999999999999</v>
      </c>
      <c r="I199" s="182"/>
      <c r="J199" s="13"/>
      <c r="K199" s="13"/>
      <c r="L199" s="177"/>
      <c r="M199" s="183"/>
      <c r="N199" s="184"/>
      <c r="O199" s="184"/>
      <c r="P199" s="184"/>
      <c r="Q199" s="184"/>
      <c r="R199" s="184"/>
      <c r="S199" s="184"/>
      <c r="T199" s="18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79" t="s">
        <v>125</v>
      </c>
      <c r="AU199" s="179" t="s">
        <v>123</v>
      </c>
      <c r="AV199" s="13" t="s">
        <v>123</v>
      </c>
      <c r="AW199" s="13" t="s">
        <v>33</v>
      </c>
      <c r="AX199" s="13" t="s">
        <v>77</v>
      </c>
      <c r="AY199" s="179" t="s">
        <v>114</v>
      </c>
    </row>
    <row r="200" s="14" customFormat="1">
      <c r="A200" s="14"/>
      <c r="B200" s="186"/>
      <c r="C200" s="14"/>
      <c r="D200" s="178" t="s">
        <v>125</v>
      </c>
      <c r="E200" s="187" t="s">
        <v>1</v>
      </c>
      <c r="F200" s="188" t="s">
        <v>132</v>
      </c>
      <c r="G200" s="14"/>
      <c r="H200" s="189">
        <v>22.579999999999998</v>
      </c>
      <c r="I200" s="190"/>
      <c r="J200" s="14"/>
      <c r="K200" s="14"/>
      <c r="L200" s="186"/>
      <c r="M200" s="191"/>
      <c r="N200" s="192"/>
      <c r="O200" s="192"/>
      <c r="P200" s="192"/>
      <c r="Q200" s="192"/>
      <c r="R200" s="192"/>
      <c r="S200" s="192"/>
      <c r="T200" s="19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87" t="s">
        <v>125</v>
      </c>
      <c r="AU200" s="187" t="s">
        <v>123</v>
      </c>
      <c r="AV200" s="14" t="s">
        <v>122</v>
      </c>
      <c r="AW200" s="14" t="s">
        <v>33</v>
      </c>
      <c r="AX200" s="14" t="s">
        <v>82</v>
      </c>
      <c r="AY200" s="187" t="s">
        <v>114</v>
      </c>
    </row>
    <row r="201" s="2" customFormat="1" ht="24.15" customHeight="1">
      <c r="A201" s="36"/>
      <c r="B201" s="163"/>
      <c r="C201" s="164" t="s">
        <v>260</v>
      </c>
      <c r="D201" s="164" t="s">
        <v>117</v>
      </c>
      <c r="E201" s="165" t="s">
        <v>261</v>
      </c>
      <c r="F201" s="166" t="s">
        <v>262</v>
      </c>
      <c r="G201" s="167" t="s">
        <v>120</v>
      </c>
      <c r="H201" s="168">
        <v>215.15899999999999</v>
      </c>
      <c r="I201" s="169"/>
      <c r="J201" s="170">
        <f>ROUND(I201*H201,2)</f>
        <v>0</v>
      </c>
      <c r="K201" s="166" t="s">
        <v>121</v>
      </c>
      <c r="L201" s="37"/>
      <c r="M201" s="171" t="s">
        <v>1</v>
      </c>
      <c r="N201" s="172" t="s">
        <v>43</v>
      </c>
      <c r="O201" s="75"/>
      <c r="P201" s="173">
        <f>O201*H201</f>
        <v>0</v>
      </c>
      <c r="Q201" s="173">
        <v>0</v>
      </c>
      <c r="R201" s="173">
        <f>Q201*H201</f>
        <v>0</v>
      </c>
      <c r="S201" s="173">
        <v>0.035000000000000003</v>
      </c>
      <c r="T201" s="174">
        <f>S201*H201</f>
        <v>7.5305650000000002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75" t="s">
        <v>122</v>
      </c>
      <c r="AT201" s="175" t="s">
        <v>117</v>
      </c>
      <c r="AU201" s="175" t="s">
        <v>123</v>
      </c>
      <c r="AY201" s="17" t="s">
        <v>114</v>
      </c>
      <c r="BE201" s="176">
        <f>IF(N201="základní",J201,0)</f>
        <v>0</v>
      </c>
      <c r="BF201" s="176">
        <f>IF(N201="snížená",J201,0)</f>
        <v>0</v>
      </c>
      <c r="BG201" s="176">
        <f>IF(N201="zákl. přenesená",J201,0)</f>
        <v>0</v>
      </c>
      <c r="BH201" s="176">
        <f>IF(N201="sníž. přenesená",J201,0)</f>
        <v>0</v>
      </c>
      <c r="BI201" s="176">
        <f>IF(N201="nulová",J201,0)</f>
        <v>0</v>
      </c>
      <c r="BJ201" s="17" t="s">
        <v>123</v>
      </c>
      <c r="BK201" s="176">
        <f>ROUND(I201*H201,2)</f>
        <v>0</v>
      </c>
      <c r="BL201" s="17" t="s">
        <v>122</v>
      </c>
      <c r="BM201" s="175" t="s">
        <v>263</v>
      </c>
    </row>
    <row r="202" s="13" customFormat="1">
      <c r="A202" s="13"/>
      <c r="B202" s="177"/>
      <c r="C202" s="13"/>
      <c r="D202" s="178" t="s">
        <v>125</v>
      </c>
      <c r="E202" s="179" t="s">
        <v>1</v>
      </c>
      <c r="F202" s="180" t="s">
        <v>126</v>
      </c>
      <c r="G202" s="13"/>
      <c r="H202" s="181">
        <v>115.84999999999999</v>
      </c>
      <c r="I202" s="182"/>
      <c r="J202" s="13"/>
      <c r="K202" s="13"/>
      <c r="L202" s="177"/>
      <c r="M202" s="183"/>
      <c r="N202" s="184"/>
      <c r="O202" s="184"/>
      <c r="P202" s="184"/>
      <c r="Q202" s="184"/>
      <c r="R202" s="184"/>
      <c r="S202" s="184"/>
      <c r="T202" s="18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79" t="s">
        <v>125</v>
      </c>
      <c r="AU202" s="179" t="s">
        <v>123</v>
      </c>
      <c r="AV202" s="13" t="s">
        <v>123</v>
      </c>
      <c r="AW202" s="13" t="s">
        <v>33</v>
      </c>
      <c r="AX202" s="13" t="s">
        <v>77</v>
      </c>
      <c r="AY202" s="179" t="s">
        <v>114</v>
      </c>
    </row>
    <row r="203" s="13" customFormat="1">
      <c r="A203" s="13"/>
      <c r="B203" s="177"/>
      <c r="C203" s="13"/>
      <c r="D203" s="178" t="s">
        <v>125</v>
      </c>
      <c r="E203" s="179" t="s">
        <v>1</v>
      </c>
      <c r="F203" s="180" t="s">
        <v>127</v>
      </c>
      <c r="G203" s="13"/>
      <c r="H203" s="181">
        <v>109.02500000000001</v>
      </c>
      <c r="I203" s="182"/>
      <c r="J203" s="13"/>
      <c r="K203" s="13"/>
      <c r="L203" s="177"/>
      <c r="M203" s="183"/>
      <c r="N203" s="184"/>
      <c r="O203" s="184"/>
      <c r="P203" s="184"/>
      <c r="Q203" s="184"/>
      <c r="R203" s="184"/>
      <c r="S203" s="184"/>
      <c r="T203" s="18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79" t="s">
        <v>125</v>
      </c>
      <c r="AU203" s="179" t="s">
        <v>123</v>
      </c>
      <c r="AV203" s="13" t="s">
        <v>123</v>
      </c>
      <c r="AW203" s="13" t="s">
        <v>33</v>
      </c>
      <c r="AX203" s="13" t="s">
        <v>77</v>
      </c>
      <c r="AY203" s="179" t="s">
        <v>114</v>
      </c>
    </row>
    <row r="204" s="13" customFormat="1">
      <c r="A204" s="13"/>
      <c r="B204" s="177"/>
      <c r="C204" s="13"/>
      <c r="D204" s="178" t="s">
        <v>125</v>
      </c>
      <c r="E204" s="179" t="s">
        <v>1</v>
      </c>
      <c r="F204" s="180" t="s">
        <v>128</v>
      </c>
      <c r="G204" s="13"/>
      <c r="H204" s="181">
        <v>31.850000000000001</v>
      </c>
      <c r="I204" s="182"/>
      <c r="J204" s="13"/>
      <c r="K204" s="13"/>
      <c r="L204" s="177"/>
      <c r="M204" s="183"/>
      <c r="N204" s="184"/>
      <c r="O204" s="184"/>
      <c r="P204" s="184"/>
      <c r="Q204" s="184"/>
      <c r="R204" s="184"/>
      <c r="S204" s="184"/>
      <c r="T204" s="18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79" t="s">
        <v>125</v>
      </c>
      <c r="AU204" s="179" t="s">
        <v>123</v>
      </c>
      <c r="AV204" s="13" t="s">
        <v>123</v>
      </c>
      <c r="AW204" s="13" t="s">
        <v>33</v>
      </c>
      <c r="AX204" s="13" t="s">
        <v>77</v>
      </c>
      <c r="AY204" s="179" t="s">
        <v>114</v>
      </c>
    </row>
    <row r="205" s="13" customFormat="1">
      <c r="A205" s="13"/>
      <c r="B205" s="177"/>
      <c r="C205" s="13"/>
      <c r="D205" s="178" t="s">
        <v>125</v>
      </c>
      <c r="E205" s="179" t="s">
        <v>1</v>
      </c>
      <c r="F205" s="180" t="s">
        <v>264</v>
      </c>
      <c r="G205" s="13"/>
      <c r="H205" s="181">
        <v>-22.579999999999998</v>
      </c>
      <c r="I205" s="182"/>
      <c r="J205" s="13"/>
      <c r="K205" s="13"/>
      <c r="L205" s="177"/>
      <c r="M205" s="183"/>
      <c r="N205" s="184"/>
      <c r="O205" s="184"/>
      <c r="P205" s="184"/>
      <c r="Q205" s="184"/>
      <c r="R205" s="184"/>
      <c r="S205" s="184"/>
      <c r="T205" s="18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79" t="s">
        <v>125</v>
      </c>
      <c r="AU205" s="179" t="s">
        <v>123</v>
      </c>
      <c r="AV205" s="13" t="s">
        <v>123</v>
      </c>
      <c r="AW205" s="13" t="s">
        <v>33</v>
      </c>
      <c r="AX205" s="13" t="s">
        <v>77</v>
      </c>
      <c r="AY205" s="179" t="s">
        <v>114</v>
      </c>
    </row>
    <row r="206" s="13" customFormat="1">
      <c r="A206" s="13"/>
      <c r="B206" s="177"/>
      <c r="C206" s="13"/>
      <c r="D206" s="178" t="s">
        <v>125</v>
      </c>
      <c r="E206" s="179" t="s">
        <v>1</v>
      </c>
      <c r="F206" s="180" t="s">
        <v>129</v>
      </c>
      <c r="G206" s="13"/>
      <c r="H206" s="181">
        <v>-66.212999999999994</v>
      </c>
      <c r="I206" s="182"/>
      <c r="J206" s="13"/>
      <c r="K206" s="13"/>
      <c r="L206" s="177"/>
      <c r="M206" s="183"/>
      <c r="N206" s="184"/>
      <c r="O206" s="184"/>
      <c r="P206" s="184"/>
      <c r="Q206" s="184"/>
      <c r="R206" s="184"/>
      <c r="S206" s="184"/>
      <c r="T206" s="18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79" t="s">
        <v>125</v>
      </c>
      <c r="AU206" s="179" t="s">
        <v>123</v>
      </c>
      <c r="AV206" s="13" t="s">
        <v>123</v>
      </c>
      <c r="AW206" s="13" t="s">
        <v>33</v>
      </c>
      <c r="AX206" s="13" t="s">
        <v>77</v>
      </c>
      <c r="AY206" s="179" t="s">
        <v>114</v>
      </c>
    </row>
    <row r="207" s="13" customFormat="1">
      <c r="A207" s="13"/>
      <c r="B207" s="177"/>
      <c r="C207" s="13"/>
      <c r="D207" s="178" t="s">
        <v>125</v>
      </c>
      <c r="E207" s="179" t="s">
        <v>1</v>
      </c>
      <c r="F207" s="180" t="s">
        <v>130</v>
      </c>
      <c r="G207" s="13"/>
      <c r="H207" s="181">
        <v>35.884</v>
      </c>
      <c r="I207" s="182"/>
      <c r="J207" s="13"/>
      <c r="K207" s="13"/>
      <c r="L207" s="177"/>
      <c r="M207" s="183"/>
      <c r="N207" s="184"/>
      <c r="O207" s="184"/>
      <c r="P207" s="184"/>
      <c r="Q207" s="184"/>
      <c r="R207" s="184"/>
      <c r="S207" s="184"/>
      <c r="T207" s="18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79" t="s">
        <v>125</v>
      </c>
      <c r="AU207" s="179" t="s">
        <v>123</v>
      </c>
      <c r="AV207" s="13" t="s">
        <v>123</v>
      </c>
      <c r="AW207" s="13" t="s">
        <v>33</v>
      </c>
      <c r="AX207" s="13" t="s">
        <v>77</v>
      </c>
      <c r="AY207" s="179" t="s">
        <v>114</v>
      </c>
    </row>
    <row r="208" s="13" customFormat="1">
      <c r="A208" s="13"/>
      <c r="B208" s="177"/>
      <c r="C208" s="13"/>
      <c r="D208" s="178" t="s">
        <v>125</v>
      </c>
      <c r="E208" s="179" t="s">
        <v>1</v>
      </c>
      <c r="F208" s="180" t="s">
        <v>131</v>
      </c>
      <c r="G208" s="13"/>
      <c r="H208" s="181">
        <v>11.343</v>
      </c>
      <c r="I208" s="182"/>
      <c r="J208" s="13"/>
      <c r="K208" s="13"/>
      <c r="L208" s="177"/>
      <c r="M208" s="183"/>
      <c r="N208" s="184"/>
      <c r="O208" s="184"/>
      <c r="P208" s="184"/>
      <c r="Q208" s="184"/>
      <c r="R208" s="184"/>
      <c r="S208" s="184"/>
      <c r="T208" s="18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79" t="s">
        <v>125</v>
      </c>
      <c r="AU208" s="179" t="s">
        <v>123</v>
      </c>
      <c r="AV208" s="13" t="s">
        <v>123</v>
      </c>
      <c r="AW208" s="13" t="s">
        <v>33</v>
      </c>
      <c r="AX208" s="13" t="s">
        <v>77</v>
      </c>
      <c r="AY208" s="179" t="s">
        <v>114</v>
      </c>
    </row>
    <row r="209" s="14" customFormat="1">
      <c r="A209" s="14"/>
      <c r="B209" s="186"/>
      <c r="C209" s="14"/>
      <c r="D209" s="178" t="s">
        <v>125</v>
      </c>
      <c r="E209" s="187" t="s">
        <v>1</v>
      </c>
      <c r="F209" s="188" t="s">
        <v>132</v>
      </c>
      <c r="G209" s="14"/>
      <c r="H209" s="189">
        <v>215.15900000000002</v>
      </c>
      <c r="I209" s="190"/>
      <c r="J209" s="14"/>
      <c r="K209" s="14"/>
      <c r="L209" s="186"/>
      <c r="M209" s="191"/>
      <c r="N209" s="192"/>
      <c r="O209" s="192"/>
      <c r="P209" s="192"/>
      <c r="Q209" s="192"/>
      <c r="R209" s="192"/>
      <c r="S209" s="192"/>
      <c r="T209" s="19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87" t="s">
        <v>125</v>
      </c>
      <c r="AU209" s="187" t="s">
        <v>123</v>
      </c>
      <c r="AV209" s="14" t="s">
        <v>122</v>
      </c>
      <c r="AW209" s="14" t="s">
        <v>33</v>
      </c>
      <c r="AX209" s="14" t="s">
        <v>82</v>
      </c>
      <c r="AY209" s="187" t="s">
        <v>114</v>
      </c>
    </row>
    <row r="210" s="2" customFormat="1" ht="16.5" customHeight="1">
      <c r="A210" s="36"/>
      <c r="B210" s="163"/>
      <c r="C210" s="164" t="s">
        <v>265</v>
      </c>
      <c r="D210" s="164" t="s">
        <v>117</v>
      </c>
      <c r="E210" s="165" t="s">
        <v>266</v>
      </c>
      <c r="F210" s="166" t="s">
        <v>267</v>
      </c>
      <c r="G210" s="167" t="s">
        <v>120</v>
      </c>
      <c r="H210" s="168">
        <v>360</v>
      </c>
      <c r="I210" s="169"/>
      <c r="J210" s="170">
        <f>ROUND(I210*H210,2)</f>
        <v>0</v>
      </c>
      <c r="K210" s="166" t="s">
        <v>121</v>
      </c>
      <c r="L210" s="37"/>
      <c r="M210" s="171" t="s">
        <v>1</v>
      </c>
      <c r="N210" s="172" t="s">
        <v>43</v>
      </c>
      <c r="O210" s="75"/>
      <c r="P210" s="173">
        <f>O210*H210</f>
        <v>0</v>
      </c>
      <c r="Q210" s="173">
        <v>0</v>
      </c>
      <c r="R210" s="173">
        <f>Q210*H210</f>
        <v>0</v>
      </c>
      <c r="S210" s="173">
        <v>0</v>
      </c>
      <c r="T210" s="174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75" t="s">
        <v>122</v>
      </c>
      <c r="AT210" s="175" t="s">
        <v>117</v>
      </c>
      <c r="AU210" s="175" t="s">
        <v>123</v>
      </c>
      <c r="AY210" s="17" t="s">
        <v>114</v>
      </c>
      <c r="BE210" s="176">
        <f>IF(N210="základní",J210,0)</f>
        <v>0</v>
      </c>
      <c r="BF210" s="176">
        <f>IF(N210="snížená",J210,0)</f>
        <v>0</v>
      </c>
      <c r="BG210" s="176">
        <f>IF(N210="zákl. přenesená",J210,0)</f>
        <v>0</v>
      </c>
      <c r="BH210" s="176">
        <f>IF(N210="sníž. přenesená",J210,0)</f>
        <v>0</v>
      </c>
      <c r="BI210" s="176">
        <f>IF(N210="nulová",J210,0)</f>
        <v>0</v>
      </c>
      <c r="BJ210" s="17" t="s">
        <v>123</v>
      </c>
      <c r="BK210" s="176">
        <f>ROUND(I210*H210,2)</f>
        <v>0</v>
      </c>
      <c r="BL210" s="17" t="s">
        <v>122</v>
      </c>
      <c r="BM210" s="175" t="s">
        <v>268</v>
      </c>
    </row>
    <row r="211" s="2" customFormat="1" ht="16.5" customHeight="1">
      <c r="A211" s="36"/>
      <c r="B211" s="163"/>
      <c r="C211" s="164" t="s">
        <v>269</v>
      </c>
      <c r="D211" s="164" t="s">
        <v>117</v>
      </c>
      <c r="E211" s="165" t="s">
        <v>270</v>
      </c>
      <c r="F211" s="166" t="s">
        <v>271</v>
      </c>
      <c r="G211" s="167" t="s">
        <v>120</v>
      </c>
      <c r="H211" s="168">
        <v>3600</v>
      </c>
      <c r="I211" s="169"/>
      <c r="J211" s="170">
        <f>ROUND(I211*H211,2)</f>
        <v>0</v>
      </c>
      <c r="K211" s="166" t="s">
        <v>121</v>
      </c>
      <c r="L211" s="37"/>
      <c r="M211" s="171" t="s">
        <v>1</v>
      </c>
      <c r="N211" s="172" t="s">
        <v>43</v>
      </c>
      <c r="O211" s="75"/>
      <c r="P211" s="173">
        <f>O211*H211</f>
        <v>0</v>
      </c>
      <c r="Q211" s="173">
        <v>0</v>
      </c>
      <c r="R211" s="173">
        <f>Q211*H211</f>
        <v>0</v>
      </c>
      <c r="S211" s="173">
        <v>0</v>
      </c>
      <c r="T211" s="174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75" t="s">
        <v>122</v>
      </c>
      <c r="AT211" s="175" t="s">
        <v>117</v>
      </c>
      <c r="AU211" s="175" t="s">
        <v>123</v>
      </c>
      <c r="AY211" s="17" t="s">
        <v>114</v>
      </c>
      <c r="BE211" s="176">
        <f>IF(N211="základní",J211,0)</f>
        <v>0</v>
      </c>
      <c r="BF211" s="176">
        <f>IF(N211="snížená",J211,0)</f>
        <v>0</v>
      </c>
      <c r="BG211" s="176">
        <f>IF(N211="zákl. přenesená",J211,0)</f>
        <v>0</v>
      </c>
      <c r="BH211" s="176">
        <f>IF(N211="sníž. přenesená",J211,0)</f>
        <v>0</v>
      </c>
      <c r="BI211" s="176">
        <f>IF(N211="nulová",J211,0)</f>
        <v>0</v>
      </c>
      <c r="BJ211" s="17" t="s">
        <v>123</v>
      </c>
      <c r="BK211" s="176">
        <f>ROUND(I211*H211,2)</f>
        <v>0</v>
      </c>
      <c r="BL211" s="17" t="s">
        <v>122</v>
      </c>
      <c r="BM211" s="175" t="s">
        <v>272</v>
      </c>
    </row>
    <row r="212" s="13" customFormat="1">
      <c r="A212" s="13"/>
      <c r="B212" s="177"/>
      <c r="C212" s="13"/>
      <c r="D212" s="178" t="s">
        <v>125</v>
      </c>
      <c r="E212" s="13"/>
      <c r="F212" s="180" t="s">
        <v>273</v>
      </c>
      <c r="G212" s="13"/>
      <c r="H212" s="181">
        <v>3600</v>
      </c>
      <c r="I212" s="182"/>
      <c r="J212" s="13"/>
      <c r="K212" s="13"/>
      <c r="L212" s="177"/>
      <c r="M212" s="183"/>
      <c r="N212" s="184"/>
      <c r="O212" s="184"/>
      <c r="P212" s="184"/>
      <c r="Q212" s="184"/>
      <c r="R212" s="184"/>
      <c r="S212" s="184"/>
      <c r="T212" s="18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79" t="s">
        <v>125</v>
      </c>
      <c r="AU212" s="179" t="s">
        <v>123</v>
      </c>
      <c r="AV212" s="13" t="s">
        <v>123</v>
      </c>
      <c r="AW212" s="13" t="s">
        <v>3</v>
      </c>
      <c r="AX212" s="13" t="s">
        <v>82</v>
      </c>
      <c r="AY212" s="179" t="s">
        <v>114</v>
      </c>
    </row>
    <row r="213" s="12" customFormat="1" ht="22.8" customHeight="1">
      <c r="A213" s="12"/>
      <c r="B213" s="150"/>
      <c r="C213" s="12"/>
      <c r="D213" s="151" t="s">
        <v>76</v>
      </c>
      <c r="E213" s="161" t="s">
        <v>274</v>
      </c>
      <c r="F213" s="161" t="s">
        <v>275</v>
      </c>
      <c r="G213" s="12"/>
      <c r="H213" s="12"/>
      <c r="I213" s="153"/>
      <c r="J213" s="162">
        <f>BK213</f>
        <v>0</v>
      </c>
      <c r="K213" s="12"/>
      <c r="L213" s="150"/>
      <c r="M213" s="155"/>
      <c r="N213" s="156"/>
      <c r="O213" s="156"/>
      <c r="P213" s="157">
        <f>SUM(P214:P218)</f>
        <v>0</v>
      </c>
      <c r="Q213" s="156"/>
      <c r="R213" s="157">
        <f>SUM(R214:R218)</f>
        <v>0</v>
      </c>
      <c r="S213" s="156"/>
      <c r="T213" s="158">
        <f>SUM(T214:T218)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51" t="s">
        <v>82</v>
      </c>
      <c r="AT213" s="159" t="s">
        <v>76</v>
      </c>
      <c r="AU213" s="159" t="s">
        <v>82</v>
      </c>
      <c r="AY213" s="151" t="s">
        <v>114</v>
      </c>
      <c r="BK213" s="160">
        <f>SUM(BK214:BK218)</f>
        <v>0</v>
      </c>
    </row>
    <row r="214" s="2" customFormat="1" ht="16.5" customHeight="1">
      <c r="A214" s="36"/>
      <c r="B214" s="163"/>
      <c r="C214" s="164" t="s">
        <v>276</v>
      </c>
      <c r="D214" s="164" t="s">
        <v>117</v>
      </c>
      <c r="E214" s="165" t="s">
        <v>277</v>
      </c>
      <c r="F214" s="166" t="s">
        <v>278</v>
      </c>
      <c r="G214" s="167" t="s">
        <v>279</v>
      </c>
      <c r="H214" s="168">
        <v>9.7590000000000003</v>
      </c>
      <c r="I214" s="169"/>
      <c r="J214" s="170">
        <f>ROUND(I214*H214,2)</f>
        <v>0</v>
      </c>
      <c r="K214" s="166" t="s">
        <v>121</v>
      </c>
      <c r="L214" s="37"/>
      <c r="M214" s="171" t="s">
        <v>1</v>
      </c>
      <c r="N214" s="172" t="s">
        <v>43</v>
      </c>
      <c r="O214" s="75"/>
      <c r="P214" s="173">
        <f>O214*H214</f>
        <v>0</v>
      </c>
      <c r="Q214" s="173">
        <v>0</v>
      </c>
      <c r="R214" s="173">
        <f>Q214*H214</f>
        <v>0</v>
      </c>
      <c r="S214" s="173">
        <v>0</v>
      </c>
      <c r="T214" s="174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75" t="s">
        <v>122</v>
      </c>
      <c r="AT214" s="175" t="s">
        <v>117</v>
      </c>
      <c r="AU214" s="175" t="s">
        <v>123</v>
      </c>
      <c r="AY214" s="17" t="s">
        <v>114</v>
      </c>
      <c r="BE214" s="176">
        <f>IF(N214="základní",J214,0)</f>
        <v>0</v>
      </c>
      <c r="BF214" s="176">
        <f>IF(N214="snížená",J214,0)</f>
        <v>0</v>
      </c>
      <c r="BG214" s="176">
        <f>IF(N214="zákl. přenesená",J214,0)</f>
        <v>0</v>
      </c>
      <c r="BH214" s="176">
        <f>IF(N214="sníž. přenesená",J214,0)</f>
        <v>0</v>
      </c>
      <c r="BI214" s="176">
        <f>IF(N214="nulová",J214,0)</f>
        <v>0</v>
      </c>
      <c r="BJ214" s="17" t="s">
        <v>123</v>
      </c>
      <c r="BK214" s="176">
        <f>ROUND(I214*H214,2)</f>
        <v>0</v>
      </c>
      <c r="BL214" s="17" t="s">
        <v>122</v>
      </c>
      <c r="BM214" s="175" t="s">
        <v>280</v>
      </c>
    </row>
    <row r="215" s="2" customFormat="1" ht="16.5" customHeight="1">
      <c r="A215" s="36"/>
      <c r="B215" s="163"/>
      <c r="C215" s="164" t="s">
        <v>281</v>
      </c>
      <c r="D215" s="164" t="s">
        <v>117</v>
      </c>
      <c r="E215" s="165" t="s">
        <v>282</v>
      </c>
      <c r="F215" s="166" t="s">
        <v>283</v>
      </c>
      <c r="G215" s="167" t="s">
        <v>279</v>
      </c>
      <c r="H215" s="168">
        <v>9.7590000000000003</v>
      </c>
      <c r="I215" s="169"/>
      <c r="J215" s="170">
        <f>ROUND(I215*H215,2)</f>
        <v>0</v>
      </c>
      <c r="K215" s="166" t="s">
        <v>121</v>
      </c>
      <c r="L215" s="37"/>
      <c r="M215" s="171" t="s">
        <v>1</v>
      </c>
      <c r="N215" s="172" t="s">
        <v>43</v>
      </c>
      <c r="O215" s="75"/>
      <c r="P215" s="173">
        <f>O215*H215</f>
        <v>0</v>
      </c>
      <c r="Q215" s="173">
        <v>0</v>
      </c>
      <c r="R215" s="173">
        <f>Q215*H215</f>
        <v>0</v>
      </c>
      <c r="S215" s="173">
        <v>0</v>
      </c>
      <c r="T215" s="174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75" t="s">
        <v>122</v>
      </c>
      <c r="AT215" s="175" t="s">
        <v>117</v>
      </c>
      <c r="AU215" s="175" t="s">
        <v>123</v>
      </c>
      <c r="AY215" s="17" t="s">
        <v>114</v>
      </c>
      <c r="BE215" s="176">
        <f>IF(N215="základní",J215,0)</f>
        <v>0</v>
      </c>
      <c r="BF215" s="176">
        <f>IF(N215="snížená",J215,0)</f>
        <v>0</v>
      </c>
      <c r="BG215" s="176">
        <f>IF(N215="zákl. přenesená",J215,0)</f>
        <v>0</v>
      </c>
      <c r="BH215" s="176">
        <f>IF(N215="sníž. přenesená",J215,0)</f>
        <v>0</v>
      </c>
      <c r="BI215" s="176">
        <f>IF(N215="nulová",J215,0)</f>
        <v>0</v>
      </c>
      <c r="BJ215" s="17" t="s">
        <v>123</v>
      </c>
      <c r="BK215" s="176">
        <f>ROUND(I215*H215,2)</f>
        <v>0</v>
      </c>
      <c r="BL215" s="17" t="s">
        <v>122</v>
      </c>
      <c r="BM215" s="175" t="s">
        <v>284</v>
      </c>
    </row>
    <row r="216" s="2" customFormat="1" ht="16.5" customHeight="1">
      <c r="A216" s="36"/>
      <c r="B216" s="163"/>
      <c r="C216" s="164" t="s">
        <v>285</v>
      </c>
      <c r="D216" s="164" t="s">
        <v>117</v>
      </c>
      <c r="E216" s="165" t="s">
        <v>286</v>
      </c>
      <c r="F216" s="166" t="s">
        <v>287</v>
      </c>
      <c r="G216" s="167" t="s">
        <v>279</v>
      </c>
      <c r="H216" s="168">
        <v>117.108</v>
      </c>
      <c r="I216" s="169"/>
      <c r="J216" s="170">
        <f>ROUND(I216*H216,2)</f>
        <v>0</v>
      </c>
      <c r="K216" s="166" t="s">
        <v>121</v>
      </c>
      <c r="L216" s="37"/>
      <c r="M216" s="171" t="s">
        <v>1</v>
      </c>
      <c r="N216" s="172" t="s">
        <v>43</v>
      </c>
      <c r="O216" s="75"/>
      <c r="P216" s="173">
        <f>O216*H216</f>
        <v>0</v>
      </c>
      <c r="Q216" s="173">
        <v>0</v>
      </c>
      <c r="R216" s="173">
        <f>Q216*H216</f>
        <v>0</v>
      </c>
      <c r="S216" s="173">
        <v>0</v>
      </c>
      <c r="T216" s="174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75" t="s">
        <v>122</v>
      </c>
      <c r="AT216" s="175" t="s">
        <v>117</v>
      </c>
      <c r="AU216" s="175" t="s">
        <v>123</v>
      </c>
      <c r="AY216" s="17" t="s">
        <v>114</v>
      </c>
      <c r="BE216" s="176">
        <f>IF(N216="základní",J216,0)</f>
        <v>0</v>
      </c>
      <c r="BF216" s="176">
        <f>IF(N216="snížená",J216,0)</f>
        <v>0</v>
      </c>
      <c r="BG216" s="176">
        <f>IF(N216="zákl. přenesená",J216,0)</f>
        <v>0</v>
      </c>
      <c r="BH216" s="176">
        <f>IF(N216="sníž. přenesená",J216,0)</f>
        <v>0</v>
      </c>
      <c r="BI216" s="176">
        <f>IF(N216="nulová",J216,0)</f>
        <v>0</v>
      </c>
      <c r="BJ216" s="17" t="s">
        <v>123</v>
      </c>
      <c r="BK216" s="176">
        <f>ROUND(I216*H216,2)</f>
        <v>0</v>
      </c>
      <c r="BL216" s="17" t="s">
        <v>122</v>
      </c>
      <c r="BM216" s="175" t="s">
        <v>288</v>
      </c>
    </row>
    <row r="217" s="13" customFormat="1">
      <c r="A217" s="13"/>
      <c r="B217" s="177"/>
      <c r="C217" s="13"/>
      <c r="D217" s="178" t="s">
        <v>125</v>
      </c>
      <c r="E217" s="13"/>
      <c r="F217" s="180" t="s">
        <v>289</v>
      </c>
      <c r="G217" s="13"/>
      <c r="H217" s="181">
        <v>117.108</v>
      </c>
      <c r="I217" s="182"/>
      <c r="J217" s="13"/>
      <c r="K217" s="13"/>
      <c r="L217" s="177"/>
      <c r="M217" s="183"/>
      <c r="N217" s="184"/>
      <c r="O217" s="184"/>
      <c r="P217" s="184"/>
      <c r="Q217" s="184"/>
      <c r="R217" s="184"/>
      <c r="S217" s="184"/>
      <c r="T217" s="18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79" t="s">
        <v>125</v>
      </c>
      <c r="AU217" s="179" t="s">
        <v>123</v>
      </c>
      <c r="AV217" s="13" t="s">
        <v>123</v>
      </c>
      <c r="AW217" s="13" t="s">
        <v>3</v>
      </c>
      <c r="AX217" s="13" t="s">
        <v>82</v>
      </c>
      <c r="AY217" s="179" t="s">
        <v>114</v>
      </c>
    </row>
    <row r="218" s="2" customFormat="1" ht="21.75" customHeight="1">
      <c r="A218" s="36"/>
      <c r="B218" s="163"/>
      <c r="C218" s="164" t="s">
        <v>290</v>
      </c>
      <c r="D218" s="164" t="s">
        <v>117</v>
      </c>
      <c r="E218" s="165" t="s">
        <v>291</v>
      </c>
      <c r="F218" s="166" t="s">
        <v>292</v>
      </c>
      <c r="G218" s="167" t="s">
        <v>279</v>
      </c>
      <c r="H218" s="168">
        <v>9.7579999999999991</v>
      </c>
      <c r="I218" s="169"/>
      <c r="J218" s="170">
        <f>ROUND(I218*H218,2)</f>
        <v>0</v>
      </c>
      <c r="K218" s="166" t="s">
        <v>121</v>
      </c>
      <c r="L218" s="37"/>
      <c r="M218" s="171" t="s">
        <v>1</v>
      </c>
      <c r="N218" s="172" t="s">
        <v>43</v>
      </c>
      <c r="O218" s="75"/>
      <c r="P218" s="173">
        <f>O218*H218</f>
        <v>0</v>
      </c>
      <c r="Q218" s="173">
        <v>0</v>
      </c>
      <c r="R218" s="173">
        <f>Q218*H218</f>
        <v>0</v>
      </c>
      <c r="S218" s="173">
        <v>0</v>
      </c>
      <c r="T218" s="174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75" t="s">
        <v>122</v>
      </c>
      <c r="AT218" s="175" t="s">
        <v>117</v>
      </c>
      <c r="AU218" s="175" t="s">
        <v>123</v>
      </c>
      <c r="AY218" s="17" t="s">
        <v>114</v>
      </c>
      <c r="BE218" s="176">
        <f>IF(N218="základní",J218,0)</f>
        <v>0</v>
      </c>
      <c r="BF218" s="176">
        <f>IF(N218="snížená",J218,0)</f>
        <v>0</v>
      </c>
      <c r="BG218" s="176">
        <f>IF(N218="zákl. přenesená",J218,0)</f>
        <v>0</v>
      </c>
      <c r="BH218" s="176">
        <f>IF(N218="sníž. přenesená",J218,0)</f>
        <v>0</v>
      </c>
      <c r="BI218" s="176">
        <f>IF(N218="nulová",J218,0)</f>
        <v>0</v>
      </c>
      <c r="BJ218" s="17" t="s">
        <v>123</v>
      </c>
      <c r="BK218" s="176">
        <f>ROUND(I218*H218,2)</f>
        <v>0</v>
      </c>
      <c r="BL218" s="17" t="s">
        <v>122</v>
      </c>
      <c r="BM218" s="175" t="s">
        <v>293</v>
      </c>
    </row>
    <row r="219" s="12" customFormat="1" ht="22.8" customHeight="1">
      <c r="A219" s="12"/>
      <c r="B219" s="150"/>
      <c r="C219" s="12"/>
      <c r="D219" s="151" t="s">
        <v>76</v>
      </c>
      <c r="E219" s="161" t="s">
        <v>294</v>
      </c>
      <c r="F219" s="161" t="s">
        <v>295</v>
      </c>
      <c r="G219" s="12"/>
      <c r="H219" s="12"/>
      <c r="I219" s="153"/>
      <c r="J219" s="162">
        <f>BK219</f>
        <v>0</v>
      </c>
      <c r="K219" s="12"/>
      <c r="L219" s="150"/>
      <c r="M219" s="155"/>
      <c r="N219" s="156"/>
      <c r="O219" s="156"/>
      <c r="P219" s="157">
        <f>P220</f>
        <v>0</v>
      </c>
      <c r="Q219" s="156"/>
      <c r="R219" s="157">
        <f>R220</f>
        <v>0</v>
      </c>
      <c r="S219" s="156"/>
      <c r="T219" s="158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51" t="s">
        <v>82</v>
      </c>
      <c r="AT219" s="159" t="s">
        <v>76</v>
      </c>
      <c r="AU219" s="159" t="s">
        <v>82</v>
      </c>
      <c r="AY219" s="151" t="s">
        <v>114</v>
      </c>
      <c r="BK219" s="160">
        <f>BK220</f>
        <v>0</v>
      </c>
    </row>
    <row r="220" s="2" customFormat="1" ht="16.5" customHeight="1">
      <c r="A220" s="36"/>
      <c r="B220" s="163"/>
      <c r="C220" s="164" t="s">
        <v>296</v>
      </c>
      <c r="D220" s="164" t="s">
        <v>117</v>
      </c>
      <c r="E220" s="165" t="s">
        <v>297</v>
      </c>
      <c r="F220" s="166" t="s">
        <v>298</v>
      </c>
      <c r="G220" s="167" t="s">
        <v>279</v>
      </c>
      <c r="H220" s="168">
        <v>11.927</v>
      </c>
      <c r="I220" s="169"/>
      <c r="J220" s="170">
        <f>ROUND(I220*H220,2)</f>
        <v>0</v>
      </c>
      <c r="K220" s="166" t="s">
        <v>121</v>
      </c>
      <c r="L220" s="37"/>
      <c r="M220" s="171" t="s">
        <v>1</v>
      </c>
      <c r="N220" s="172" t="s">
        <v>43</v>
      </c>
      <c r="O220" s="75"/>
      <c r="P220" s="173">
        <f>O220*H220</f>
        <v>0</v>
      </c>
      <c r="Q220" s="173">
        <v>0</v>
      </c>
      <c r="R220" s="173">
        <f>Q220*H220</f>
        <v>0</v>
      </c>
      <c r="S220" s="173">
        <v>0</v>
      </c>
      <c r="T220" s="174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75" t="s">
        <v>122</v>
      </c>
      <c r="AT220" s="175" t="s">
        <v>117</v>
      </c>
      <c r="AU220" s="175" t="s">
        <v>123</v>
      </c>
      <c r="AY220" s="17" t="s">
        <v>114</v>
      </c>
      <c r="BE220" s="176">
        <f>IF(N220="základní",J220,0)</f>
        <v>0</v>
      </c>
      <c r="BF220" s="176">
        <f>IF(N220="snížená",J220,0)</f>
        <v>0</v>
      </c>
      <c r="BG220" s="176">
        <f>IF(N220="zákl. přenesená",J220,0)</f>
        <v>0</v>
      </c>
      <c r="BH220" s="176">
        <f>IF(N220="sníž. přenesená",J220,0)</f>
        <v>0</v>
      </c>
      <c r="BI220" s="176">
        <f>IF(N220="nulová",J220,0)</f>
        <v>0</v>
      </c>
      <c r="BJ220" s="17" t="s">
        <v>123</v>
      </c>
      <c r="BK220" s="176">
        <f>ROUND(I220*H220,2)</f>
        <v>0</v>
      </c>
      <c r="BL220" s="17" t="s">
        <v>122</v>
      </c>
      <c r="BM220" s="175" t="s">
        <v>299</v>
      </c>
    </row>
    <row r="221" s="12" customFormat="1" ht="25.92" customHeight="1">
      <c r="A221" s="12"/>
      <c r="B221" s="150"/>
      <c r="C221" s="12"/>
      <c r="D221" s="151" t="s">
        <v>76</v>
      </c>
      <c r="E221" s="152" t="s">
        <v>300</v>
      </c>
      <c r="F221" s="152" t="s">
        <v>301</v>
      </c>
      <c r="G221" s="12"/>
      <c r="H221" s="12"/>
      <c r="I221" s="153"/>
      <c r="J221" s="154">
        <f>BK221</f>
        <v>0</v>
      </c>
      <c r="K221" s="12"/>
      <c r="L221" s="150"/>
      <c r="M221" s="155"/>
      <c r="N221" s="156"/>
      <c r="O221" s="156"/>
      <c r="P221" s="157">
        <f>P222+P256+P266</f>
        <v>0</v>
      </c>
      <c r="Q221" s="156"/>
      <c r="R221" s="157">
        <f>R222+R256+R266</f>
        <v>0.64340233999999996</v>
      </c>
      <c r="S221" s="156"/>
      <c r="T221" s="158">
        <f>T222+T256+T266</f>
        <v>0.30211299999999996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51" t="s">
        <v>123</v>
      </c>
      <c r="AT221" s="159" t="s">
        <v>76</v>
      </c>
      <c r="AU221" s="159" t="s">
        <v>77</v>
      </c>
      <c r="AY221" s="151" t="s">
        <v>114</v>
      </c>
      <c r="BK221" s="160">
        <f>BK222+BK256+BK266</f>
        <v>0</v>
      </c>
    </row>
    <row r="222" s="12" customFormat="1" ht="22.8" customHeight="1">
      <c r="A222" s="12"/>
      <c r="B222" s="150"/>
      <c r="C222" s="12"/>
      <c r="D222" s="151" t="s">
        <v>76</v>
      </c>
      <c r="E222" s="161" t="s">
        <v>302</v>
      </c>
      <c r="F222" s="161" t="s">
        <v>303</v>
      </c>
      <c r="G222" s="12"/>
      <c r="H222" s="12"/>
      <c r="I222" s="153"/>
      <c r="J222" s="162">
        <f>BK222</f>
        <v>0</v>
      </c>
      <c r="K222" s="12"/>
      <c r="L222" s="150"/>
      <c r="M222" s="155"/>
      <c r="N222" s="156"/>
      <c r="O222" s="156"/>
      <c r="P222" s="157">
        <f>SUM(P223:P255)</f>
        <v>0</v>
      </c>
      <c r="Q222" s="156"/>
      <c r="R222" s="157">
        <f>SUM(R223:R255)</f>
        <v>0.25685849999999999</v>
      </c>
      <c r="S222" s="156"/>
      <c r="T222" s="158">
        <f>SUM(T223:T255)</f>
        <v>0.1950634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51" t="s">
        <v>123</v>
      </c>
      <c r="AT222" s="159" t="s">
        <v>76</v>
      </c>
      <c r="AU222" s="159" t="s">
        <v>82</v>
      </c>
      <c r="AY222" s="151" t="s">
        <v>114</v>
      </c>
      <c r="BK222" s="160">
        <f>SUM(BK223:BK255)</f>
        <v>0</v>
      </c>
    </row>
    <row r="223" s="2" customFormat="1" ht="16.5" customHeight="1">
      <c r="A223" s="36"/>
      <c r="B223" s="163"/>
      <c r="C223" s="164" t="s">
        <v>304</v>
      </c>
      <c r="D223" s="164" t="s">
        <v>117</v>
      </c>
      <c r="E223" s="165" t="s">
        <v>305</v>
      </c>
      <c r="F223" s="166" t="s">
        <v>306</v>
      </c>
      <c r="G223" s="167" t="s">
        <v>146</v>
      </c>
      <c r="H223" s="168">
        <v>31.879999999999999</v>
      </c>
      <c r="I223" s="169"/>
      <c r="J223" s="170">
        <f>ROUND(I223*H223,2)</f>
        <v>0</v>
      </c>
      <c r="K223" s="166" t="s">
        <v>121</v>
      </c>
      <c r="L223" s="37"/>
      <c r="M223" s="171" t="s">
        <v>1</v>
      </c>
      <c r="N223" s="172" t="s">
        <v>43</v>
      </c>
      <c r="O223" s="75"/>
      <c r="P223" s="173">
        <f>O223*H223</f>
        <v>0</v>
      </c>
      <c r="Q223" s="173">
        <v>0</v>
      </c>
      <c r="R223" s="173">
        <f>Q223*H223</f>
        <v>0</v>
      </c>
      <c r="S223" s="173">
        <v>0.00167</v>
      </c>
      <c r="T223" s="174">
        <f>S223*H223</f>
        <v>0.053239599999999998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75" t="s">
        <v>215</v>
      </c>
      <c r="AT223" s="175" t="s">
        <v>117</v>
      </c>
      <c r="AU223" s="175" t="s">
        <v>123</v>
      </c>
      <c r="AY223" s="17" t="s">
        <v>114</v>
      </c>
      <c r="BE223" s="176">
        <f>IF(N223="základní",J223,0)</f>
        <v>0</v>
      </c>
      <c r="BF223" s="176">
        <f>IF(N223="snížená",J223,0)</f>
        <v>0</v>
      </c>
      <c r="BG223" s="176">
        <f>IF(N223="zákl. přenesená",J223,0)</f>
        <v>0</v>
      </c>
      <c r="BH223" s="176">
        <f>IF(N223="sníž. přenesená",J223,0)</f>
        <v>0</v>
      </c>
      <c r="BI223" s="176">
        <f>IF(N223="nulová",J223,0)</f>
        <v>0</v>
      </c>
      <c r="BJ223" s="17" t="s">
        <v>123</v>
      </c>
      <c r="BK223" s="176">
        <f>ROUND(I223*H223,2)</f>
        <v>0</v>
      </c>
      <c r="BL223" s="17" t="s">
        <v>215</v>
      </c>
      <c r="BM223" s="175" t="s">
        <v>307</v>
      </c>
    </row>
    <row r="224" s="13" customFormat="1">
      <c r="A224" s="13"/>
      <c r="B224" s="177"/>
      <c r="C224" s="13"/>
      <c r="D224" s="178" t="s">
        <v>125</v>
      </c>
      <c r="E224" s="179" t="s">
        <v>1</v>
      </c>
      <c r="F224" s="180" t="s">
        <v>308</v>
      </c>
      <c r="G224" s="13"/>
      <c r="H224" s="181">
        <v>31.879999999999999</v>
      </c>
      <c r="I224" s="182"/>
      <c r="J224" s="13"/>
      <c r="K224" s="13"/>
      <c r="L224" s="177"/>
      <c r="M224" s="183"/>
      <c r="N224" s="184"/>
      <c r="O224" s="184"/>
      <c r="P224" s="184"/>
      <c r="Q224" s="184"/>
      <c r="R224" s="184"/>
      <c r="S224" s="184"/>
      <c r="T224" s="18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79" t="s">
        <v>125</v>
      </c>
      <c r="AU224" s="179" t="s">
        <v>123</v>
      </c>
      <c r="AV224" s="13" t="s">
        <v>123</v>
      </c>
      <c r="AW224" s="13" t="s">
        <v>33</v>
      </c>
      <c r="AX224" s="13" t="s">
        <v>82</v>
      </c>
      <c r="AY224" s="179" t="s">
        <v>114</v>
      </c>
    </row>
    <row r="225" s="2" customFormat="1" ht="16.5" customHeight="1">
      <c r="A225" s="36"/>
      <c r="B225" s="163"/>
      <c r="C225" s="164" t="s">
        <v>309</v>
      </c>
      <c r="D225" s="164" t="s">
        <v>117</v>
      </c>
      <c r="E225" s="165" t="s">
        <v>310</v>
      </c>
      <c r="F225" s="166" t="s">
        <v>311</v>
      </c>
      <c r="G225" s="167" t="s">
        <v>146</v>
      </c>
      <c r="H225" s="168">
        <v>7.0599999999999996</v>
      </c>
      <c r="I225" s="169"/>
      <c r="J225" s="170">
        <f>ROUND(I225*H225,2)</f>
        <v>0</v>
      </c>
      <c r="K225" s="166" t="s">
        <v>121</v>
      </c>
      <c r="L225" s="37"/>
      <c r="M225" s="171" t="s">
        <v>1</v>
      </c>
      <c r="N225" s="172" t="s">
        <v>43</v>
      </c>
      <c r="O225" s="75"/>
      <c r="P225" s="173">
        <f>O225*H225</f>
        <v>0</v>
      </c>
      <c r="Q225" s="173">
        <v>0</v>
      </c>
      <c r="R225" s="173">
        <f>Q225*H225</f>
        <v>0</v>
      </c>
      <c r="S225" s="173">
        <v>0.0022300000000000002</v>
      </c>
      <c r="T225" s="174">
        <f>S225*H225</f>
        <v>0.015743800000000002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75" t="s">
        <v>215</v>
      </c>
      <c r="AT225" s="175" t="s">
        <v>117</v>
      </c>
      <c r="AU225" s="175" t="s">
        <v>123</v>
      </c>
      <c r="AY225" s="17" t="s">
        <v>114</v>
      </c>
      <c r="BE225" s="176">
        <f>IF(N225="základní",J225,0)</f>
        <v>0</v>
      </c>
      <c r="BF225" s="176">
        <f>IF(N225="snížená",J225,0)</f>
        <v>0</v>
      </c>
      <c r="BG225" s="176">
        <f>IF(N225="zákl. přenesená",J225,0)</f>
        <v>0</v>
      </c>
      <c r="BH225" s="176">
        <f>IF(N225="sníž. přenesená",J225,0)</f>
        <v>0</v>
      </c>
      <c r="BI225" s="176">
        <f>IF(N225="nulová",J225,0)</f>
        <v>0</v>
      </c>
      <c r="BJ225" s="17" t="s">
        <v>123</v>
      </c>
      <c r="BK225" s="176">
        <f>ROUND(I225*H225,2)</f>
        <v>0</v>
      </c>
      <c r="BL225" s="17" t="s">
        <v>215</v>
      </c>
      <c r="BM225" s="175" t="s">
        <v>312</v>
      </c>
    </row>
    <row r="226" s="13" customFormat="1">
      <c r="A226" s="13"/>
      <c r="B226" s="177"/>
      <c r="C226" s="13"/>
      <c r="D226" s="178" t="s">
        <v>125</v>
      </c>
      <c r="E226" s="179" t="s">
        <v>1</v>
      </c>
      <c r="F226" s="180" t="s">
        <v>313</v>
      </c>
      <c r="G226" s="13"/>
      <c r="H226" s="181">
        <v>7.0599999999999996</v>
      </c>
      <c r="I226" s="182"/>
      <c r="J226" s="13"/>
      <c r="K226" s="13"/>
      <c r="L226" s="177"/>
      <c r="M226" s="183"/>
      <c r="N226" s="184"/>
      <c r="O226" s="184"/>
      <c r="P226" s="184"/>
      <c r="Q226" s="184"/>
      <c r="R226" s="184"/>
      <c r="S226" s="184"/>
      <c r="T226" s="18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79" t="s">
        <v>125</v>
      </c>
      <c r="AU226" s="179" t="s">
        <v>123</v>
      </c>
      <c r="AV226" s="13" t="s">
        <v>123</v>
      </c>
      <c r="AW226" s="13" t="s">
        <v>33</v>
      </c>
      <c r="AX226" s="13" t="s">
        <v>82</v>
      </c>
      <c r="AY226" s="179" t="s">
        <v>114</v>
      </c>
    </row>
    <row r="227" s="2" customFormat="1" ht="16.5" customHeight="1">
      <c r="A227" s="36"/>
      <c r="B227" s="163"/>
      <c r="C227" s="164" t="s">
        <v>314</v>
      </c>
      <c r="D227" s="164" t="s">
        <v>117</v>
      </c>
      <c r="E227" s="165" t="s">
        <v>315</v>
      </c>
      <c r="F227" s="166" t="s">
        <v>316</v>
      </c>
      <c r="G227" s="167" t="s">
        <v>146</v>
      </c>
      <c r="H227" s="168">
        <v>32</v>
      </c>
      <c r="I227" s="169"/>
      <c r="J227" s="170">
        <f>ROUND(I227*H227,2)</f>
        <v>0</v>
      </c>
      <c r="K227" s="166" t="s">
        <v>121</v>
      </c>
      <c r="L227" s="37"/>
      <c r="M227" s="171" t="s">
        <v>1</v>
      </c>
      <c r="N227" s="172" t="s">
        <v>43</v>
      </c>
      <c r="O227" s="75"/>
      <c r="P227" s="173">
        <f>O227*H227</f>
        <v>0</v>
      </c>
      <c r="Q227" s="173">
        <v>0</v>
      </c>
      <c r="R227" s="173">
        <f>Q227*H227</f>
        <v>0</v>
      </c>
      <c r="S227" s="173">
        <v>0.0039399999999999999</v>
      </c>
      <c r="T227" s="174">
        <f>S227*H227</f>
        <v>0.12608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75" t="s">
        <v>215</v>
      </c>
      <c r="AT227" s="175" t="s">
        <v>117</v>
      </c>
      <c r="AU227" s="175" t="s">
        <v>123</v>
      </c>
      <c r="AY227" s="17" t="s">
        <v>114</v>
      </c>
      <c r="BE227" s="176">
        <f>IF(N227="základní",J227,0)</f>
        <v>0</v>
      </c>
      <c r="BF227" s="176">
        <f>IF(N227="snížená",J227,0)</f>
        <v>0</v>
      </c>
      <c r="BG227" s="176">
        <f>IF(N227="zákl. přenesená",J227,0)</f>
        <v>0</v>
      </c>
      <c r="BH227" s="176">
        <f>IF(N227="sníž. přenesená",J227,0)</f>
        <v>0</v>
      </c>
      <c r="BI227" s="176">
        <f>IF(N227="nulová",J227,0)</f>
        <v>0</v>
      </c>
      <c r="BJ227" s="17" t="s">
        <v>123</v>
      </c>
      <c r="BK227" s="176">
        <f>ROUND(I227*H227,2)</f>
        <v>0</v>
      </c>
      <c r="BL227" s="17" t="s">
        <v>215</v>
      </c>
      <c r="BM227" s="175" t="s">
        <v>317</v>
      </c>
    </row>
    <row r="228" s="13" customFormat="1">
      <c r="A228" s="13"/>
      <c r="B228" s="177"/>
      <c r="C228" s="13"/>
      <c r="D228" s="178" t="s">
        <v>125</v>
      </c>
      <c r="E228" s="179" t="s">
        <v>1</v>
      </c>
      <c r="F228" s="180" t="s">
        <v>318</v>
      </c>
      <c r="G228" s="13"/>
      <c r="H228" s="181">
        <v>32</v>
      </c>
      <c r="I228" s="182"/>
      <c r="J228" s="13"/>
      <c r="K228" s="13"/>
      <c r="L228" s="177"/>
      <c r="M228" s="183"/>
      <c r="N228" s="184"/>
      <c r="O228" s="184"/>
      <c r="P228" s="184"/>
      <c r="Q228" s="184"/>
      <c r="R228" s="184"/>
      <c r="S228" s="184"/>
      <c r="T228" s="18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79" t="s">
        <v>125</v>
      </c>
      <c r="AU228" s="179" t="s">
        <v>123</v>
      </c>
      <c r="AV228" s="13" t="s">
        <v>123</v>
      </c>
      <c r="AW228" s="13" t="s">
        <v>33</v>
      </c>
      <c r="AX228" s="13" t="s">
        <v>82</v>
      </c>
      <c r="AY228" s="179" t="s">
        <v>114</v>
      </c>
    </row>
    <row r="229" s="2" customFormat="1" ht="16.5" customHeight="1">
      <c r="A229" s="36"/>
      <c r="B229" s="163"/>
      <c r="C229" s="164" t="s">
        <v>319</v>
      </c>
      <c r="D229" s="164" t="s">
        <v>117</v>
      </c>
      <c r="E229" s="165" t="s">
        <v>320</v>
      </c>
      <c r="F229" s="166" t="s">
        <v>321</v>
      </c>
      <c r="G229" s="167" t="s">
        <v>146</v>
      </c>
      <c r="H229" s="168">
        <v>9.5399999999999991</v>
      </c>
      <c r="I229" s="169"/>
      <c r="J229" s="170">
        <f>ROUND(I229*H229,2)</f>
        <v>0</v>
      </c>
      <c r="K229" s="166" t="s">
        <v>121</v>
      </c>
      <c r="L229" s="37"/>
      <c r="M229" s="171" t="s">
        <v>1</v>
      </c>
      <c r="N229" s="172" t="s">
        <v>43</v>
      </c>
      <c r="O229" s="75"/>
      <c r="P229" s="173">
        <f>O229*H229</f>
        <v>0</v>
      </c>
      <c r="Q229" s="173">
        <v>0.0016299999999999999</v>
      </c>
      <c r="R229" s="173">
        <f>Q229*H229</f>
        <v>0.015550199999999998</v>
      </c>
      <c r="S229" s="173">
        <v>0</v>
      </c>
      <c r="T229" s="174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75" t="s">
        <v>215</v>
      </c>
      <c r="AT229" s="175" t="s">
        <v>117</v>
      </c>
      <c r="AU229" s="175" t="s">
        <v>123</v>
      </c>
      <c r="AY229" s="17" t="s">
        <v>114</v>
      </c>
      <c r="BE229" s="176">
        <f>IF(N229="základní",J229,0)</f>
        <v>0</v>
      </c>
      <c r="BF229" s="176">
        <f>IF(N229="snížená",J229,0)</f>
        <v>0</v>
      </c>
      <c r="BG229" s="176">
        <f>IF(N229="zákl. přenesená",J229,0)</f>
        <v>0</v>
      </c>
      <c r="BH229" s="176">
        <f>IF(N229="sníž. přenesená",J229,0)</f>
        <v>0</v>
      </c>
      <c r="BI229" s="176">
        <f>IF(N229="nulová",J229,0)</f>
        <v>0</v>
      </c>
      <c r="BJ229" s="17" t="s">
        <v>123</v>
      </c>
      <c r="BK229" s="176">
        <f>ROUND(I229*H229,2)</f>
        <v>0</v>
      </c>
      <c r="BL229" s="17" t="s">
        <v>215</v>
      </c>
      <c r="BM229" s="175" t="s">
        <v>322</v>
      </c>
    </row>
    <row r="230" s="13" customFormat="1">
      <c r="A230" s="13"/>
      <c r="B230" s="177"/>
      <c r="C230" s="13"/>
      <c r="D230" s="178" t="s">
        <v>125</v>
      </c>
      <c r="E230" s="179" t="s">
        <v>1</v>
      </c>
      <c r="F230" s="180" t="s">
        <v>323</v>
      </c>
      <c r="G230" s="13"/>
      <c r="H230" s="181">
        <v>9.5399999999999991</v>
      </c>
      <c r="I230" s="182"/>
      <c r="J230" s="13"/>
      <c r="K230" s="13"/>
      <c r="L230" s="177"/>
      <c r="M230" s="183"/>
      <c r="N230" s="184"/>
      <c r="O230" s="184"/>
      <c r="P230" s="184"/>
      <c r="Q230" s="184"/>
      <c r="R230" s="184"/>
      <c r="S230" s="184"/>
      <c r="T230" s="18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79" t="s">
        <v>125</v>
      </c>
      <c r="AU230" s="179" t="s">
        <v>123</v>
      </c>
      <c r="AV230" s="13" t="s">
        <v>123</v>
      </c>
      <c r="AW230" s="13" t="s">
        <v>33</v>
      </c>
      <c r="AX230" s="13" t="s">
        <v>82</v>
      </c>
      <c r="AY230" s="179" t="s">
        <v>114</v>
      </c>
    </row>
    <row r="231" s="2" customFormat="1" ht="16.5" customHeight="1">
      <c r="A231" s="36"/>
      <c r="B231" s="163"/>
      <c r="C231" s="164" t="s">
        <v>324</v>
      </c>
      <c r="D231" s="164" t="s">
        <v>117</v>
      </c>
      <c r="E231" s="165" t="s">
        <v>325</v>
      </c>
      <c r="F231" s="166" t="s">
        <v>326</v>
      </c>
      <c r="G231" s="167" t="s">
        <v>146</v>
      </c>
      <c r="H231" s="168">
        <v>11.199999999999999</v>
      </c>
      <c r="I231" s="169"/>
      <c r="J231" s="170">
        <f>ROUND(I231*H231,2)</f>
        <v>0</v>
      </c>
      <c r="K231" s="166" t="s">
        <v>121</v>
      </c>
      <c r="L231" s="37"/>
      <c r="M231" s="171" t="s">
        <v>1</v>
      </c>
      <c r="N231" s="172" t="s">
        <v>43</v>
      </c>
      <c r="O231" s="75"/>
      <c r="P231" s="173">
        <f>O231*H231</f>
        <v>0</v>
      </c>
      <c r="Q231" s="173">
        <v>0.0026900000000000001</v>
      </c>
      <c r="R231" s="173">
        <f>Q231*H231</f>
        <v>0.030127999999999999</v>
      </c>
      <c r="S231" s="173">
        <v>0</v>
      </c>
      <c r="T231" s="174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75" t="s">
        <v>215</v>
      </c>
      <c r="AT231" s="175" t="s">
        <v>117</v>
      </c>
      <c r="AU231" s="175" t="s">
        <v>123</v>
      </c>
      <c r="AY231" s="17" t="s">
        <v>114</v>
      </c>
      <c r="BE231" s="176">
        <f>IF(N231="základní",J231,0)</f>
        <v>0</v>
      </c>
      <c r="BF231" s="176">
        <f>IF(N231="snížená",J231,0)</f>
        <v>0</v>
      </c>
      <c r="BG231" s="176">
        <f>IF(N231="zákl. přenesená",J231,0)</f>
        <v>0</v>
      </c>
      <c r="BH231" s="176">
        <f>IF(N231="sníž. přenesená",J231,0)</f>
        <v>0</v>
      </c>
      <c r="BI231" s="176">
        <f>IF(N231="nulová",J231,0)</f>
        <v>0</v>
      </c>
      <c r="BJ231" s="17" t="s">
        <v>123</v>
      </c>
      <c r="BK231" s="176">
        <f>ROUND(I231*H231,2)</f>
        <v>0</v>
      </c>
      <c r="BL231" s="17" t="s">
        <v>215</v>
      </c>
      <c r="BM231" s="175" t="s">
        <v>327</v>
      </c>
    </row>
    <row r="232" s="13" customFormat="1">
      <c r="A232" s="13"/>
      <c r="B232" s="177"/>
      <c r="C232" s="13"/>
      <c r="D232" s="178" t="s">
        <v>125</v>
      </c>
      <c r="E232" s="179" t="s">
        <v>1</v>
      </c>
      <c r="F232" s="180" t="s">
        <v>328</v>
      </c>
      <c r="G232" s="13"/>
      <c r="H232" s="181">
        <v>2.0499999999999998</v>
      </c>
      <c r="I232" s="182"/>
      <c r="J232" s="13"/>
      <c r="K232" s="13"/>
      <c r="L232" s="177"/>
      <c r="M232" s="183"/>
      <c r="N232" s="184"/>
      <c r="O232" s="184"/>
      <c r="P232" s="184"/>
      <c r="Q232" s="184"/>
      <c r="R232" s="184"/>
      <c r="S232" s="184"/>
      <c r="T232" s="18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79" t="s">
        <v>125</v>
      </c>
      <c r="AU232" s="179" t="s">
        <v>123</v>
      </c>
      <c r="AV232" s="13" t="s">
        <v>123</v>
      </c>
      <c r="AW232" s="13" t="s">
        <v>33</v>
      </c>
      <c r="AX232" s="13" t="s">
        <v>77</v>
      </c>
      <c r="AY232" s="179" t="s">
        <v>114</v>
      </c>
    </row>
    <row r="233" s="13" customFormat="1">
      <c r="A233" s="13"/>
      <c r="B233" s="177"/>
      <c r="C233" s="13"/>
      <c r="D233" s="178" t="s">
        <v>125</v>
      </c>
      <c r="E233" s="179" t="s">
        <v>1</v>
      </c>
      <c r="F233" s="180" t="s">
        <v>329</v>
      </c>
      <c r="G233" s="13"/>
      <c r="H233" s="181">
        <v>7.2000000000000002</v>
      </c>
      <c r="I233" s="182"/>
      <c r="J233" s="13"/>
      <c r="K233" s="13"/>
      <c r="L233" s="177"/>
      <c r="M233" s="183"/>
      <c r="N233" s="184"/>
      <c r="O233" s="184"/>
      <c r="P233" s="184"/>
      <c r="Q233" s="184"/>
      <c r="R233" s="184"/>
      <c r="S233" s="184"/>
      <c r="T233" s="18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79" t="s">
        <v>125</v>
      </c>
      <c r="AU233" s="179" t="s">
        <v>123</v>
      </c>
      <c r="AV233" s="13" t="s">
        <v>123</v>
      </c>
      <c r="AW233" s="13" t="s">
        <v>33</v>
      </c>
      <c r="AX233" s="13" t="s">
        <v>77</v>
      </c>
      <c r="AY233" s="179" t="s">
        <v>114</v>
      </c>
    </row>
    <row r="234" s="13" customFormat="1">
      <c r="A234" s="13"/>
      <c r="B234" s="177"/>
      <c r="C234" s="13"/>
      <c r="D234" s="178" t="s">
        <v>125</v>
      </c>
      <c r="E234" s="179" t="s">
        <v>1</v>
      </c>
      <c r="F234" s="180" t="s">
        <v>330</v>
      </c>
      <c r="G234" s="13"/>
      <c r="H234" s="181">
        <v>1.95</v>
      </c>
      <c r="I234" s="182"/>
      <c r="J234" s="13"/>
      <c r="K234" s="13"/>
      <c r="L234" s="177"/>
      <c r="M234" s="183"/>
      <c r="N234" s="184"/>
      <c r="O234" s="184"/>
      <c r="P234" s="184"/>
      <c r="Q234" s="184"/>
      <c r="R234" s="184"/>
      <c r="S234" s="184"/>
      <c r="T234" s="18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79" t="s">
        <v>125</v>
      </c>
      <c r="AU234" s="179" t="s">
        <v>123</v>
      </c>
      <c r="AV234" s="13" t="s">
        <v>123</v>
      </c>
      <c r="AW234" s="13" t="s">
        <v>33</v>
      </c>
      <c r="AX234" s="13" t="s">
        <v>77</v>
      </c>
      <c r="AY234" s="179" t="s">
        <v>114</v>
      </c>
    </row>
    <row r="235" s="14" customFormat="1">
      <c r="A235" s="14"/>
      <c r="B235" s="186"/>
      <c r="C235" s="14"/>
      <c r="D235" s="178" t="s">
        <v>125</v>
      </c>
      <c r="E235" s="187" t="s">
        <v>1</v>
      </c>
      <c r="F235" s="188" t="s">
        <v>132</v>
      </c>
      <c r="G235" s="14"/>
      <c r="H235" s="189">
        <v>11.199999999999999</v>
      </c>
      <c r="I235" s="190"/>
      <c r="J235" s="14"/>
      <c r="K235" s="14"/>
      <c r="L235" s="186"/>
      <c r="M235" s="191"/>
      <c r="N235" s="192"/>
      <c r="O235" s="192"/>
      <c r="P235" s="192"/>
      <c r="Q235" s="192"/>
      <c r="R235" s="192"/>
      <c r="S235" s="192"/>
      <c r="T235" s="19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187" t="s">
        <v>125</v>
      </c>
      <c r="AU235" s="187" t="s">
        <v>123</v>
      </c>
      <c r="AV235" s="14" t="s">
        <v>122</v>
      </c>
      <c r="AW235" s="14" t="s">
        <v>33</v>
      </c>
      <c r="AX235" s="14" t="s">
        <v>82</v>
      </c>
      <c r="AY235" s="187" t="s">
        <v>114</v>
      </c>
    </row>
    <row r="236" s="2" customFormat="1" ht="16.5" customHeight="1">
      <c r="A236" s="36"/>
      <c r="B236" s="163"/>
      <c r="C236" s="164" t="s">
        <v>331</v>
      </c>
      <c r="D236" s="164" t="s">
        <v>117</v>
      </c>
      <c r="E236" s="165" t="s">
        <v>332</v>
      </c>
      <c r="F236" s="166" t="s">
        <v>333</v>
      </c>
      <c r="G236" s="167" t="s">
        <v>146</v>
      </c>
      <c r="H236" s="168">
        <v>31.059999999999999</v>
      </c>
      <c r="I236" s="169"/>
      <c r="J236" s="170">
        <f>ROUND(I236*H236,2)</f>
        <v>0</v>
      </c>
      <c r="K236" s="166" t="s">
        <v>121</v>
      </c>
      <c r="L236" s="37"/>
      <c r="M236" s="171" t="s">
        <v>1</v>
      </c>
      <c r="N236" s="172" t="s">
        <v>43</v>
      </c>
      <c r="O236" s="75"/>
      <c r="P236" s="173">
        <f>O236*H236</f>
        <v>0</v>
      </c>
      <c r="Q236" s="173">
        <v>0.0035799999999999998</v>
      </c>
      <c r="R236" s="173">
        <f>Q236*H236</f>
        <v>0.1111948</v>
      </c>
      <c r="S236" s="173">
        <v>0</v>
      </c>
      <c r="T236" s="174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75" t="s">
        <v>215</v>
      </c>
      <c r="AT236" s="175" t="s">
        <v>117</v>
      </c>
      <c r="AU236" s="175" t="s">
        <v>123</v>
      </c>
      <c r="AY236" s="17" t="s">
        <v>114</v>
      </c>
      <c r="BE236" s="176">
        <f>IF(N236="základní",J236,0)</f>
        <v>0</v>
      </c>
      <c r="BF236" s="176">
        <f>IF(N236="snížená",J236,0)</f>
        <v>0</v>
      </c>
      <c r="BG236" s="176">
        <f>IF(N236="zákl. přenesená",J236,0)</f>
        <v>0</v>
      </c>
      <c r="BH236" s="176">
        <f>IF(N236="sníž. přenesená",J236,0)</f>
        <v>0</v>
      </c>
      <c r="BI236" s="176">
        <f>IF(N236="nulová",J236,0)</f>
        <v>0</v>
      </c>
      <c r="BJ236" s="17" t="s">
        <v>123</v>
      </c>
      <c r="BK236" s="176">
        <f>ROUND(I236*H236,2)</f>
        <v>0</v>
      </c>
      <c r="BL236" s="17" t="s">
        <v>215</v>
      </c>
      <c r="BM236" s="175" t="s">
        <v>334</v>
      </c>
    </row>
    <row r="237" s="13" customFormat="1">
      <c r="A237" s="13"/>
      <c r="B237" s="177"/>
      <c r="C237" s="13"/>
      <c r="D237" s="178" t="s">
        <v>125</v>
      </c>
      <c r="E237" s="179" t="s">
        <v>1</v>
      </c>
      <c r="F237" s="180" t="s">
        <v>335</v>
      </c>
      <c r="G237" s="13"/>
      <c r="H237" s="181">
        <v>7.4699999999999998</v>
      </c>
      <c r="I237" s="182"/>
      <c r="J237" s="13"/>
      <c r="K237" s="13"/>
      <c r="L237" s="177"/>
      <c r="M237" s="183"/>
      <c r="N237" s="184"/>
      <c r="O237" s="184"/>
      <c r="P237" s="184"/>
      <c r="Q237" s="184"/>
      <c r="R237" s="184"/>
      <c r="S237" s="184"/>
      <c r="T237" s="18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79" t="s">
        <v>125</v>
      </c>
      <c r="AU237" s="179" t="s">
        <v>123</v>
      </c>
      <c r="AV237" s="13" t="s">
        <v>123</v>
      </c>
      <c r="AW237" s="13" t="s">
        <v>33</v>
      </c>
      <c r="AX237" s="13" t="s">
        <v>77</v>
      </c>
      <c r="AY237" s="179" t="s">
        <v>114</v>
      </c>
    </row>
    <row r="238" s="13" customFormat="1">
      <c r="A238" s="13"/>
      <c r="B238" s="177"/>
      <c r="C238" s="13"/>
      <c r="D238" s="178" t="s">
        <v>125</v>
      </c>
      <c r="E238" s="179" t="s">
        <v>1</v>
      </c>
      <c r="F238" s="180" t="s">
        <v>336</v>
      </c>
      <c r="G238" s="13"/>
      <c r="H238" s="181">
        <v>13.199999999999999</v>
      </c>
      <c r="I238" s="182"/>
      <c r="J238" s="13"/>
      <c r="K238" s="13"/>
      <c r="L238" s="177"/>
      <c r="M238" s="183"/>
      <c r="N238" s="184"/>
      <c r="O238" s="184"/>
      <c r="P238" s="184"/>
      <c r="Q238" s="184"/>
      <c r="R238" s="184"/>
      <c r="S238" s="184"/>
      <c r="T238" s="18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79" t="s">
        <v>125</v>
      </c>
      <c r="AU238" s="179" t="s">
        <v>123</v>
      </c>
      <c r="AV238" s="13" t="s">
        <v>123</v>
      </c>
      <c r="AW238" s="13" t="s">
        <v>33</v>
      </c>
      <c r="AX238" s="13" t="s">
        <v>77</v>
      </c>
      <c r="AY238" s="179" t="s">
        <v>114</v>
      </c>
    </row>
    <row r="239" s="13" customFormat="1">
      <c r="A239" s="13"/>
      <c r="B239" s="177"/>
      <c r="C239" s="13"/>
      <c r="D239" s="178" t="s">
        <v>125</v>
      </c>
      <c r="E239" s="179" t="s">
        <v>1</v>
      </c>
      <c r="F239" s="180" t="s">
        <v>337</v>
      </c>
      <c r="G239" s="13"/>
      <c r="H239" s="181">
        <v>6.79</v>
      </c>
      <c r="I239" s="182"/>
      <c r="J239" s="13"/>
      <c r="K239" s="13"/>
      <c r="L239" s="177"/>
      <c r="M239" s="183"/>
      <c r="N239" s="184"/>
      <c r="O239" s="184"/>
      <c r="P239" s="184"/>
      <c r="Q239" s="184"/>
      <c r="R239" s="184"/>
      <c r="S239" s="184"/>
      <c r="T239" s="18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79" t="s">
        <v>125</v>
      </c>
      <c r="AU239" s="179" t="s">
        <v>123</v>
      </c>
      <c r="AV239" s="13" t="s">
        <v>123</v>
      </c>
      <c r="AW239" s="13" t="s">
        <v>33</v>
      </c>
      <c r="AX239" s="13" t="s">
        <v>77</v>
      </c>
      <c r="AY239" s="179" t="s">
        <v>114</v>
      </c>
    </row>
    <row r="240" s="13" customFormat="1">
      <c r="A240" s="13"/>
      <c r="B240" s="177"/>
      <c r="C240" s="13"/>
      <c r="D240" s="178" t="s">
        <v>125</v>
      </c>
      <c r="E240" s="179" t="s">
        <v>1</v>
      </c>
      <c r="F240" s="180" t="s">
        <v>338</v>
      </c>
      <c r="G240" s="13"/>
      <c r="H240" s="181">
        <v>3.6000000000000001</v>
      </c>
      <c r="I240" s="182"/>
      <c r="J240" s="13"/>
      <c r="K240" s="13"/>
      <c r="L240" s="177"/>
      <c r="M240" s="183"/>
      <c r="N240" s="184"/>
      <c r="O240" s="184"/>
      <c r="P240" s="184"/>
      <c r="Q240" s="184"/>
      <c r="R240" s="184"/>
      <c r="S240" s="184"/>
      <c r="T240" s="18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79" t="s">
        <v>125</v>
      </c>
      <c r="AU240" s="179" t="s">
        <v>123</v>
      </c>
      <c r="AV240" s="13" t="s">
        <v>123</v>
      </c>
      <c r="AW240" s="13" t="s">
        <v>33</v>
      </c>
      <c r="AX240" s="13" t="s">
        <v>77</v>
      </c>
      <c r="AY240" s="179" t="s">
        <v>114</v>
      </c>
    </row>
    <row r="241" s="14" customFormat="1">
      <c r="A241" s="14"/>
      <c r="B241" s="186"/>
      <c r="C241" s="14"/>
      <c r="D241" s="178" t="s">
        <v>125</v>
      </c>
      <c r="E241" s="187" t="s">
        <v>1</v>
      </c>
      <c r="F241" s="188" t="s">
        <v>132</v>
      </c>
      <c r="G241" s="14"/>
      <c r="H241" s="189">
        <v>31.059999999999999</v>
      </c>
      <c r="I241" s="190"/>
      <c r="J241" s="14"/>
      <c r="K241" s="14"/>
      <c r="L241" s="186"/>
      <c r="M241" s="191"/>
      <c r="N241" s="192"/>
      <c r="O241" s="192"/>
      <c r="P241" s="192"/>
      <c r="Q241" s="192"/>
      <c r="R241" s="192"/>
      <c r="S241" s="192"/>
      <c r="T241" s="193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187" t="s">
        <v>125</v>
      </c>
      <c r="AU241" s="187" t="s">
        <v>123</v>
      </c>
      <c r="AV241" s="14" t="s">
        <v>122</v>
      </c>
      <c r="AW241" s="14" t="s">
        <v>33</v>
      </c>
      <c r="AX241" s="14" t="s">
        <v>82</v>
      </c>
      <c r="AY241" s="187" t="s">
        <v>114</v>
      </c>
    </row>
    <row r="242" s="2" customFormat="1" ht="16.5" customHeight="1">
      <c r="A242" s="36"/>
      <c r="B242" s="163"/>
      <c r="C242" s="164" t="s">
        <v>339</v>
      </c>
      <c r="D242" s="164" t="s">
        <v>117</v>
      </c>
      <c r="E242" s="165" t="s">
        <v>340</v>
      </c>
      <c r="F242" s="166" t="s">
        <v>341</v>
      </c>
      <c r="G242" s="167" t="s">
        <v>146</v>
      </c>
      <c r="H242" s="168">
        <v>24.710000000000001</v>
      </c>
      <c r="I242" s="169"/>
      <c r="J242" s="170">
        <f>ROUND(I242*H242,2)</f>
        <v>0</v>
      </c>
      <c r="K242" s="166" t="s">
        <v>121</v>
      </c>
      <c r="L242" s="37"/>
      <c r="M242" s="171" t="s">
        <v>1</v>
      </c>
      <c r="N242" s="172" t="s">
        <v>43</v>
      </c>
      <c r="O242" s="75"/>
      <c r="P242" s="173">
        <f>O242*H242</f>
        <v>0</v>
      </c>
      <c r="Q242" s="173">
        <v>0.0035100000000000001</v>
      </c>
      <c r="R242" s="173">
        <f>Q242*H242</f>
        <v>0.086732100000000006</v>
      </c>
      <c r="S242" s="173">
        <v>0</v>
      </c>
      <c r="T242" s="174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75" t="s">
        <v>215</v>
      </c>
      <c r="AT242" s="175" t="s">
        <v>117</v>
      </c>
      <c r="AU242" s="175" t="s">
        <v>123</v>
      </c>
      <c r="AY242" s="17" t="s">
        <v>114</v>
      </c>
      <c r="BE242" s="176">
        <f>IF(N242="základní",J242,0)</f>
        <v>0</v>
      </c>
      <c r="BF242" s="176">
        <f>IF(N242="snížená",J242,0)</f>
        <v>0</v>
      </c>
      <c r="BG242" s="176">
        <f>IF(N242="zákl. přenesená",J242,0)</f>
        <v>0</v>
      </c>
      <c r="BH242" s="176">
        <f>IF(N242="sníž. přenesená",J242,0)</f>
        <v>0</v>
      </c>
      <c r="BI242" s="176">
        <f>IF(N242="nulová",J242,0)</f>
        <v>0</v>
      </c>
      <c r="BJ242" s="17" t="s">
        <v>123</v>
      </c>
      <c r="BK242" s="176">
        <f>ROUND(I242*H242,2)</f>
        <v>0</v>
      </c>
      <c r="BL242" s="17" t="s">
        <v>215</v>
      </c>
      <c r="BM242" s="175" t="s">
        <v>342</v>
      </c>
    </row>
    <row r="243" s="13" customFormat="1">
      <c r="A243" s="13"/>
      <c r="B243" s="177"/>
      <c r="C243" s="13"/>
      <c r="D243" s="178" t="s">
        <v>125</v>
      </c>
      <c r="E243" s="179" t="s">
        <v>1</v>
      </c>
      <c r="F243" s="180" t="s">
        <v>343</v>
      </c>
      <c r="G243" s="13"/>
      <c r="H243" s="181">
        <v>1.6000000000000001</v>
      </c>
      <c r="I243" s="182"/>
      <c r="J243" s="13"/>
      <c r="K243" s="13"/>
      <c r="L243" s="177"/>
      <c r="M243" s="183"/>
      <c r="N243" s="184"/>
      <c r="O243" s="184"/>
      <c r="P243" s="184"/>
      <c r="Q243" s="184"/>
      <c r="R243" s="184"/>
      <c r="S243" s="184"/>
      <c r="T243" s="18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79" t="s">
        <v>125</v>
      </c>
      <c r="AU243" s="179" t="s">
        <v>123</v>
      </c>
      <c r="AV243" s="13" t="s">
        <v>123</v>
      </c>
      <c r="AW243" s="13" t="s">
        <v>33</v>
      </c>
      <c r="AX243" s="13" t="s">
        <v>77</v>
      </c>
      <c r="AY243" s="179" t="s">
        <v>114</v>
      </c>
    </row>
    <row r="244" s="13" customFormat="1">
      <c r="A244" s="13"/>
      <c r="B244" s="177"/>
      <c r="C244" s="13"/>
      <c r="D244" s="178" t="s">
        <v>125</v>
      </c>
      <c r="E244" s="179" t="s">
        <v>1</v>
      </c>
      <c r="F244" s="180" t="s">
        <v>344</v>
      </c>
      <c r="G244" s="13"/>
      <c r="H244" s="181">
        <v>23.109999999999999</v>
      </c>
      <c r="I244" s="182"/>
      <c r="J244" s="13"/>
      <c r="K244" s="13"/>
      <c r="L244" s="177"/>
      <c r="M244" s="183"/>
      <c r="N244" s="184"/>
      <c r="O244" s="184"/>
      <c r="P244" s="184"/>
      <c r="Q244" s="184"/>
      <c r="R244" s="184"/>
      <c r="S244" s="184"/>
      <c r="T244" s="18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79" t="s">
        <v>125</v>
      </c>
      <c r="AU244" s="179" t="s">
        <v>123</v>
      </c>
      <c r="AV244" s="13" t="s">
        <v>123</v>
      </c>
      <c r="AW244" s="13" t="s">
        <v>33</v>
      </c>
      <c r="AX244" s="13" t="s">
        <v>77</v>
      </c>
      <c r="AY244" s="179" t="s">
        <v>114</v>
      </c>
    </row>
    <row r="245" s="14" customFormat="1">
      <c r="A245" s="14"/>
      <c r="B245" s="186"/>
      <c r="C245" s="14"/>
      <c r="D245" s="178" t="s">
        <v>125</v>
      </c>
      <c r="E245" s="187" t="s">
        <v>1</v>
      </c>
      <c r="F245" s="188" t="s">
        <v>132</v>
      </c>
      <c r="G245" s="14"/>
      <c r="H245" s="189">
        <v>24.710000000000001</v>
      </c>
      <c r="I245" s="190"/>
      <c r="J245" s="14"/>
      <c r="K245" s="14"/>
      <c r="L245" s="186"/>
      <c r="M245" s="191"/>
      <c r="N245" s="192"/>
      <c r="O245" s="192"/>
      <c r="P245" s="192"/>
      <c r="Q245" s="192"/>
      <c r="R245" s="192"/>
      <c r="S245" s="192"/>
      <c r="T245" s="19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87" t="s">
        <v>125</v>
      </c>
      <c r="AU245" s="187" t="s">
        <v>123</v>
      </c>
      <c r="AV245" s="14" t="s">
        <v>122</v>
      </c>
      <c r="AW245" s="14" t="s">
        <v>33</v>
      </c>
      <c r="AX245" s="14" t="s">
        <v>82</v>
      </c>
      <c r="AY245" s="187" t="s">
        <v>114</v>
      </c>
    </row>
    <row r="246" s="2" customFormat="1" ht="21.75" customHeight="1">
      <c r="A246" s="36"/>
      <c r="B246" s="163"/>
      <c r="C246" s="164" t="s">
        <v>345</v>
      </c>
      <c r="D246" s="164" t="s">
        <v>117</v>
      </c>
      <c r="E246" s="165" t="s">
        <v>346</v>
      </c>
      <c r="F246" s="166" t="s">
        <v>347</v>
      </c>
      <c r="G246" s="167" t="s">
        <v>146</v>
      </c>
      <c r="H246" s="168">
        <v>6.6600000000000001</v>
      </c>
      <c r="I246" s="169"/>
      <c r="J246" s="170">
        <f>ROUND(I246*H246,2)</f>
        <v>0</v>
      </c>
      <c r="K246" s="166" t="s">
        <v>121</v>
      </c>
      <c r="L246" s="37"/>
      <c r="M246" s="171" t="s">
        <v>1</v>
      </c>
      <c r="N246" s="172" t="s">
        <v>43</v>
      </c>
      <c r="O246" s="75"/>
      <c r="P246" s="173">
        <f>O246*H246</f>
        <v>0</v>
      </c>
      <c r="Q246" s="173">
        <v>0.00199</v>
      </c>
      <c r="R246" s="173">
        <f>Q246*H246</f>
        <v>0.0132534</v>
      </c>
      <c r="S246" s="173">
        <v>0</v>
      </c>
      <c r="T246" s="174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75" t="s">
        <v>215</v>
      </c>
      <c r="AT246" s="175" t="s">
        <v>117</v>
      </c>
      <c r="AU246" s="175" t="s">
        <v>123</v>
      </c>
      <c r="AY246" s="17" t="s">
        <v>114</v>
      </c>
      <c r="BE246" s="176">
        <f>IF(N246="základní",J246,0)</f>
        <v>0</v>
      </c>
      <c r="BF246" s="176">
        <f>IF(N246="snížená",J246,0)</f>
        <v>0</v>
      </c>
      <c r="BG246" s="176">
        <f>IF(N246="zákl. přenesená",J246,0)</f>
        <v>0</v>
      </c>
      <c r="BH246" s="176">
        <f>IF(N246="sníž. přenesená",J246,0)</f>
        <v>0</v>
      </c>
      <c r="BI246" s="176">
        <f>IF(N246="nulová",J246,0)</f>
        <v>0</v>
      </c>
      <c r="BJ246" s="17" t="s">
        <v>123</v>
      </c>
      <c r="BK246" s="176">
        <f>ROUND(I246*H246,2)</f>
        <v>0</v>
      </c>
      <c r="BL246" s="17" t="s">
        <v>215</v>
      </c>
      <c r="BM246" s="175" t="s">
        <v>348</v>
      </c>
    </row>
    <row r="247" s="13" customFormat="1">
      <c r="A247" s="13"/>
      <c r="B247" s="177"/>
      <c r="C247" s="13"/>
      <c r="D247" s="178" t="s">
        <v>125</v>
      </c>
      <c r="E247" s="179" t="s">
        <v>1</v>
      </c>
      <c r="F247" s="180" t="s">
        <v>349</v>
      </c>
      <c r="G247" s="13"/>
      <c r="H247" s="181">
        <v>3.8599999999999999</v>
      </c>
      <c r="I247" s="182"/>
      <c r="J247" s="13"/>
      <c r="K247" s="13"/>
      <c r="L247" s="177"/>
      <c r="M247" s="183"/>
      <c r="N247" s="184"/>
      <c r="O247" s="184"/>
      <c r="P247" s="184"/>
      <c r="Q247" s="184"/>
      <c r="R247" s="184"/>
      <c r="S247" s="184"/>
      <c r="T247" s="18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79" t="s">
        <v>125</v>
      </c>
      <c r="AU247" s="179" t="s">
        <v>123</v>
      </c>
      <c r="AV247" s="13" t="s">
        <v>123</v>
      </c>
      <c r="AW247" s="13" t="s">
        <v>33</v>
      </c>
      <c r="AX247" s="13" t="s">
        <v>77</v>
      </c>
      <c r="AY247" s="179" t="s">
        <v>114</v>
      </c>
    </row>
    <row r="248" s="13" customFormat="1">
      <c r="A248" s="13"/>
      <c r="B248" s="177"/>
      <c r="C248" s="13"/>
      <c r="D248" s="178" t="s">
        <v>125</v>
      </c>
      <c r="E248" s="179" t="s">
        <v>1</v>
      </c>
      <c r="F248" s="180" t="s">
        <v>350</v>
      </c>
      <c r="G248" s="13"/>
      <c r="H248" s="181">
        <v>2.7999999999999998</v>
      </c>
      <c r="I248" s="182"/>
      <c r="J248" s="13"/>
      <c r="K248" s="13"/>
      <c r="L248" s="177"/>
      <c r="M248" s="183"/>
      <c r="N248" s="184"/>
      <c r="O248" s="184"/>
      <c r="P248" s="184"/>
      <c r="Q248" s="184"/>
      <c r="R248" s="184"/>
      <c r="S248" s="184"/>
      <c r="T248" s="18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79" t="s">
        <v>125</v>
      </c>
      <c r="AU248" s="179" t="s">
        <v>123</v>
      </c>
      <c r="AV248" s="13" t="s">
        <v>123</v>
      </c>
      <c r="AW248" s="13" t="s">
        <v>33</v>
      </c>
      <c r="AX248" s="13" t="s">
        <v>77</v>
      </c>
      <c r="AY248" s="179" t="s">
        <v>114</v>
      </c>
    </row>
    <row r="249" s="14" customFormat="1">
      <c r="A249" s="14"/>
      <c r="B249" s="186"/>
      <c r="C249" s="14"/>
      <c r="D249" s="178" t="s">
        <v>125</v>
      </c>
      <c r="E249" s="187" t="s">
        <v>1</v>
      </c>
      <c r="F249" s="188" t="s">
        <v>132</v>
      </c>
      <c r="G249" s="14"/>
      <c r="H249" s="189">
        <v>6.6600000000000001</v>
      </c>
      <c r="I249" s="190"/>
      <c r="J249" s="14"/>
      <c r="K249" s="14"/>
      <c r="L249" s="186"/>
      <c r="M249" s="191"/>
      <c r="N249" s="192"/>
      <c r="O249" s="192"/>
      <c r="P249" s="192"/>
      <c r="Q249" s="192"/>
      <c r="R249" s="192"/>
      <c r="S249" s="192"/>
      <c r="T249" s="19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187" t="s">
        <v>125</v>
      </c>
      <c r="AU249" s="187" t="s">
        <v>123</v>
      </c>
      <c r="AV249" s="14" t="s">
        <v>122</v>
      </c>
      <c r="AW249" s="14" t="s">
        <v>33</v>
      </c>
      <c r="AX249" s="14" t="s">
        <v>82</v>
      </c>
      <c r="AY249" s="187" t="s">
        <v>114</v>
      </c>
    </row>
    <row r="250" s="2" customFormat="1" ht="16.5" customHeight="1">
      <c r="A250" s="36"/>
      <c r="B250" s="163"/>
      <c r="C250" s="164" t="s">
        <v>351</v>
      </c>
      <c r="D250" s="164" t="s">
        <v>117</v>
      </c>
      <c r="E250" s="165" t="s">
        <v>352</v>
      </c>
      <c r="F250" s="166" t="s">
        <v>353</v>
      </c>
      <c r="G250" s="167" t="s">
        <v>146</v>
      </c>
      <c r="H250" s="168">
        <v>32</v>
      </c>
      <c r="I250" s="169"/>
      <c r="J250" s="170">
        <f>ROUND(I250*H250,2)</f>
        <v>0</v>
      </c>
      <c r="K250" s="166" t="s">
        <v>121</v>
      </c>
      <c r="L250" s="37"/>
      <c r="M250" s="171" t="s">
        <v>1</v>
      </c>
      <c r="N250" s="172" t="s">
        <v>43</v>
      </c>
      <c r="O250" s="75"/>
      <c r="P250" s="173">
        <f>O250*H250</f>
        <v>0</v>
      </c>
      <c r="Q250" s="173">
        <v>0</v>
      </c>
      <c r="R250" s="173">
        <f>Q250*H250</f>
        <v>0</v>
      </c>
      <c r="S250" s="173">
        <v>0</v>
      </c>
      <c r="T250" s="174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75" t="s">
        <v>215</v>
      </c>
      <c r="AT250" s="175" t="s">
        <v>117</v>
      </c>
      <c r="AU250" s="175" t="s">
        <v>123</v>
      </c>
      <c r="AY250" s="17" t="s">
        <v>114</v>
      </c>
      <c r="BE250" s="176">
        <f>IF(N250="základní",J250,0)</f>
        <v>0</v>
      </c>
      <c r="BF250" s="176">
        <f>IF(N250="snížená",J250,0)</f>
        <v>0</v>
      </c>
      <c r="BG250" s="176">
        <f>IF(N250="zákl. přenesená",J250,0)</f>
        <v>0</v>
      </c>
      <c r="BH250" s="176">
        <f>IF(N250="sníž. přenesená",J250,0)</f>
        <v>0</v>
      </c>
      <c r="BI250" s="176">
        <f>IF(N250="nulová",J250,0)</f>
        <v>0</v>
      </c>
      <c r="BJ250" s="17" t="s">
        <v>123</v>
      </c>
      <c r="BK250" s="176">
        <f>ROUND(I250*H250,2)</f>
        <v>0</v>
      </c>
      <c r="BL250" s="17" t="s">
        <v>215</v>
      </c>
      <c r="BM250" s="175" t="s">
        <v>354</v>
      </c>
    </row>
    <row r="251" s="13" customFormat="1">
      <c r="A251" s="13"/>
      <c r="B251" s="177"/>
      <c r="C251" s="13"/>
      <c r="D251" s="178" t="s">
        <v>125</v>
      </c>
      <c r="E251" s="179" t="s">
        <v>1</v>
      </c>
      <c r="F251" s="180" t="s">
        <v>290</v>
      </c>
      <c r="G251" s="13"/>
      <c r="H251" s="181">
        <v>32</v>
      </c>
      <c r="I251" s="182"/>
      <c r="J251" s="13"/>
      <c r="K251" s="13"/>
      <c r="L251" s="177"/>
      <c r="M251" s="183"/>
      <c r="N251" s="184"/>
      <c r="O251" s="184"/>
      <c r="P251" s="184"/>
      <c r="Q251" s="184"/>
      <c r="R251" s="184"/>
      <c r="S251" s="184"/>
      <c r="T251" s="18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79" t="s">
        <v>125</v>
      </c>
      <c r="AU251" s="179" t="s">
        <v>123</v>
      </c>
      <c r="AV251" s="13" t="s">
        <v>123</v>
      </c>
      <c r="AW251" s="13" t="s">
        <v>33</v>
      </c>
      <c r="AX251" s="13" t="s">
        <v>82</v>
      </c>
      <c r="AY251" s="179" t="s">
        <v>114</v>
      </c>
    </row>
    <row r="252" s="2" customFormat="1" ht="16.5" customHeight="1">
      <c r="A252" s="36"/>
      <c r="B252" s="163"/>
      <c r="C252" s="164" t="s">
        <v>355</v>
      </c>
      <c r="D252" s="164" t="s">
        <v>117</v>
      </c>
      <c r="E252" s="165" t="s">
        <v>356</v>
      </c>
      <c r="F252" s="166" t="s">
        <v>357</v>
      </c>
      <c r="G252" s="167" t="s">
        <v>192</v>
      </c>
      <c r="H252" s="168">
        <v>16</v>
      </c>
      <c r="I252" s="169"/>
      <c r="J252" s="170">
        <f>ROUND(I252*H252,2)</f>
        <v>0</v>
      </c>
      <c r="K252" s="166" t="s">
        <v>121</v>
      </c>
      <c r="L252" s="37"/>
      <c r="M252" s="171" t="s">
        <v>1</v>
      </c>
      <c r="N252" s="172" t="s">
        <v>43</v>
      </c>
      <c r="O252" s="75"/>
      <c r="P252" s="173">
        <f>O252*H252</f>
        <v>0</v>
      </c>
      <c r="Q252" s="173">
        <v>0</v>
      </c>
      <c r="R252" s="173">
        <f>Q252*H252</f>
        <v>0</v>
      </c>
      <c r="S252" s="173">
        <v>0</v>
      </c>
      <c r="T252" s="174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75" t="s">
        <v>215</v>
      </c>
      <c r="AT252" s="175" t="s">
        <v>117</v>
      </c>
      <c r="AU252" s="175" t="s">
        <v>123</v>
      </c>
      <c r="AY252" s="17" t="s">
        <v>114</v>
      </c>
      <c r="BE252" s="176">
        <f>IF(N252="základní",J252,0)</f>
        <v>0</v>
      </c>
      <c r="BF252" s="176">
        <f>IF(N252="snížená",J252,0)</f>
        <v>0</v>
      </c>
      <c r="BG252" s="176">
        <f>IF(N252="zákl. přenesená",J252,0)</f>
        <v>0</v>
      </c>
      <c r="BH252" s="176">
        <f>IF(N252="sníž. přenesená",J252,0)</f>
        <v>0</v>
      </c>
      <c r="BI252" s="176">
        <f>IF(N252="nulová",J252,0)</f>
        <v>0</v>
      </c>
      <c r="BJ252" s="17" t="s">
        <v>123</v>
      </c>
      <c r="BK252" s="176">
        <f>ROUND(I252*H252,2)</f>
        <v>0</v>
      </c>
      <c r="BL252" s="17" t="s">
        <v>215</v>
      </c>
      <c r="BM252" s="175" t="s">
        <v>358</v>
      </c>
    </row>
    <row r="253" s="13" customFormat="1">
      <c r="A253" s="13"/>
      <c r="B253" s="177"/>
      <c r="C253" s="13"/>
      <c r="D253" s="178" t="s">
        <v>125</v>
      </c>
      <c r="E253" s="179" t="s">
        <v>1</v>
      </c>
      <c r="F253" s="180" t="s">
        <v>359</v>
      </c>
      <c r="G253" s="13"/>
      <c r="H253" s="181">
        <v>16</v>
      </c>
      <c r="I253" s="182"/>
      <c r="J253" s="13"/>
      <c r="K253" s="13"/>
      <c r="L253" s="177"/>
      <c r="M253" s="183"/>
      <c r="N253" s="184"/>
      <c r="O253" s="184"/>
      <c r="P253" s="184"/>
      <c r="Q253" s="184"/>
      <c r="R253" s="184"/>
      <c r="S253" s="184"/>
      <c r="T253" s="18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79" t="s">
        <v>125</v>
      </c>
      <c r="AU253" s="179" t="s">
        <v>123</v>
      </c>
      <c r="AV253" s="13" t="s">
        <v>123</v>
      </c>
      <c r="AW253" s="13" t="s">
        <v>33</v>
      </c>
      <c r="AX253" s="13" t="s">
        <v>82</v>
      </c>
      <c r="AY253" s="179" t="s">
        <v>114</v>
      </c>
    </row>
    <row r="254" s="2" customFormat="1" ht="16.5" customHeight="1">
      <c r="A254" s="36"/>
      <c r="B254" s="163"/>
      <c r="C254" s="164" t="s">
        <v>360</v>
      </c>
      <c r="D254" s="164" t="s">
        <v>117</v>
      </c>
      <c r="E254" s="165" t="s">
        <v>361</v>
      </c>
      <c r="F254" s="166" t="s">
        <v>362</v>
      </c>
      <c r="G254" s="167" t="s">
        <v>192</v>
      </c>
      <c r="H254" s="168">
        <v>24</v>
      </c>
      <c r="I254" s="169"/>
      <c r="J254" s="170">
        <f>ROUND(I254*H254,2)</f>
        <v>0</v>
      </c>
      <c r="K254" s="166" t="s">
        <v>121</v>
      </c>
      <c r="L254" s="37"/>
      <c r="M254" s="171" t="s">
        <v>1</v>
      </c>
      <c r="N254" s="172" t="s">
        <v>43</v>
      </c>
      <c r="O254" s="75"/>
      <c r="P254" s="173">
        <f>O254*H254</f>
        <v>0</v>
      </c>
      <c r="Q254" s="173">
        <v>0</v>
      </c>
      <c r="R254" s="173">
        <f>Q254*H254</f>
        <v>0</v>
      </c>
      <c r="S254" s="173">
        <v>0</v>
      </c>
      <c r="T254" s="174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75" t="s">
        <v>215</v>
      </c>
      <c r="AT254" s="175" t="s">
        <v>117</v>
      </c>
      <c r="AU254" s="175" t="s">
        <v>123</v>
      </c>
      <c r="AY254" s="17" t="s">
        <v>114</v>
      </c>
      <c r="BE254" s="176">
        <f>IF(N254="základní",J254,0)</f>
        <v>0</v>
      </c>
      <c r="BF254" s="176">
        <f>IF(N254="snížená",J254,0)</f>
        <v>0</v>
      </c>
      <c r="BG254" s="176">
        <f>IF(N254="zákl. přenesená",J254,0)</f>
        <v>0</v>
      </c>
      <c r="BH254" s="176">
        <f>IF(N254="sníž. přenesená",J254,0)</f>
        <v>0</v>
      </c>
      <c r="BI254" s="176">
        <f>IF(N254="nulová",J254,0)</f>
        <v>0</v>
      </c>
      <c r="BJ254" s="17" t="s">
        <v>123</v>
      </c>
      <c r="BK254" s="176">
        <f>ROUND(I254*H254,2)</f>
        <v>0</v>
      </c>
      <c r="BL254" s="17" t="s">
        <v>215</v>
      </c>
      <c r="BM254" s="175" t="s">
        <v>363</v>
      </c>
    </row>
    <row r="255" s="13" customFormat="1">
      <c r="A255" s="13"/>
      <c r="B255" s="177"/>
      <c r="C255" s="13"/>
      <c r="D255" s="178" t="s">
        <v>125</v>
      </c>
      <c r="E255" s="179" t="s">
        <v>1</v>
      </c>
      <c r="F255" s="180" t="s">
        <v>364</v>
      </c>
      <c r="G255" s="13"/>
      <c r="H255" s="181">
        <v>24</v>
      </c>
      <c r="I255" s="182"/>
      <c r="J255" s="13"/>
      <c r="K255" s="13"/>
      <c r="L255" s="177"/>
      <c r="M255" s="183"/>
      <c r="N255" s="184"/>
      <c r="O255" s="184"/>
      <c r="P255" s="184"/>
      <c r="Q255" s="184"/>
      <c r="R255" s="184"/>
      <c r="S255" s="184"/>
      <c r="T255" s="18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79" t="s">
        <v>125</v>
      </c>
      <c r="AU255" s="179" t="s">
        <v>123</v>
      </c>
      <c r="AV255" s="13" t="s">
        <v>123</v>
      </c>
      <c r="AW255" s="13" t="s">
        <v>33</v>
      </c>
      <c r="AX255" s="13" t="s">
        <v>82</v>
      </c>
      <c r="AY255" s="179" t="s">
        <v>114</v>
      </c>
    </row>
    <row r="256" s="12" customFormat="1" ht="22.8" customHeight="1">
      <c r="A256" s="12"/>
      <c r="B256" s="150"/>
      <c r="C256" s="12"/>
      <c r="D256" s="151" t="s">
        <v>76</v>
      </c>
      <c r="E256" s="161" t="s">
        <v>365</v>
      </c>
      <c r="F256" s="161" t="s">
        <v>366</v>
      </c>
      <c r="G256" s="12"/>
      <c r="H256" s="12"/>
      <c r="I256" s="153"/>
      <c r="J256" s="162">
        <f>BK256</f>
        <v>0</v>
      </c>
      <c r="K256" s="12"/>
      <c r="L256" s="150"/>
      <c r="M256" s="155"/>
      <c r="N256" s="156"/>
      <c r="O256" s="156"/>
      <c r="P256" s="157">
        <f>SUM(P257:P265)</f>
        <v>0</v>
      </c>
      <c r="Q256" s="156"/>
      <c r="R256" s="157">
        <f>SUM(R257:R265)</f>
        <v>0.11076659999999999</v>
      </c>
      <c r="S256" s="156"/>
      <c r="T256" s="158">
        <f>SUM(T257:T265)</f>
        <v>0.1070496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51" t="s">
        <v>123</v>
      </c>
      <c r="AT256" s="159" t="s">
        <v>76</v>
      </c>
      <c r="AU256" s="159" t="s">
        <v>82</v>
      </c>
      <c r="AY256" s="151" t="s">
        <v>114</v>
      </c>
      <c r="BK256" s="160">
        <f>SUM(BK257:BK265)</f>
        <v>0</v>
      </c>
    </row>
    <row r="257" s="2" customFormat="1" ht="21.75" customHeight="1">
      <c r="A257" s="36"/>
      <c r="B257" s="163"/>
      <c r="C257" s="164" t="s">
        <v>367</v>
      </c>
      <c r="D257" s="164" t="s">
        <v>117</v>
      </c>
      <c r="E257" s="165" t="s">
        <v>368</v>
      </c>
      <c r="F257" s="166" t="s">
        <v>369</v>
      </c>
      <c r="G257" s="167" t="s">
        <v>120</v>
      </c>
      <c r="H257" s="168">
        <v>14.868</v>
      </c>
      <c r="I257" s="169"/>
      <c r="J257" s="170">
        <f>ROUND(I257*H257,2)</f>
        <v>0</v>
      </c>
      <c r="K257" s="166" t="s">
        <v>121</v>
      </c>
      <c r="L257" s="37"/>
      <c r="M257" s="171" t="s">
        <v>1</v>
      </c>
      <c r="N257" s="172" t="s">
        <v>43</v>
      </c>
      <c r="O257" s="75"/>
      <c r="P257" s="173">
        <f>O257*H257</f>
        <v>0</v>
      </c>
      <c r="Q257" s="173">
        <v>0.0071999999999999998</v>
      </c>
      <c r="R257" s="173">
        <f>Q257*H257</f>
        <v>0.1070496</v>
      </c>
      <c r="S257" s="173">
        <v>0.0071999999999999998</v>
      </c>
      <c r="T257" s="174">
        <f>S257*H257</f>
        <v>0.1070496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75" t="s">
        <v>215</v>
      </c>
      <c r="AT257" s="175" t="s">
        <v>117</v>
      </c>
      <c r="AU257" s="175" t="s">
        <v>123</v>
      </c>
      <c r="AY257" s="17" t="s">
        <v>114</v>
      </c>
      <c r="BE257" s="176">
        <f>IF(N257="základní",J257,0)</f>
        <v>0</v>
      </c>
      <c r="BF257" s="176">
        <f>IF(N257="snížená",J257,0)</f>
        <v>0</v>
      </c>
      <c r="BG257" s="176">
        <f>IF(N257="zákl. přenesená",J257,0)</f>
        <v>0</v>
      </c>
      <c r="BH257" s="176">
        <f>IF(N257="sníž. přenesená",J257,0)</f>
        <v>0</v>
      </c>
      <c r="BI257" s="176">
        <f>IF(N257="nulová",J257,0)</f>
        <v>0</v>
      </c>
      <c r="BJ257" s="17" t="s">
        <v>123</v>
      </c>
      <c r="BK257" s="176">
        <f>ROUND(I257*H257,2)</f>
        <v>0</v>
      </c>
      <c r="BL257" s="17" t="s">
        <v>215</v>
      </c>
      <c r="BM257" s="175" t="s">
        <v>370</v>
      </c>
    </row>
    <row r="258" s="13" customFormat="1">
      <c r="A258" s="13"/>
      <c r="B258" s="177"/>
      <c r="C258" s="13"/>
      <c r="D258" s="178" t="s">
        <v>125</v>
      </c>
      <c r="E258" s="179" t="s">
        <v>1</v>
      </c>
      <c r="F258" s="180" t="s">
        <v>371</v>
      </c>
      <c r="G258" s="13"/>
      <c r="H258" s="181">
        <v>11.98</v>
      </c>
      <c r="I258" s="182"/>
      <c r="J258" s="13"/>
      <c r="K258" s="13"/>
      <c r="L258" s="177"/>
      <c r="M258" s="183"/>
      <c r="N258" s="184"/>
      <c r="O258" s="184"/>
      <c r="P258" s="184"/>
      <c r="Q258" s="184"/>
      <c r="R258" s="184"/>
      <c r="S258" s="184"/>
      <c r="T258" s="18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79" t="s">
        <v>125</v>
      </c>
      <c r="AU258" s="179" t="s">
        <v>123</v>
      </c>
      <c r="AV258" s="13" t="s">
        <v>123</v>
      </c>
      <c r="AW258" s="13" t="s">
        <v>33</v>
      </c>
      <c r="AX258" s="13" t="s">
        <v>77</v>
      </c>
      <c r="AY258" s="179" t="s">
        <v>114</v>
      </c>
    </row>
    <row r="259" s="13" customFormat="1">
      <c r="A259" s="13"/>
      <c r="B259" s="177"/>
      <c r="C259" s="13"/>
      <c r="D259" s="178" t="s">
        <v>125</v>
      </c>
      <c r="E259" s="179" t="s">
        <v>1</v>
      </c>
      <c r="F259" s="180" t="s">
        <v>372</v>
      </c>
      <c r="G259" s="13"/>
      <c r="H259" s="181">
        <v>2.8879999999999999</v>
      </c>
      <c r="I259" s="182"/>
      <c r="J259" s="13"/>
      <c r="K259" s="13"/>
      <c r="L259" s="177"/>
      <c r="M259" s="183"/>
      <c r="N259" s="184"/>
      <c r="O259" s="184"/>
      <c r="P259" s="184"/>
      <c r="Q259" s="184"/>
      <c r="R259" s="184"/>
      <c r="S259" s="184"/>
      <c r="T259" s="18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79" t="s">
        <v>125</v>
      </c>
      <c r="AU259" s="179" t="s">
        <v>123</v>
      </c>
      <c r="AV259" s="13" t="s">
        <v>123</v>
      </c>
      <c r="AW259" s="13" t="s">
        <v>33</v>
      </c>
      <c r="AX259" s="13" t="s">
        <v>77</v>
      </c>
      <c r="AY259" s="179" t="s">
        <v>114</v>
      </c>
    </row>
    <row r="260" s="14" customFormat="1">
      <c r="A260" s="14"/>
      <c r="B260" s="186"/>
      <c r="C260" s="14"/>
      <c r="D260" s="178" t="s">
        <v>125</v>
      </c>
      <c r="E260" s="187" t="s">
        <v>1</v>
      </c>
      <c r="F260" s="188" t="s">
        <v>132</v>
      </c>
      <c r="G260" s="14"/>
      <c r="H260" s="189">
        <v>14.868</v>
      </c>
      <c r="I260" s="190"/>
      <c r="J260" s="14"/>
      <c r="K260" s="14"/>
      <c r="L260" s="186"/>
      <c r="M260" s="191"/>
      <c r="N260" s="192"/>
      <c r="O260" s="192"/>
      <c r="P260" s="192"/>
      <c r="Q260" s="192"/>
      <c r="R260" s="192"/>
      <c r="S260" s="192"/>
      <c r="T260" s="193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187" t="s">
        <v>125</v>
      </c>
      <c r="AU260" s="187" t="s">
        <v>123</v>
      </c>
      <c r="AV260" s="14" t="s">
        <v>122</v>
      </c>
      <c r="AW260" s="14" t="s">
        <v>33</v>
      </c>
      <c r="AX260" s="14" t="s">
        <v>82</v>
      </c>
      <c r="AY260" s="187" t="s">
        <v>114</v>
      </c>
    </row>
    <row r="261" s="2" customFormat="1" ht="16.5" customHeight="1">
      <c r="A261" s="36"/>
      <c r="B261" s="163"/>
      <c r="C261" s="164" t="s">
        <v>373</v>
      </c>
      <c r="D261" s="164" t="s">
        <v>117</v>
      </c>
      <c r="E261" s="165" t="s">
        <v>374</v>
      </c>
      <c r="F261" s="166" t="s">
        <v>375</v>
      </c>
      <c r="G261" s="167" t="s">
        <v>120</v>
      </c>
      <c r="H261" s="168">
        <v>14.868</v>
      </c>
      <c r="I261" s="169"/>
      <c r="J261" s="170">
        <f>ROUND(I261*H261,2)</f>
        <v>0</v>
      </c>
      <c r="K261" s="166" t="s">
        <v>121</v>
      </c>
      <c r="L261" s="37"/>
      <c r="M261" s="171" t="s">
        <v>1</v>
      </c>
      <c r="N261" s="172" t="s">
        <v>43</v>
      </c>
      <c r="O261" s="75"/>
      <c r="P261" s="173">
        <f>O261*H261</f>
        <v>0</v>
      </c>
      <c r="Q261" s="173">
        <v>0.00025000000000000001</v>
      </c>
      <c r="R261" s="173">
        <f>Q261*H261</f>
        <v>0.0037170000000000003</v>
      </c>
      <c r="S261" s="173">
        <v>0</v>
      </c>
      <c r="T261" s="174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75" t="s">
        <v>215</v>
      </c>
      <c r="AT261" s="175" t="s">
        <v>117</v>
      </c>
      <c r="AU261" s="175" t="s">
        <v>123</v>
      </c>
      <c r="AY261" s="17" t="s">
        <v>114</v>
      </c>
      <c r="BE261" s="176">
        <f>IF(N261="základní",J261,0)</f>
        <v>0</v>
      </c>
      <c r="BF261" s="176">
        <f>IF(N261="snížená",J261,0)</f>
        <v>0</v>
      </c>
      <c r="BG261" s="176">
        <f>IF(N261="zákl. přenesená",J261,0)</f>
        <v>0</v>
      </c>
      <c r="BH261" s="176">
        <f>IF(N261="sníž. přenesená",J261,0)</f>
        <v>0</v>
      </c>
      <c r="BI261" s="176">
        <f>IF(N261="nulová",J261,0)</f>
        <v>0</v>
      </c>
      <c r="BJ261" s="17" t="s">
        <v>123</v>
      </c>
      <c r="BK261" s="176">
        <f>ROUND(I261*H261,2)</f>
        <v>0</v>
      </c>
      <c r="BL261" s="17" t="s">
        <v>215</v>
      </c>
      <c r="BM261" s="175" t="s">
        <v>376</v>
      </c>
    </row>
    <row r="262" s="13" customFormat="1">
      <c r="A262" s="13"/>
      <c r="B262" s="177"/>
      <c r="C262" s="13"/>
      <c r="D262" s="178" t="s">
        <v>125</v>
      </c>
      <c r="E262" s="179" t="s">
        <v>1</v>
      </c>
      <c r="F262" s="180" t="s">
        <v>371</v>
      </c>
      <c r="G262" s="13"/>
      <c r="H262" s="181">
        <v>11.98</v>
      </c>
      <c r="I262" s="182"/>
      <c r="J262" s="13"/>
      <c r="K262" s="13"/>
      <c r="L262" s="177"/>
      <c r="M262" s="183"/>
      <c r="N262" s="184"/>
      <c r="O262" s="184"/>
      <c r="P262" s="184"/>
      <c r="Q262" s="184"/>
      <c r="R262" s="184"/>
      <c r="S262" s="184"/>
      <c r="T262" s="18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79" t="s">
        <v>125</v>
      </c>
      <c r="AU262" s="179" t="s">
        <v>123</v>
      </c>
      <c r="AV262" s="13" t="s">
        <v>123</v>
      </c>
      <c r="AW262" s="13" t="s">
        <v>33</v>
      </c>
      <c r="AX262" s="13" t="s">
        <v>77</v>
      </c>
      <c r="AY262" s="179" t="s">
        <v>114</v>
      </c>
    </row>
    <row r="263" s="13" customFormat="1">
      <c r="A263" s="13"/>
      <c r="B263" s="177"/>
      <c r="C263" s="13"/>
      <c r="D263" s="178" t="s">
        <v>125</v>
      </c>
      <c r="E263" s="179" t="s">
        <v>1</v>
      </c>
      <c r="F263" s="180" t="s">
        <v>372</v>
      </c>
      <c r="G263" s="13"/>
      <c r="H263" s="181">
        <v>2.8879999999999999</v>
      </c>
      <c r="I263" s="182"/>
      <c r="J263" s="13"/>
      <c r="K263" s="13"/>
      <c r="L263" s="177"/>
      <c r="M263" s="183"/>
      <c r="N263" s="184"/>
      <c r="O263" s="184"/>
      <c r="P263" s="184"/>
      <c r="Q263" s="184"/>
      <c r="R263" s="184"/>
      <c r="S263" s="184"/>
      <c r="T263" s="18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79" t="s">
        <v>125</v>
      </c>
      <c r="AU263" s="179" t="s">
        <v>123</v>
      </c>
      <c r="AV263" s="13" t="s">
        <v>123</v>
      </c>
      <c r="AW263" s="13" t="s">
        <v>33</v>
      </c>
      <c r="AX263" s="13" t="s">
        <v>77</v>
      </c>
      <c r="AY263" s="179" t="s">
        <v>114</v>
      </c>
    </row>
    <row r="264" s="14" customFormat="1">
      <c r="A264" s="14"/>
      <c r="B264" s="186"/>
      <c r="C264" s="14"/>
      <c r="D264" s="178" t="s">
        <v>125</v>
      </c>
      <c r="E264" s="187" t="s">
        <v>1</v>
      </c>
      <c r="F264" s="188" t="s">
        <v>132</v>
      </c>
      <c r="G264" s="14"/>
      <c r="H264" s="189">
        <v>14.868</v>
      </c>
      <c r="I264" s="190"/>
      <c r="J264" s="14"/>
      <c r="K264" s="14"/>
      <c r="L264" s="186"/>
      <c r="M264" s="191"/>
      <c r="N264" s="192"/>
      <c r="O264" s="192"/>
      <c r="P264" s="192"/>
      <c r="Q264" s="192"/>
      <c r="R264" s="192"/>
      <c r="S264" s="192"/>
      <c r="T264" s="19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187" t="s">
        <v>125</v>
      </c>
      <c r="AU264" s="187" t="s">
        <v>123</v>
      </c>
      <c r="AV264" s="14" t="s">
        <v>122</v>
      </c>
      <c r="AW264" s="14" t="s">
        <v>33</v>
      </c>
      <c r="AX264" s="14" t="s">
        <v>82</v>
      </c>
      <c r="AY264" s="187" t="s">
        <v>114</v>
      </c>
    </row>
    <row r="265" s="2" customFormat="1" ht="16.5" customHeight="1">
      <c r="A265" s="36"/>
      <c r="B265" s="163"/>
      <c r="C265" s="164" t="s">
        <v>377</v>
      </c>
      <c r="D265" s="164" t="s">
        <v>117</v>
      </c>
      <c r="E265" s="165" t="s">
        <v>378</v>
      </c>
      <c r="F265" s="166" t="s">
        <v>379</v>
      </c>
      <c r="G265" s="167" t="s">
        <v>279</v>
      </c>
      <c r="H265" s="168">
        <v>0.111</v>
      </c>
      <c r="I265" s="169"/>
      <c r="J265" s="170">
        <f>ROUND(I265*H265,2)</f>
        <v>0</v>
      </c>
      <c r="K265" s="166" t="s">
        <v>121</v>
      </c>
      <c r="L265" s="37"/>
      <c r="M265" s="171" t="s">
        <v>1</v>
      </c>
      <c r="N265" s="172" t="s">
        <v>43</v>
      </c>
      <c r="O265" s="75"/>
      <c r="P265" s="173">
        <f>O265*H265</f>
        <v>0</v>
      </c>
      <c r="Q265" s="173">
        <v>0</v>
      </c>
      <c r="R265" s="173">
        <f>Q265*H265</f>
        <v>0</v>
      </c>
      <c r="S265" s="173">
        <v>0</v>
      </c>
      <c r="T265" s="174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75" t="s">
        <v>215</v>
      </c>
      <c r="AT265" s="175" t="s">
        <v>117</v>
      </c>
      <c r="AU265" s="175" t="s">
        <v>123</v>
      </c>
      <c r="AY265" s="17" t="s">
        <v>114</v>
      </c>
      <c r="BE265" s="176">
        <f>IF(N265="základní",J265,0)</f>
        <v>0</v>
      </c>
      <c r="BF265" s="176">
        <f>IF(N265="snížená",J265,0)</f>
        <v>0</v>
      </c>
      <c r="BG265" s="176">
        <f>IF(N265="zákl. přenesená",J265,0)</f>
        <v>0</v>
      </c>
      <c r="BH265" s="176">
        <f>IF(N265="sníž. přenesená",J265,0)</f>
        <v>0</v>
      </c>
      <c r="BI265" s="176">
        <f>IF(N265="nulová",J265,0)</f>
        <v>0</v>
      </c>
      <c r="BJ265" s="17" t="s">
        <v>123</v>
      </c>
      <c r="BK265" s="176">
        <f>ROUND(I265*H265,2)</f>
        <v>0</v>
      </c>
      <c r="BL265" s="17" t="s">
        <v>215</v>
      </c>
      <c r="BM265" s="175" t="s">
        <v>380</v>
      </c>
    </row>
    <row r="266" s="12" customFormat="1" ht="22.8" customHeight="1">
      <c r="A266" s="12"/>
      <c r="B266" s="150"/>
      <c r="C266" s="12"/>
      <c r="D266" s="151" t="s">
        <v>76</v>
      </c>
      <c r="E266" s="161" t="s">
        <v>381</v>
      </c>
      <c r="F266" s="161" t="s">
        <v>382</v>
      </c>
      <c r="G266" s="12"/>
      <c r="H266" s="12"/>
      <c r="I266" s="153"/>
      <c r="J266" s="162">
        <f>BK266</f>
        <v>0</v>
      </c>
      <c r="K266" s="12"/>
      <c r="L266" s="150"/>
      <c r="M266" s="155"/>
      <c r="N266" s="156"/>
      <c r="O266" s="156"/>
      <c r="P266" s="157">
        <f>SUM(P267:P276)</f>
        <v>0</v>
      </c>
      <c r="Q266" s="156"/>
      <c r="R266" s="157">
        <f>SUM(R267:R276)</f>
        <v>0.27577723999999998</v>
      </c>
      <c r="S266" s="156"/>
      <c r="T266" s="158">
        <f>SUM(T267:T276)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151" t="s">
        <v>123</v>
      </c>
      <c r="AT266" s="159" t="s">
        <v>76</v>
      </c>
      <c r="AU266" s="159" t="s">
        <v>82</v>
      </c>
      <c r="AY266" s="151" t="s">
        <v>114</v>
      </c>
      <c r="BK266" s="160">
        <f>SUM(BK267:BK276)</f>
        <v>0</v>
      </c>
    </row>
    <row r="267" s="2" customFormat="1" ht="16.5" customHeight="1">
      <c r="A267" s="36"/>
      <c r="B267" s="163"/>
      <c r="C267" s="164" t="s">
        <v>383</v>
      </c>
      <c r="D267" s="164" t="s">
        <v>117</v>
      </c>
      <c r="E267" s="165" t="s">
        <v>384</v>
      </c>
      <c r="F267" s="166" t="s">
        <v>385</v>
      </c>
      <c r="G267" s="167" t="s">
        <v>120</v>
      </c>
      <c r="H267" s="168">
        <v>237.739</v>
      </c>
      <c r="I267" s="169"/>
      <c r="J267" s="170">
        <f>ROUND(I267*H267,2)</f>
        <v>0</v>
      </c>
      <c r="K267" s="166" t="s">
        <v>121</v>
      </c>
      <c r="L267" s="37"/>
      <c r="M267" s="171" t="s">
        <v>1</v>
      </c>
      <c r="N267" s="172" t="s">
        <v>43</v>
      </c>
      <c r="O267" s="75"/>
      <c r="P267" s="173">
        <f>O267*H267</f>
        <v>0</v>
      </c>
      <c r="Q267" s="173">
        <v>0.00018000000000000001</v>
      </c>
      <c r="R267" s="173">
        <f>Q267*H267</f>
        <v>0.042793020000000001</v>
      </c>
      <c r="S267" s="173">
        <v>0</v>
      </c>
      <c r="T267" s="174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75" t="s">
        <v>215</v>
      </c>
      <c r="AT267" s="175" t="s">
        <v>117</v>
      </c>
      <c r="AU267" s="175" t="s">
        <v>123</v>
      </c>
      <c r="AY267" s="17" t="s">
        <v>114</v>
      </c>
      <c r="BE267" s="176">
        <f>IF(N267="základní",J267,0)</f>
        <v>0</v>
      </c>
      <c r="BF267" s="176">
        <f>IF(N267="snížená",J267,0)</f>
        <v>0</v>
      </c>
      <c r="BG267" s="176">
        <f>IF(N267="zákl. přenesená",J267,0)</f>
        <v>0</v>
      </c>
      <c r="BH267" s="176">
        <f>IF(N267="sníž. přenesená",J267,0)</f>
        <v>0</v>
      </c>
      <c r="BI267" s="176">
        <f>IF(N267="nulová",J267,0)</f>
        <v>0</v>
      </c>
      <c r="BJ267" s="17" t="s">
        <v>123</v>
      </c>
      <c r="BK267" s="176">
        <f>ROUND(I267*H267,2)</f>
        <v>0</v>
      </c>
      <c r="BL267" s="17" t="s">
        <v>215</v>
      </c>
      <c r="BM267" s="175" t="s">
        <v>386</v>
      </c>
    </row>
    <row r="268" s="13" customFormat="1">
      <c r="A268" s="13"/>
      <c r="B268" s="177"/>
      <c r="C268" s="13"/>
      <c r="D268" s="178" t="s">
        <v>125</v>
      </c>
      <c r="E268" s="179" t="s">
        <v>1</v>
      </c>
      <c r="F268" s="180" t="s">
        <v>126</v>
      </c>
      <c r="G268" s="13"/>
      <c r="H268" s="181">
        <v>115.84999999999999</v>
      </c>
      <c r="I268" s="182"/>
      <c r="J268" s="13"/>
      <c r="K268" s="13"/>
      <c r="L268" s="177"/>
      <c r="M268" s="183"/>
      <c r="N268" s="184"/>
      <c r="O268" s="184"/>
      <c r="P268" s="184"/>
      <c r="Q268" s="184"/>
      <c r="R268" s="184"/>
      <c r="S268" s="184"/>
      <c r="T268" s="18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79" t="s">
        <v>125</v>
      </c>
      <c r="AU268" s="179" t="s">
        <v>123</v>
      </c>
      <c r="AV268" s="13" t="s">
        <v>123</v>
      </c>
      <c r="AW268" s="13" t="s">
        <v>33</v>
      </c>
      <c r="AX268" s="13" t="s">
        <v>77</v>
      </c>
      <c r="AY268" s="179" t="s">
        <v>114</v>
      </c>
    </row>
    <row r="269" s="13" customFormat="1">
      <c r="A269" s="13"/>
      <c r="B269" s="177"/>
      <c r="C269" s="13"/>
      <c r="D269" s="178" t="s">
        <v>125</v>
      </c>
      <c r="E269" s="179" t="s">
        <v>1</v>
      </c>
      <c r="F269" s="180" t="s">
        <v>127</v>
      </c>
      <c r="G269" s="13"/>
      <c r="H269" s="181">
        <v>109.02500000000001</v>
      </c>
      <c r="I269" s="182"/>
      <c r="J269" s="13"/>
      <c r="K269" s="13"/>
      <c r="L269" s="177"/>
      <c r="M269" s="183"/>
      <c r="N269" s="184"/>
      <c r="O269" s="184"/>
      <c r="P269" s="184"/>
      <c r="Q269" s="184"/>
      <c r="R269" s="184"/>
      <c r="S269" s="184"/>
      <c r="T269" s="18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79" t="s">
        <v>125</v>
      </c>
      <c r="AU269" s="179" t="s">
        <v>123</v>
      </c>
      <c r="AV269" s="13" t="s">
        <v>123</v>
      </c>
      <c r="AW269" s="13" t="s">
        <v>33</v>
      </c>
      <c r="AX269" s="13" t="s">
        <v>77</v>
      </c>
      <c r="AY269" s="179" t="s">
        <v>114</v>
      </c>
    </row>
    <row r="270" s="13" customFormat="1">
      <c r="A270" s="13"/>
      <c r="B270" s="177"/>
      <c r="C270" s="13"/>
      <c r="D270" s="178" t="s">
        <v>125</v>
      </c>
      <c r="E270" s="179" t="s">
        <v>1</v>
      </c>
      <c r="F270" s="180" t="s">
        <v>128</v>
      </c>
      <c r="G270" s="13"/>
      <c r="H270" s="181">
        <v>31.850000000000001</v>
      </c>
      <c r="I270" s="182"/>
      <c r="J270" s="13"/>
      <c r="K270" s="13"/>
      <c r="L270" s="177"/>
      <c r="M270" s="183"/>
      <c r="N270" s="184"/>
      <c r="O270" s="184"/>
      <c r="P270" s="184"/>
      <c r="Q270" s="184"/>
      <c r="R270" s="184"/>
      <c r="S270" s="184"/>
      <c r="T270" s="18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79" t="s">
        <v>125</v>
      </c>
      <c r="AU270" s="179" t="s">
        <v>123</v>
      </c>
      <c r="AV270" s="13" t="s">
        <v>123</v>
      </c>
      <c r="AW270" s="13" t="s">
        <v>33</v>
      </c>
      <c r="AX270" s="13" t="s">
        <v>77</v>
      </c>
      <c r="AY270" s="179" t="s">
        <v>114</v>
      </c>
    </row>
    <row r="271" s="13" customFormat="1">
      <c r="A271" s="13"/>
      <c r="B271" s="177"/>
      <c r="C271" s="13"/>
      <c r="D271" s="178" t="s">
        <v>125</v>
      </c>
      <c r="E271" s="179" t="s">
        <v>1</v>
      </c>
      <c r="F271" s="180" t="s">
        <v>129</v>
      </c>
      <c r="G271" s="13"/>
      <c r="H271" s="181">
        <v>-66.212999999999994</v>
      </c>
      <c r="I271" s="182"/>
      <c r="J271" s="13"/>
      <c r="K271" s="13"/>
      <c r="L271" s="177"/>
      <c r="M271" s="183"/>
      <c r="N271" s="184"/>
      <c r="O271" s="184"/>
      <c r="P271" s="184"/>
      <c r="Q271" s="184"/>
      <c r="R271" s="184"/>
      <c r="S271" s="184"/>
      <c r="T271" s="18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79" t="s">
        <v>125</v>
      </c>
      <c r="AU271" s="179" t="s">
        <v>123</v>
      </c>
      <c r="AV271" s="13" t="s">
        <v>123</v>
      </c>
      <c r="AW271" s="13" t="s">
        <v>33</v>
      </c>
      <c r="AX271" s="13" t="s">
        <v>77</v>
      </c>
      <c r="AY271" s="179" t="s">
        <v>114</v>
      </c>
    </row>
    <row r="272" s="13" customFormat="1">
      <c r="A272" s="13"/>
      <c r="B272" s="177"/>
      <c r="C272" s="13"/>
      <c r="D272" s="178" t="s">
        <v>125</v>
      </c>
      <c r="E272" s="179" t="s">
        <v>1</v>
      </c>
      <c r="F272" s="180" t="s">
        <v>130</v>
      </c>
      <c r="G272" s="13"/>
      <c r="H272" s="181">
        <v>35.884</v>
      </c>
      <c r="I272" s="182"/>
      <c r="J272" s="13"/>
      <c r="K272" s="13"/>
      <c r="L272" s="177"/>
      <c r="M272" s="183"/>
      <c r="N272" s="184"/>
      <c r="O272" s="184"/>
      <c r="P272" s="184"/>
      <c r="Q272" s="184"/>
      <c r="R272" s="184"/>
      <c r="S272" s="184"/>
      <c r="T272" s="18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79" t="s">
        <v>125</v>
      </c>
      <c r="AU272" s="179" t="s">
        <v>123</v>
      </c>
      <c r="AV272" s="13" t="s">
        <v>123</v>
      </c>
      <c r="AW272" s="13" t="s">
        <v>33</v>
      </c>
      <c r="AX272" s="13" t="s">
        <v>77</v>
      </c>
      <c r="AY272" s="179" t="s">
        <v>114</v>
      </c>
    </row>
    <row r="273" s="13" customFormat="1">
      <c r="A273" s="13"/>
      <c r="B273" s="177"/>
      <c r="C273" s="13"/>
      <c r="D273" s="178" t="s">
        <v>125</v>
      </c>
      <c r="E273" s="179" t="s">
        <v>1</v>
      </c>
      <c r="F273" s="180" t="s">
        <v>131</v>
      </c>
      <c r="G273" s="13"/>
      <c r="H273" s="181">
        <v>11.343</v>
      </c>
      <c r="I273" s="182"/>
      <c r="J273" s="13"/>
      <c r="K273" s="13"/>
      <c r="L273" s="177"/>
      <c r="M273" s="183"/>
      <c r="N273" s="184"/>
      <c r="O273" s="184"/>
      <c r="P273" s="184"/>
      <c r="Q273" s="184"/>
      <c r="R273" s="184"/>
      <c r="S273" s="184"/>
      <c r="T273" s="18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79" t="s">
        <v>125</v>
      </c>
      <c r="AU273" s="179" t="s">
        <v>123</v>
      </c>
      <c r="AV273" s="13" t="s">
        <v>123</v>
      </c>
      <c r="AW273" s="13" t="s">
        <v>33</v>
      </c>
      <c r="AX273" s="13" t="s">
        <v>77</v>
      </c>
      <c r="AY273" s="179" t="s">
        <v>114</v>
      </c>
    </row>
    <row r="274" s="14" customFormat="1">
      <c r="A274" s="14"/>
      <c r="B274" s="186"/>
      <c r="C274" s="14"/>
      <c r="D274" s="178" t="s">
        <v>125</v>
      </c>
      <c r="E274" s="187" t="s">
        <v>1</v>
      </c>
      <c r="F274" s="188" t="s">
        <v>132</v>
      </c>
      <c r="G274" s="14"/>
      <c r="H274" s="189">
        <v>237.739</v>
      </c>
      <c r="I274" s="190"/>
      <c r="J274" s="14"/>
      <c r="K274" s="14"/>
      <c r="L274" s="186"/>
      <c r="M274" s="191"/>
      <c r="N274" s="192"/>
      <c r="O274" s="192"/>
      <c r="P274" s="192"/>
      <c r="Q274" s="192"/>
      <c r="R274" s="192"/>
      <c r="S274" s="192"/>
      <c r="T274" s="19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187" t="s">
        <v>125</v>
      </c>
      <c r="AU274" s="187" t="s">
        <v>123</v>
      </c>
      <c r="AV274" s="14" t="s">
        <v>122</v>
      </c>
      <c r="AW274" s="14" t="s">
        <v>33</v>
      </c>
      <c r="AX274" s="14" t="s">
        <v>82</v>
      </c>
      <c r="AY274" s="187" t="s">
        <v>114</v>
      </c>
    </row>
    <row r="275" s="2" customFormat="1" ht="16.5" customHeight="1">
      <c r="A275" s="36"/>
      <c r="B275" s="163"/>
      <c r="C275" s="164" t="s">
        <v>387</v>
      </c>
      <c r="D275" s="164" t="s">
        <v>117</v>
      </c>
      <c r="E275" s="165" t="s">
        <v>388</v>
      </c>
      <c r="F275" s="166" t="s">
        <v>389</v>
      </c>
      <c r="G275" s="167" t="s">
        <v>120</v>
      </c>
      <c r="H275" s="168">
        <v>237.739</v>
      </c>
      <c r="I275" s="169"/>
      <c r="J275" s="170">
        <f>ROUND(I275*H275,2)</f>
        <v>0</v>
      </c>
      <c r="K275" s="166" t="s">
        <v>121</v>
      </c>
      <c r="L275" s="37"/>
      <c r="M275" s="171" t="s">
        <v>1</v>
      </c>
      <c r="N275" s="172" t="s">
        <v>43</v>
      </c>
      <c r="O275" s="75"/>
      <c r="P275" s="173">
        <f>O275*H275</f>
        <v>0</v>
      </c>
      <c r="Q275" s="173">
        <v>0.00092000000000000003</v>
      </c>
      <c r="R275" s="173">
        <f>Q275*H275</f>
        <v>0.21871988000000001</v>
      </c>
      <c r="S275" s="173">
        <v>0</v>
      </c>
      <c r="T275" s="174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75" t="s">
        <v>215</v>
      </c>
      <c r="AT275" s="175" t="s">
        <v>117</v>
      </c>
      <c r="AU275" s="175" t="s">
        <v>123</v>
      </c>
      <c r="AY275" s="17" t="s">
        <v>114</v>
      </c>
      <c r="BE275" s="176">
        <f>IF(N275="základní",J275,0)</f>
        <v>0</v>
      </c>
      <c r="BF275" s="176">
        <f>IF(N275="snížená",J275,0)</f>
        <v>0</v>
      </c>
      <c r="BG275" s="176">
        <f>IF(N275="zákl. přenesená",J275,0)</f>
        <v>0</v>
      </c>
      <c r="BH275" s="176">
        <f>IF(N275="sníž. přenesená",J275,0)</f>
        <v>0</v>
      </c>
      <c r="BI275" s="176">
        <f>IF(N275="nulová",J275,0)</f>
        <v>0</v>
      </c>
      <c r="BJ275" s="17" t="s">
        <v>123</v>
      </c>
      <c r="BK275" s="176">
        <f>ROUND(I275*H275,2)</f>
        <v>0</v>
      </c>
      <c r="BL275" s="17" t="s">
        <v>215</v>
      </c>
      <c r="BM275" s="175" t="s">
        <v>390</v>
      </c>
    </row>
    <row r="276" s="2" customFormat="1" ht="16.5" customHeight="1">
      <c r="A276" s="36"/>
      <c r="B276" s="163"/>
      <c r="C276" s="164" t="s">
        <v>391</v>
      </c>
      <c r="D276" s="164" t="s">
        <v>117</v>
      </c>
      <c r="E276" s="165" t="s">
        <v>392</v>
      </c>
      <c r="F276" s="166" t="s">
        <v>393</v>
      </c>
      <c r="G276" s="167" t="s">
        <v>120</v>
      </c>
      <c r="H276" s="168">
        <v>237.739</v>
      </c>
      <c r="I276" s="169"/>
      <c r="J276" s="170">
        <f>ROUND(I276*H276,2)</f>
        <v>0</v>
      </c>
      <c r="K276" s="166" t="s">
        <v>121</v>
      </c>
      <c r="L276" s="37"/>
      <c r="M276" s="194" t="s">
        <v>1</v>
      </c>
      <c r="N276" s="195" t="s">
        <v>43</v>
      </c>
      <c r="O276" s="196"/>
      <c r="P276" s="197">
        <f>O276*H276</f>
        <v>0</v>
      </c>
      <c r="Q276" s="197">
        <v>6.0000000000000002E-05</v>
      </c>
      <c r="R276" s="197">
        <f>Q276*H276</f>
        <v>0.01426434</v>
      </c>
      <c r="S276" s="197">
        <v>0</v>
      </c>
      <c r="T276" s="198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75" t="s">
        <v>215</v>
      </c>
      <c r="AT276" s="175" t="s">
        <v>117</v>
      </c>
      <c r="AU276" s="175" t="s">
        <v>123</v>
      </c>
      <c r="AY276" s="17" t="s">
        <v>114</v>
      </c>
      <c r="BE276" s="176">
        <f>IF(N276="základní",J276,0)</f>
        <v>0</v>
      </c>
      <c r="BF276" s="176">
        <f>IF(N276="snížená",J276,0)</f>
        <v>0</v>
      </c>
      <c r="BG276" s="176">
        <f>IF(N276="zákl. přenesená",J276,0)</f>
        <v>0</v>
      </c>
      <c r="BH276" s="176">
        <f>IF(N276="sníž. přenesená",J276,0)</f>
        <v>0</v>
      </c>
      <c r="BI276" s="176">
        <f>IF(N276="nulová",J276,0)</f>
        <v>0</v>
      </c>
      <c r="BJ276" s="17" t="s">
        <v>123</v>
      </c>
      <c r="BK276" s="176">
        <f>ROUND(I276*H276,2)</f>
        <v>0</v>
      </c>
      <c r="BL276" s="17" t="s">
        <v>215</v>
      </c>
      <c r="BM276" s="175" t="s">
        <v>394</v>
      </c>
    </row>
    <row r="277" s="2" customFormat="1" ht="6.96" customHeight="1">
      <c r="A277" s="36"/>
      <c r="B277" s="58"/>
      <c r="C277" s="59"/>
      <c r="D277" s="59"/>
      <c r="E277" s="59"/>
      <c r="F277" s="59"/>
      <c r="G277" s="59"/>
      <c r="H277" s="59"/>
      <c r="I277" s="59"/>
      <c r="J277" s="59"/>
      <c r="K277" s="59"/>
      <c r="L277" s="37"/>
      <c r="M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</row>
  </sheetData>
  <autoFilter ref="C120:K276"/>
  <mergeCells count="6">
    <mergeCell ref="E7:H7"/>
    <mergeCell ref="E16:H16"/>
    <mergeCell ref="E25:H25"/>
    <mergeCell ref="E85:H85"/>
    <mergeCell ref="E113:H11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DESKTOP-T00PI3Q\user</dc:creator>
  <cp:lastModifiedBy>DESKTOP-T00PI3Q\user</cp:lastModifiedBy>
  <dcterms:created xsi:type="dcterms:W3CDTF">2024-01-15T12:23:10Z</dcterms:created>
  <dcterms:modified xsi:type="dcterms:W3CDTF">2024-01-15T12:23:13Z</dcterms:modified>
</cp:coreProperties>
</file>