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97-2023 - Výměna rozvodů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'297-2023 - Výměna rozvodů...'!$C$138:$K$419</definedName>
    <definedName name="_xlnm.Print_Area" localSheetId="1">'297-2023 - Výměna rozvodů...'!$C$4:$J$76,'297-2023 - Výměna rozvodů...'!$C$82:$J$122,'297-2023 - Výměna rozvodů...'!$C$128:$K$419</definedName>
    <definedName name="_xlnm.Print_Titles" localSheetId="1">'297-2023 - Výměna rozvodů...'!$138:$138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419"/>
  <c r="BH419"/>
  <c r="BG419"/>
  <c r="BE419"/>
  <c r="T419"/>
  <c r="T418"/>
  <c r="R419"/>
  <c r="R418"/>
  <c r="P419"/>
  <c r="P418"/>
  <c r="BI417"/>
  <c r="BH417"/>
  <c r="BG417"/>
  <c r="BE417"/>
  <c r="T417"/>
  <c r="T416"/>
  <c r="R417"/>
  <c r="R416"/>
  <c r="P417"/>
  <c r="P416"/>
  <c r="BI415"/>
  <c r="BH415"/>
  <c r="BG415"/>
  <c r="BE415"/>
  <c r="T415"/>
  <c r="T414"/>
  <c r="R415"/>
  <c r="R414"/>
  <c r="P415"/>
  <c r="P414"/>
  <c r="BI413"/>
  <c r="BH413"/>
  <c r="BG413"/>
  <c r="BE413"/>
  <c r="T413"/>
  <c r="R413"/>
  <c r="P413"/>
  <c r="BI409"/>
  <c r="BH409"/>
  <c r="BG409"/>
  <c r="BE409"/>
  <c r="T409"/>
  <c r="R409"/>
  <c r="P409"/>
  <c r="BI401"/>
  <c r="BH401"/>
  <c r="BG401"/>
  <c r="BE401"/>
  <c r="T401"/>
  <c r="T400"/>
  <c r="R401"/>
  <c r="R400"/>
  <c r="P401"/>
  <c r="P400"/>
  <c r="BI399"/>
  <c r="BH399"/>
  <c r="BG399"/>
  <c r="BE399"/>
  <c r="T399"/>
  <c r="R399"/>
  <c r="P399"/>
  <c r="BI398"/>
  <c r="BH398"/>
  <c r="BG398"/>
  <c r="BE398"/>
  <c r="T398"/>
  <c r="R398"/>
  <c r="P398"/>
  <c r="BI394"/>
  <c r="BH394"/>
  <c r="BG394"/>
  <c r="BE394"/>
  <c r="T394"/>
  <c r="R394"/>
  <c r="P394"/>
  <c r="BI392"/>
  <c r="BH392"/>
  <c r="BG392"/>
  <c r="BE392"/>
  <c r="T392"/>
  <c r="R392"/>
  <c r="P392"/>
  <c r="BI391"/>
  <c r="BH391"/>
  <c r="BG391"/>
  <c r="BE391"/>
  <c r="T391"/>
  <c r="R391"/>
  <c r="P391"/>
  <c r="BI390"/>
  <c r="BH390"/>
  <c r="BG390"/>
  <c r="BE390"/>
  <c r="T390"/>
  <c r="R390"/>
  <c r="P390"/>
  <c r="BI387"/>
  <c r="BH387"/>
  <c r="BG387"/>
  <c r="BE387"/>
  <c r="T387"/>
  <c r="R387"/>
  <c r="P387"/>
  <c r="BI385"/>
  <c r="BH385"/>
  <c r="BG385"/>
  <c r="BE385"/>
  <c r="T385"/>
  <c r="R385"/>
  <c r="P385"/>
  <c r="BI384"/>
  <c r="BH384"/>
  <c r="BG384"/>
  <c r="BE384"/>
  <c r="T384"/>
  <c r="R384"/>
  <c r="P384"/>
  <c r="BI383"/>
  <c r="BH383"/>
  <c r="BG383"/>
  <c r="BE383"/>
  <c r="T383"/>
  <c r="R383"/>
  <c r="P383"/>
  <c r="BI382"/>
  <c r="BH382"/>
  <c r="BG382"/>
  <c r="BE382"/>
  <c r="T382"/>
  <c r="R382"/>
  <c r="P382"/>
  <c r="BI381"/>
  <c r="BH381"/>
  <c r="BG381"/>
  <c r="BE381"/>
  <c r="T381"/>
  <c r="R381"/>
  <c r="P381"/>
  <c r="BI379"/>
  <c r="BH379"/>
  <c r="BG379"/>
  <c r="BE379"/>
  <c r="T379"/>
  <c r="R379"/>
  <c r="P379"/>
  <c r="BI378"/>
  <c r="BH378"/>
  <c r="BG378"/>
  <c r="BE378"/>
  <c r="T378"/>
  <c r="R378"/>
  <c r="P378"/>
  <c r="BI377"/>
  <c r="BH377"/>
  <c r="BG377"/>
  <c r="BE377"/>
  <c r="T377"/>
  <c r="R377"/>
  <c r="P377"/>
  <c r="BI376"/>
  <c r="BH376"/>
  <c r="BG376"/>
  <c r="BE376"/>
  <c r="T376"/>
  <c r="R376"/>
  <c r="P376"/>
  <c r="BI375"/>
  <c r="BH375"/>
  <c r="BG375"/>
  <c r="BE375"/>
  <c r="T375"/>
  <c r="R375"/>
  <c r="P375"/>
  <c r="BI373"/>
  <c r="BH373"/>
  <c r="BG373"/>
  <c r="BE373"/>
  <c r="T373"/>
  <c r="R373"/>
  <c r="P373"/>
  <c r="BI372"/>
  <c r="BH372"/>
  <c r="BG372"/>
  <c r="BE372"/>
  <c r="T372"/>
  <c r="R372"/>
  <c r="P372"/>
  <c r="BI371"/>
  <c r="BH371"/>
  <c r="BG371"/>
  <c r="BE371"/>
  <c r="T371"/>
  <c r="R371"/>
  <c r="P371"/>
  <c r="BI370"/>
  <c r="BH370"/>
  <c r="BG370"/>
  <c r="BE370"/>
  <c r="T370"/>
  <c r="R370"/>
  <c r="P370"/>
  <c r="BI365"/>
  <c r="BH365"/>
  <c r="BG365"/>
  <c r="BE365"/>
  <c r="T365"/>
  <c r="T364"/>
  <c r="R365"/>
  <c r="R364"/>
  <c r="P365"/>
  <c r="P364"/>
  <c r="BI363"/>
  <c r="BH363"/>
  <c r="BG363"/>
  <c r="BE363"/>
  <c r="T363"/>
  <c r="R363"/>
  <c r="P363"/>
  <c r="BI362"/>
  <c r="BH362"/>
  <c r="BG362"/>
  <c r="BE362"/>
  <c r="T362"/>
  <c r="R362"/>
  <c r="P362"/>
  <c r="BI361"/>
  <c r="BH361"/>
  <c r="BG361"/>
  <c r="BE361"/>
  <c r="T361"/>
  <c r="R361"/>
  <c r="P361"/>
  <c r="BI360"/>
  <c r="BH360"/>
  <c r="BG360"/>
  <c r="BE360"/>
  <c r="T360"/>
  <c r="R360"/>
  <c r="P360"/>
  <c r="BI359"/>
  <c r="BH359"/>
  <c r="BG359"/>
  <c r="BE359"/>
  <c r="T359"/>
  <c r="R359"/>
  <c r="P359"/>
  <c r="BI358"/>
  <c r="BH358"/>
  <c r="BG358"/>
  <c r="BE358"/>
  <c r="T358"/>
  <c r="R358"/>
  <c r="P358"/>
  <c r="BI356"/>
  <c r="BH356"/>
  <c r="BG356"/>
  <c r="BE356"/>
  <c r="T356"/>
  <c r="R356"/>
  <c r="P356"/>
  <c r="BI355"/>
  <c r="BH355"/>
  <c r="BG355"/>
  <c r="BE355"/>
  <c r="T355"/>
  <c r="R355"/>
  <c r="P355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50"/>
  <c r="BH350"/>
  <c r="BG350"/>
  <c r="BE350"/>
  <c r="T350"/>
  <c r="R350"/>
  <c r="P350"/>
  <c r="BI348"/>
  <c r="BH348"/>
  <c r="BG348"/>
  <c r="BE348"/>
  <c r="T348"/>
  <c r="T347"/>
  <c r="R348"/>
  <c r="R347"/>
  <c r="P348"/>
  <c r="P347"/>
  <c r="BI346"/>
  <c r="BH346"/>
  <c r="BG346"/>
  <c r="BE346"/>
  <c r="T346"/>
  <c r="R346"/>
  <c r="P346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38"/>
  <c r="BH338"/>
  <c r="BG338"/>
  <c r="BE338"/>
  <c r="T338"/>
  <c r="R338"/>
  <c r="P338"/>
  <c r="BI334"/>
  <c r="BH334"/>
  <c r="BG334"/>
  <c r="BE334"/>
  <c r="T334"/>
  <c r="R334"/>
  <c r="P334"/>
  <c r="BI330"/>
  <c r="BH330"/>
  <c r="BG330"/>
  <c r="BE330"/>
  <c r="T330"/>
  <c r="R330"/>
  <c r="P330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6"/>
  <c r="BH286"/>
  <c r="BG286"/>
  <c r="BE286"/>
  <c r="T286"/>
  <c r="R286"/>
  <c r="P286"/>
  <c r="BI285"/>
  <c r="BH285"/>
  <c r="BG285"/>
  <c r="BE285"/>
  <c r="T285"/>
  <c r="R285"/>
  <c r="P285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6"/>
  <c r="BH276"/>
  <c r="BG276"/>
  <c r="BE276"/>
  <c r="T276"/>
  <c r="R276"/>
  <c r="P276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7"/>
  <c r="BH257"/>
  <c r="BG257"/>
  <c r="BE257"/>
  <c r="T257"/>
  <c r="R257"/>
  <c r="P257"/>
  <c r="BI256"/>
  <c r="BH256"/>
  <c r="BG256"/>
  <c r="BE256"/>
  <c r="T256"/>
  <c r="R256"/>
  <c r="P256"/>
  <c r="BI254"/>
  <c r="BH254"/>
  <c r="BG254"/>
  <c r="BE254"/>
  <c r="T254"/>
  <c r="R254"/>
  <c r="P254"/>
  <c r="BI253"/>
  <c r="BH253"/>
  <c r="BG253"/>
  <c r="BE253"/>
  <c r="T253"/>
  <c r="R253"/>
  <c r="P253"/>
  <c r="BI249"/>
  <c r="BH249"/>
  <c r="BG249"/>
  <c r="BE249"/>
  <c r="T249"/>
  <c r="R249"/>
  <c r="P249"/>
  <c r="BI246"/>
  <c r="BH246"/>
  <c r="BG246"/>
  <c r="BE246"/>
  <c r="T246"/>
  <c r="R246"/>
  <c r="P246"/>
  <c r="BI242"/>
  <c r="BH242"/>
  <c r="BG242"/>
  <c r="BE242"/>
  <c r="T242"/>
  <c r="R242"/>
  <c r="P242"/>
  <c r="BI239"/>
  <c r="BH239"/>
  <c r="BG239"/>
  <c r="BE239"/>
  <c r="T239"/>
  <c r="T238"/>
  <c r="R239"/>
  <c r="R238"/>
  <c r="P239"/>
  <c r="P238"/>
  <c r="BI235"/>
  <c r="BH235"/>
  <c r="BG235"/>
  <c r="BE235"/>
  <c r="T235"/>
  <c r="R235"/>
  <c r="P235"/>
  <c r="BI234"/>
  <c r="BH234"/>
  <c r="BG234"/>
  <c r="BE234"/>
  <c r="T234"/>
  <c r="R234"/>
  <c r="P234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1"/>
  <c r="BH221"/>
  <c r="BG221"/>
  <c r="BE221"/>
  <c r="T221"/>
  <c r="R221"/>
  <c r="P221"/>
  <c r="BI217"/>
  <c r="BH217"/>
  <c r="BG217"/>
  <c r="BE217"/>
  <c r="T217"/>
  <c r="R217"/>
  <c r="P217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4"/>
  <c r="BH194"/>
  <c r="BG194"/>
  <c r="BE194"/>
  <c r="T194"/>
  <c r="R194"/>
  <c r="P194"/>
  <c r="BI190"/>
  <c r="BH190"/>
  <c r="BG190"/>
  <c r="BE190"/>
  <c r="T190"/>
  <c r="R190"/>
  <c r="P190"/>
  <c r="BI187"/>
  <c r="BH187"/>
  <c r="BG187"/>
  <c r="BE187"/>
  <c r="T187"/>
  <c r="R187"/>
  <c r="P187"/>
  <c r="BI182"/>
  <c r="BH182"/>
  <c r="BG182"/>
  <c r="BE182"/>
  <c r="T182"/>
  <c r="T181"/>
  <c r="R182"/>
  <c r="R181"/>
  <c r="P182"/>
  <c r="P181"/>
  <c r="BI178"/>
  <c r="BH178"/>
  <c r="BG178"/>
  <c r="BE178"/>
  <c r="T178"/>
  <c r="R178"/>
  <c r="P178"/>
  <c r="BI175"/>
  <c r="BH175"/>
  <c r="BG175"/>
  <c r="BE175"/>
  <c r="T175"/>
  <c r="R175"/>
  <c r="P175"/>
  <c r="BI173"/>
  <c r="BH173"/>
  <c r="BG173"/>
  <c r="BE173"/>
  <c r="T173"/>
  <c r="R173"/>
  <c r="P173"/>
  <c r="BI171"/>
  <c r="BH171"/>
  <c r="BG171"/>
  <c r="BE171"/>
  <c r="T171"/>
  <c r="R171"/>
  <c r="P171"/>
  <c r="BI167"/>
  <c r="BH167"/>
  <c r="BG167"/>
  <c r="BE167"/>
  <c r="T167"/>
  <c r="R167"/>
  <c r="P167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2"/>
  <c r="BH152"/>
  <c r="BG152"/>
  <c r="BE152"/>
  <c r="T152"/>
  <c r="R152"/>
  <c r="P152"/>
  <c r="BI146"/>
  <c r="BH146"/>
  <c r="BG146"/>
  <c r="BE146"/>
  <c r="T146"/>
  <c r="R146"/>
  <c r="P146"/>
  <c r="BI142"/>
  <c r="BH142"/>
  <c r="BG142"/>
  <c r="BE142"/>
  <c r="T142"/>
  <c r="R142"/>
  <c r="P142"/>
  <c r="J136"/>
  <c r="J135"/>
  <c r="F135"/>
  <c r="F133"/>
  <c r="E131"/>
  <c r="J90"/>
  <c r="J89"/>
  <c r="F89"/>
  <c r="F87"/>
  <c r="E85"/>
  <c r="J16"/>
  <c r="E16"/>
  <c r="F90"/>
  <c r="J15"/>
  <c r="J10"/>
  <c r="J133"/>
  <c i="1" r="L90"/>
  <c r="AM90"/>
  <c r="AM89"/>
  <c r="L89"/>
  <c r="AM87"/>
  <c r="L87"/>
  <c r="L85"/>
  <c r="L84"/>
  <c i="2" r="BK378"/>
  <c r="J375"/>
  <c r="J372"/>
  <c r="BK365"/>
  <c r="BK362"/>
  <c r="J360"/>
  <c r="J358"/>
  <c r="BK355"/>
  <c r="J352"/>
  <c r="J350"/>
  <c r="BK346"/>
  <c r="BK344"/>
  <c r="J342"/>
  <c r="BK334"/>
  <c r="J328"/>
  <c r="J326"/>
  <c r="J324"/>
  <c r="BK320"/>
  <c r="BK319"/>
  <c r="BK317"/>
  <c r="J313"/>
  <c r="J311"/>
  <c r="J309"/>
  <c r="J306"/>
  <c r="J303"/>
  <c r="J300"/>
  <c r="BK297"/>
  <c r="J294"/>
  <c r="J292"/>
  <c r="J289"/>
  <c r="J282"/>
  <c r="J279"/>
  <c r="BK274"/>
  <c r="BK271"/>
  <c r="J266"/>
  <c r="BK263"/>
  <c r="J260"/>
  <c r="J256"/>
  <c r="BK242"/>
  <c r="J234"/>
  <c r="J230"/>
  <c r="BK226"/>
  <c r="J217"/>
  <c r="BK211"/>
  <c r="BK204"/>
  <c r="J199"/>
  <c r="BK182"/>
  <c r="J175"/>
  <c r="BK171"/>
  <c r="J160"/>
  <c r="J142"/>
  <c r="BK417"/>
  <c r="J415"/>
  <c r="J413"/>
  <c r="BK401"/>
  <c r="J398"/>
  <c r="BK398"/>
  <c r="BK392"/>
  <c r="J391"/>
  <c r="BK387"/>
  <c r="BK385"/>
  <c r="J384"/>
  <c r="J381"/>
  <c r="J377"/>
  <c r="BK372"/>
  <c r="J365"/>
  <c r="J361"/>
  <c r="BK358"/>
  <c r="BK352"/>
  <c r="BK350"/>
  <c r="BK345"/>
  <c r="J334"/>
  <c r="J327"/>
  <c r="BK324"/>
  <c r="J318"/>
  <c r="BK313"/>
  <c r="BK310"/>
  <c r="J307"/>
  <c r="BK303"/>
  <c r="BK300"/>
  <c r="J297"/>
  <c r="BK294"/>
  <c r="BK291"/>
  <c r="BK289"/>
  <c r="BK282"/>
  <c r="BK278"/>
  <c r="BK273"/>
  <c r="J268"/>
  <c r="J265"/>
  <c r="BK262"/>
  <c r="BK256"/>
  <c r="J249"/>
  <c r="J239"/>
  <c r="BK232"/>
  <c r="BK229"/>
  <c r="J225"/>
  <c r="BK213"/>
  <c r="BK206"/>
  <c r="J204"/>
  <c r="BK200"/>
  <c r="J190"/>
  <c r="BK178"/>
  <c r="J171"/>
  <c r="BK162"/>
  <c r="BK158"/>
  <c r="J146"/>
  <c i="1" r="AS94"/>
  <c i="2" r="J308"/>
  <c r="BK301"/>
  <c r="J298"/>
  <c r="BK295"/>
  <c r="J291"/>
  <c r="J286"/>
  <c r="J280"/>
  <c r="BK276"/>
  <c r="BK272"/>
  <c r="J267"/>
  <c r="J264"/>
  <c r="J261"/>
  <c r="J257"/>
  <c r="BK254"/>
  <c r="BK249"/>
  <c r="J235"/>
  <c r="J231"/>
  <c r="BK227"/>
  <c r="BK221"/>
  <c r="BK212"/>
  <c r="J205"/>
  <c r="J201"/>
  <c r="BK194"/>
  <c r="BK187"/>
  <c r="BK173"/>
  <c r="J163"/>
  <c r="J159"/>
  <c r="J156"/>
  <c r="BK146"/>
  <c r="J417"/>
  <c r="BK409"/>
  <c r="J401"/>
  <c r="J399"/>
  <c r="BK419"/>
  <c r="J394"/>
  <c r="BK391"/>
  <c r="J390"/>
  <c r="J385"/>
  <c r="BK383"/>
  <c r="BK382"/>
  <c r="J378"/>
  <c r="BK375"/>
  <c r="J371"/>
  <c r="BK363"/>
  <c r="BK360"/>
  <c r="J356"/>
  <c r="J353"/>
  <c r="J348"/>
  <c r="BK343"/>
  <c r="J338"/>
  <c r="BK330"/>
  <c r="BK326"/>
  <c r="J319"/>
  <c r="BK316"/>
  <c r="BK311"/>
  <c r="BK308"/>
  <c r="BK304"/>
  <c r="J301"/>
  <c r="BK298"/>
  <c r="J295"/>
  <c r="BK293"/>
  <c r="J290"/>
  <c r="BK285"/>
  <c r="BK280"/>
  <c r="J276"/>
  <c r="J272"/>
  <c r="BK267"/>
  <c r="J263"/>
  <c r="BK260"/>
  <c r="BK257"/>
  <c r="BK253"/>
  <c r="J242"/>
  <c r="BK235"/>
  <c r="BK231"/>
  <c r="J227"/>
  <c r="J221"/>
  <c r="J212"/>
  <c r="BK205"/>
  <c r="BK201"/>
  <c r="J194"/>
  <c r="J182"/>
  <c r="J173"/>
  <c r="BK163"/>
  <c r="BK159"/>
  <c r="BK156"/>
  <c r="J382"/>
  <c r="BK381"/>
  <c r="BK379"/>
  <c r="BK377"/>
  <c r="J376"/>
  <c r="BK373"/>
  <c r="BK371"/>
  <c r="BK370"/>
  <c r="J363"/>
  <c r="BK361"/>
  <c r="BK359"/>
  <c r="BK356"/>
  <c r="BK353"/>
  <c r="BK351"/>
  <c r="BK348"/>
  <c r="J345"/>
  <c r="J343"/>
  <c r="BK338"/>
  <c r="J330"/>
  <c r="BK327"/>
  <c r="BK325"/>
  <c r="BK323"/>
  <c r="J320"/>
  <c r="BK318"/>
  <c r="J316"/>
  <c r="BK312"/>
  <c r="J310"/>
  <c r="BK307"/>
  <c r="J304"/>
  <c r="J302"/>
  <c r="J299"/>
  <c r="J296"/>
  <c r="J293"/>
  <c r="BK290"/>
  <c r="J285"/>
  <c r="J281"/>
  <c r="J278"/>
  <c r="J273"/>
  <c r="BK268"/>
  <c r="BK265"/>
  <c r="J262"/>
  <c r="BK259"/>
  <c r="J253"/>
  <c r="J246"/>
  <c r="BK239"/>
  <c r="J232"/>
  <c r="J229"/>
  <c r="BK225"/>
  <c r="J213"/>
  <c r="J206"/>
  <c r="J202"/>
  <c r="J200"/>
  <c r="BK190"/>
  <c r="J178"/>
  <c r="J167"/>
  <c r="J162"/>
  <c r="J158"/>
  <c r="BK152"/>
  <c r="J419"/>
  <c r="BK415"/>
  <c r="BK413"/>
  <c r="J409"/>
  <c r="BK399"/>
  <c r="BK394"/>
  <c r="J392"/>
  <c r="BK390"/>
  <c r="J387"/>
  <c r="BK384"/>
  <c r="J383"/>
  <c r="J379"/>
  <c r="BK376"/>
  <c r="J373"/>
  <c r="J370"/>
  <c r="J362"/>
  <c r="J359"/>
  <c r="J355"/>
  <c r="J351"/>
  <c r="J346"/>
  <c r="J344"/>
  <c r="BK342"/>
  <c r="BK328"/>
  <c r="J325"/>
  <c r="J323"/>
  <c r="J317"/>
  <c r="J312"/>
  <c r="BK309"/>
  <c r="BK306"/>
  <c r="BK302"/>
  <c r="BK299"/>
  <c r="BK296"/>
  <c r="BK292"/>
  <c r="BK286"/>
  <c r="BK281"/>
  <c r="BK279"/>
  <c r="J274"/>
  <c r="J271"/>
  <c r="BK266"/>
  <c r="BK264"/>
  <c r="BK261"/>
  <c r="J259"/>
  <c r="J254"/>
  <c r="BK246"/>
  <c r="BK234"/>
  <c r="BK230"/>
  <c r="J226"/>
  <c r="BK217"/>
  <c r="J211"/>
  <c r="BK202"/>
  <c r="BK199"/>
  <c r="J187"/>
  <c r="BK175"/>
  <c r="BK167"/>
  <c r="BK160"/>
  <c r="J152"/>
  <c r="BK142"/>
  <c l="1" r="P141"/>
  <c r="BK174"/>
  <c r="J174"/>
  <c r="J97"/>
  <c r="R174"/>
  <c r="R186"/>
  <c r="T186"/>
  <c r="T198"/>
  <c r="R224"/>
  <c r="BK241"/>
  <c r="J241"/>
  <c r="J104"/>
  <c r="R241"/>
  <c r="P258"/>
  <c r="T258"/>
  <c r="R275"/>
  <c r="R305"/>
  <c r="R329"/>
  <c r="P349"/>
  <c r="R369"/>
  <c r="P374"/>
  <c r="R393"/>
  <c r="BK141"/>
  <c r="J141"/>
  <c r="J96"/>
  <c r="T141"/>
  <c r="T174"/>
  <c r="BK186"/>
  <c r="J186"/>
  <c r="J99"/>
  <c r="BK198"/>
  <c r="J198"/>
  <c r="J100"/>
  <c r="R198"/>
  <c r="T224"/>
  <c r="P241"/>
  <c r="BK258"/>
  <c r="J258"/>
  <c r="J105"/>
  <c r="R258"/>
  <c r="P275"/>
  <c r="BK305"/>
  <c r="J305"/>
  <c r="J107"/>
  <c r="T305"/>
  <c r="T329"/>
  <c r="R349"/>
  <c r="BK369"/>
  <c r="J369"/>
  <c r="J112"/>
  <c r="BK374"/>
  <c r="J374"/>
  <c r="J113"/>
  <c r="T374"/>
  <c r="P386"/>
  <c r="T386"/>
  <c r="P393"/>
  <c r="BK408"/>
  <c r="R408"/>
  <c r="R407"/>
  <c r="R141"/>
  <c r="R140"/>
  <c r="P174"/>
  <c r="P186"/>
  <c r="P198"/>
  <c r="BK224"/>
  <c r="J224"/>
  <c r="J101"/>
  <c r="P224"/>
  <c r="T241"/>
  <c r="BK275"/>
  <c r="J275"/>
  <c r="J106"/>
  <c r="T275"/>
  <c r="P305"/>
  <c r="BK329"/>
  <c r="J329"/>
  <c r="J108"/>
  <c r="P329"/>
  <c r="BK349"/>
  <c r="J349"/>
  <c r="J110"/>
  <c r="T349"/>
  <c r="P369"/>
  <c r="T369"/>
  <c r="R374"/>
  <c r="BK386"/>
  <c r="J386"/>
  <c r="J114"/>
  <c r="R386"/>
  <c r="BK393"/>
  <c r="J393"/>
  <c r="J115"/>
  <c r="T393"/>
  <c r="P408"/>
  <c r="P407"/>
  <c r="T408"/>
  <c r="T407"/>
  <c r="BK347"/>
  <c r="J347"/>
  <c r="J109"/>
  <c r="BK364"/>
  <c r="J364"/>
  <c r="J111"/>
  <c r="BK400"/>
  <c r="J400"/>
  <c r="J116"/>
  <c r="BK414"/>
  <c r="J414"/>
  <c r="J119"/>
  <c r="BK181"/>
  <c r="J181"/>
  <c r="J98"/>
  <c r="BK238"/>
  <c r="J238"/>
  <c r="J102"/>
  <c r="BK416"/>
  <c r="J416"/>
  <c r="J120"/>
  <c r="BK418"/>
  <c r="J418"/>
  <c r="J121"/>
  <c r="F136"/>
  <c r="BF142"/>
  <c r="BF146"/>
  <c r="BF171"/>
  <c r="BF173"/>
  <c r="BF182"/>
  <c r="BF187"/>
  <c r="BF190"/>
  <c r="BF194"/>
  <c r="BF202"/>
  <c r="BF206"/>
  <c r="BF217"/>
  <c r="BF221"/>
  <c r="BF225"/>
  <c r="BF226"/>
  <c r="BF234"/>
  <c r="BF239"/>
  <c r="BF246"/>
  <c r="BF253"/>
  <c r="BF257"/>
  <c r="BF262"/>
  <c r="BF264"/>
  <c r="BF268"/>
  <c r="BF271"/>
  <c r="BF273"/>
  <c r="BF274"/>
  <c r="BF293"/>
  <c r="BF296"/>
  <c r="BF299"/>
  <c r="BF300"/>
  <c r="BF304"/>
  <c r="BF311"/>
  <c r="BF312"/>
  <c r="BF316"/>
  <c r="BF317"/>
  <c r="BF318"/>
  <c r="BF326"/>
  <c r="BF328"/>
  <c r="BF334"/>
  <c r="BF343"/>
  <c r="BF345"/>
  <c r="BF346"/>
  <c r="BF348"/>
  <c r="BF350"/>
  <c r="BF351"/>
  <c r="BF355"/>
  <c r="BF358"/>
  <c r="BF360"/>
  <c r="BF361"/>
  <c r="BF363"/>
  <c r="BF370"/>
  <c r="BF372"/>
  <c r="BF373"/>
  <c r="BF377"/>
  <c r="BF379"/>
  <c r="BF381"/>
  <c r="BF383"/>
  <c r="BF384"/>
  <c r="BF385"/>
  <c r="BF387"/>
  <c r="BF390"/>
  <c r="BF391"/>
  <c r="BF392"/>
  <c r="BF394"/>
  <c r="BF398"/>
  <c r="BF399"/>
  <c r="BF401"/>
  <c r="BF409"/>
  <c r="BF413"/>
  <c r="BF415"/>
  <c r="BF417"/>
  <c r="BF419"/>
  <c r="J87"/>
  <c r="BF152"/>
  <c r="BF156"/>
  <c r="BF158"/>
  <c r="BF159"/>
  <c r="BF160"/>
  <c r="BF162"/>
  <c r="BF163"/>
  <c r="BF167"/>
  <c r="BF175"/>
  <c r="BF178"/>
  <c r="BF199"/>
  <c r="BF200"/>
  <c r="BF201"/>
  <c r="BF204"/>
  <c r="BF205"/>
  <c r="BF211"/>
  <c r="BF212"/>
  <c r="BF213"/>
  <c r="BF227"/>
  <c r="BF229"/>
  <c r="BF230"/>
  <c r="BF231"/>
  <c r="BF232"/>
  <c r="BF235"/>
  <c r="BF242"/>
  <c r="BF249"/>
  <c r="BF254"/>
  <c r="BF256"/>
  <c r="BF259"/>
  <c r="BF260"/>
  <c r="BF261"/>
  <c r="BF263"/>
  <c r="BF265"/>
  <c r="BF266"/>
  <c r="BF267"/>
  <c r="BF272"/>
  <c r="BF276"/>
  <c r="BF278"/>
  <c r="BF279"/>
  <c r="BF280"/>
  <c r="BF281"/>
  <c r="BF282"/>
  <c r="BF285"/>
  <c r="BF286"/>
  <c r="BF289"/>
  <c r="BF290"/>
  <c r="BF291"/>
  <c r="BF292"/>
  <c r="BF294"/>
  <c r="BF295"/>
  <c r="BF297"/>
  <c r="BF298"/>
  <c r="BF301"/>
  <c r="BF302"/>
  <c r="BF303"/>
  <c r="BF306"/>
  <c r="BF307"/>
  <c r="BF308"/>
  <c r="BF309"/>
  <c r="BF310"/>
  <c r="BF313"/>
  <c r="BF319"/>
  <c r="BF320"/>
  <c r="BF323"/>
  <c r="BF324"/>
  <c r="BF325"/>
  <c r="BF327"/>
  <c r="BF330"/>
  <c r="BF338"/>
  <c r="BF342"/>
  <c r="BF344"/>
  <c r="BF352"/>
  <c r="BF353"/>
  <c r="BF356"/>
  <c r="BF359"/>
  <c r="BF362"/>
  <c r="BF365"/>
  <c r="BF371"/>
  <c r="BF375"/>
  <c r="BF376"/>
  <c r="BF378"/>
  <c r="BF382"/>
  <c r="F31"/>
  <c i="1" r="AZ95"/>
  <c r="AZ94"/>
  <c r="W29"/>
  <c i="2" r="F33"/>
  <c i="1" r="BB95"/>
  <c r="BB94"/>
  <c r="AX94"/>
  <c i="2" r="J31"/>
  <c i="1" r="AV95"/>
  <c i="2" r="F35"/>
  <c i="1" r="BD95"/>
  <c r="BD94"/>
  <c r="W33"/>
  <c i="2" r="F34"/>
  <c i="1" r="BC95"/>
  <c r="BC94"/>
  <c r="W32"/>
  <c i="2" l="1" r="T240"/>
  <c r="BK407"/>
  <c r="J407"/>
  <c r="J117"/>
  <c r="T140"/>
  <c r="T139"/>
  <c r="P240"/>
  <c r="R240"/>
  <c r="R139"/>
  <c r="P140"/>
  <c r="P139"/>
  <c i="1" r="AU95"/>
  <c i="2" r="BK140"/>
  <c r="J140"/>
  <c r="J95"/>
  <c r="J408"/>
  <c r="J118"/>
  <c r="BK240"/>
  <c r="J240"/>
  <c r="J103"/>
  <c i="1" r="AU94"/>
  <c r="AY94"/>
  <c r="W31"/>
  <c r="AV94"/>
  <c r="AK29"/>
  <c i="2" r="J32"/>
  <c i="1" r="AW95"/>
  <c r="AT95"/>
  <c i="2" r="F32"/>
  <c i="1" r="BA95"/>
  <c r="BA94"/>
  <c r="W30"/>
  <c i="2" l="1" r="BK139"/>
  <c r="J139"/>
  <c r="J94"/>
  <c i="1" r="AW94"/>
  <c r="AK30"/>
  <c i="2" l="1" r="J28"/>
  <c i="1" r="AG95"/>
  <c r="AG94"/>
  <c r="AK26"/>
  <c r="AT94"/>
  <c r="AN94"/>
  <c i="2" l="1" r="J37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<sst xmlns="http://schemas.openxmlformats.org/spreadsheetml/2006/main">
  <si>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</si>
  <si>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</si>
  <si>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</si>
  <si>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</si>
  <si>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{02aaeb12-5546-42c5-b6e5-922fbdb08c4c}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</si>
  <si>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</si>
  <si>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</si>
  <si>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</si>
  <si>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</si>
  <si>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</si>
  <si>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</si>
  <si>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</si>
  <si>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</si>
  <si>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</si>
  <si>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297/2023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</si>
  <si>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</si>
  <si>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</si>
  <si>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Výměna rozvodů ZTI v bytovém domě Jilemnická / Toužimská</t>
  </si>
  <si>
    <t>KSO:</t>
  </si>
  <si>
    <t>CC-CZ:</t>
  </si>
  <si>
    <t>Místo:</t>
  </si>
  <si>
    <t>Jlemnická 655/4 - Toužimská 655-657</t>
  </si>
  <si>
    <t>Datum:</t>
  </si>
  <si>
    <t>19. 11. 2023</t>
  </si>
  <si>
    <t>Zadavatel:</t>
  </si>
  <si>
    <t>IČ:</t>
  </si>
  <si>
    <t>Městská část Praha 19</t>
  </si>
  <si>
    <t>DIČ:</t>
  </si>
  <si>
    <t>Uchazeč:</t>
  </si>
  <si>
    <t>Vyplň údaj</t>
  </si>
  <si>
    <t>Projektant:</t>
  </si>
  <si>
    <t>Ing arch Pošmourný + Libor Staněk</t>
  </si>
  <si>
    <t>True</t>
  </si>
  <si>
    <t>Zpracovatel:</t>
  </si>
  <si>
    <t>Jan Petr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</si>
  <si>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</si>
  <si>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</si>
  <si>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</si>
  <si>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</si>
  <si>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</si>
  <si>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</si>
  <si>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</si>
  <si>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</si>
  <si>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</si>
  <si>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</si>
  <si>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</si>
  <si>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</si>
  <si>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</si>
  <si>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</si>
  <si>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</si>
  <si>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</si>
  <si>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</si>
  <si>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</si>
  <si>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</si>
  <si>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</si>
  <si>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</si>
  <si>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</si>
  <si>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</si>
  <si>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</si>
  <si>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</si>
  <si>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</si>
  <si>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</si>
  <si>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</si>
  <si>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</si>
  <si>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</si>
  <si>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</si>
  <si>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</si>
  <si>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</si>
  <si>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</si>
  <si>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</si>
  <si>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</si>
  <si>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</si>
  <si>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</si>
  <si>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</si>
  <si>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</si>
  <si>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</si>
  <si>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</si>
  <si>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</si>
  <si>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</si>
  <si>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</si>
  <si>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</si>
  <si>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</si>
  <si>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</si>
  <si>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</si>
  <si>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</si>
  <si>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</si>
  <si>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</si>
  <si>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</si>
  <si>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</si>
  <si>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</si>
  <si>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</si>
  <si>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</si>
  <si>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</si>
  <si>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</si>
  <si>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</si>
  <si>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</si>
  <si>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</si>
  <si>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</si>
  <si>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</si>
  <si>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</si>
  <si>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</si>
  <si>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</si>
  <si>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</si>
  <si>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</si>
  <si>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</si>
  <si>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</si>
  <si>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764 - Konstrukce klempířské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</si>
  <si>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</si>
  <si>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</si>
  <si>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</si>
  <si>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</si>
  <si>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</si>
  <si>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</si>
  <si>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</si>
  <si>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</si>
  <si>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</si>
  <si>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</si>
  <si>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</si>
  <si>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</si>
  <si>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</si>
  <si>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</si>
  <si>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</si>
  <si>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</si>
  <si>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</si>
  <si>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</si>
  <si>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</si>
  <si>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</si>
  <si>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</si>
  <si>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</si>
  <si>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</si>
  <si>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</si>
  <si>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</si>
  <si>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</si>
  <si>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</si>
  <si>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139711111</t>
  </si>
  <si>
    <t>Vykopávky v uzavřených prostorech v hornině třídy těžitelnosti I skupiny 1 až 3 ručně</t>
  </si>
  <si>
    <t>m3</t>
  </si>
  <si>
    <t>CS ÚRS 2023 02</t>
  </si>
  <si>
    <t>4</t>
  </si>
  <si>
    <t>2</t>
  </si>
  <si>
    <t>-1250674659</t>
  </si>
  <si>
    <t>VV</t>
  </si>
  <si>
    <t>rýhy pro uložení nového potrubí v zemi - hloubka potrubí není známa, předpoklad</t>
  </si>
  <si>
    <t>66*0,8*1,7</t>
  </si>
  <si>
    <t>Součet</t>
  </si>
  <si>
    <t>162211311</t>
  </si>
  <si>
    <t>Vodorovné přemístění výkopku z horniny třídy těžitelnosti I skupiny 1 až 3 stavebním kolečkem do 10 m</t>
  </si>
  <si>
    <t>-1691667224</t>
  </si>
  <si>
    <t>vnitrostaveništní přemístění výkopku</t>
  </si>
  <si>
    <t>89,76</t>
  </si>
  <si>
    <t>k zásypu</t>
  </si>
  <si>
    <t>63,36</t>
  </si>
  <si>
    <t>3</t>
  </si>
  <si>
    <t>162751117</t>
  </si>
  <si>
    <t>Vodorovné přemístění přes 9 000 do 10000 m výkopku/sypaniny z horniny třídy těžitelnosti I skupiny 1 až 3</t>
  </si>
  <si>
    <t>1422847561</t>
  </si>
  <si>
    <t>odvoz přebytečného výkopku na skládku</t>
  </si>
  <si>
    <t>89,76-63,36</t>
  </si>
  <si>
    <t>162751119</t>
  </si>
  <si>
    <t>Příplatek k vodorovnému přemístění výkopku/sypaniny z horniny třídy těžitelnosti I skupiny 1 až 3 ZKD 1000 m přes 10000 m</t>
  </si>
  <si>
    <t>-833077938</t>
  </si>
  <si>
    <t>26,4*5 'Přepočtené koeficientem množství</t>
  </si>
  <si>
    <t>5</t>
  </si>
  <si>
    <t>166111101</t>
  </si>
  <si>
    <t>Přehození neulehlého výkopku z horniny třídy těžitelnosti I skupiny 1 až 3 ručně</t>
  </si>
  <si>
    <t>-1108665275</t>
  </si>
  <si>
    <t>6</t>
  </si>
  <si>
    <t>167111101</t>
  </si>
  <si>
    <t>Nakládání výkopku z hornin třídy těžitelnosti I skupiny 1 až 3 ručně</t>
  </si>
  <si>
    <t>1969513194</t>
  </si>
  <si>
    <t>7</t>
  </si>
  <si>
    <t>171201231</t>
  </si>
  <si>
    <t>Poplatek za uložení zeminy a kamení na recyklační skládce (skládkovné) kód odpadu 17 05 04</t>
  </si>
  <si>
    <t>t</t>
  </si>
  <si>
    <t>-1749675536</t>
  </si>
  <si>
    <t>26,4*1,7 'Přepočtené koeficientem množství</t>
  </si>
  <si>
    <t>8</t>
  </si>
  <si>
    <t>171251201</t>
  </si>
  <si>
    <t>Uložení sypaniny na skládky nebo meziskládky</t>
  </si>
  <si>
    <t>-708137570</t>
  </si>
  <si>
    <t>9</t>
  </si>
  <si>
    <t>174111101</t>
  </si>
  <si>
    <t>Zásyp jam, šachet rýh nebo kolem objektů sypaninou se zhutněním ručně</t>
  </si>
  <si>
    <t>-164460567</t>
  </si>
  <si>
    <t>doplnění skladby podlahy</t>
  </si>
  <si>
    <t>66*0,8*1,2</t>
  </si>
  <si>
    <t>10</t>
  </si>
  <si>
    <t>175111101</t>
  </si>
  <si>
    <t>Obsypání potrubí ručně sypaninou bez prohození, uloženou do 3 m</t>
  </si>
  <si>
    <t>1278532593</t>
  </si>
  <si>
    <t>66*0,8*0,6</t>
  </si>
  <si>
    <t>11</t>
  </si>
  <si>
    <t>M</t>
  </si>
  <si>
    <t>58337308</t>
  </si>
  <si>
    <t>štěrkopísek frakce 0/2</t>
  </si>
  <si>
    <t>-1827463160</t>
  </si>
  <si>
    <t>31,68*2 'Přepočtené koeficientem množství</t>
  </si>
  <si>
    <t>12</t>
  </si>
  <si>
    <t>175111109</t>
  </si>
  <si>
    <t>Příplatek k obsypání potrubí za ruční prohození sypaniny, uložené do 3 m</t>
  </si>
  <si>
    <t>-386686830</t>
  </si>
  <si>
    <t>Svislé a kompletní konstrukce</t>
  </si>
  <si>
    <t>13</t>
  </si>
  <si>
    <t>342272215</t>
  </si>
  <si>
    <t>Příčka z pórobetonových hladkých tvárnic na tenkovrstvou maltu tl 75 mm</t>
  </si>
  <si>
    <t>m2</t>
  </si>
  <si>
    <t>-923746872</t>
  </si>
  <si>
    <t>0,8*2,8*24</t>
  </si>
  <si>
    <t>14</t>
  </si>
  <si>
    <t>342291121</t>
  </si>
  <si>
    <t>Ukotvení příček k cihelným konstrukcím plochými kotvami</t>
  </si>
  <si>
    <t>m</t>
  </si>
  <si>
    <t>-216345921</t>
  </si>
  <si>
    <t>24*5,6</t>
  </si>
  <si>
    <t>Vodorovné konstrukce</t>
  </si>
  <si>
    <t>451573111</t>
  </si>
  <si>
    <t>Lože pod potrubí otevřený výkop ze štěrkopísku</t>
  </si>
  <si>
    <t>1077505497</t>
  </si>
  <si>
    <t>66*0,8*0,15</t>
  </si>
  <si>
    <t>Úpravy povrchů, podlahy a osazování výplní</t>
  </si>
  <si>
    <t>16</t>
  </si>
  <si>
    <t>612142001</t>
  </si>
  <si>
    <t>Potažení vnitřních stěn sklovláknitým pletivem vtlačeným do tenkovrstvé hmoty</t>
  </si>
  <si>
    <t>1067465760</t>
  </si>
  <si>
    <t>17</t>
  </si>
  <si>
    <t>619991011</t>
  </si>
  <si>
    <t>Obalení konstrukcí a prvků fólií přilepenou lepící páskou</t>
  </si>
  <si>
    <t>-268147305</t>
  </si>
  <si>
    <t>ochrana v bytech</t>
  </si>
  <si>
    <t>24*15</t>
  </si>
  <si>
    <t>18</t>
  </si>
  <si>
    <t>631312141</t>
  </si>
  <si>
    <t>Doplnění rýh v dosavadních mazaninách betonem prostým</t>
  </si>
  <si>
    <t>-947484859</t>
  </si>
  <si>
    <t>doplnění původní podlahy v suterénu</t>
  </si>
  <si>
    <t>66*0,8*0,1</t>
  </si>
  <si>
    <t>Ostatní konstrukce a práce, bourání</t>
  </si>
  <si>
    <t>19</t>
  </si>
  <si>
    <t>900R002</t>
  </si>
  <si>
    <t>Provedení prostupů pro rozvod kanalizace a VZT střešním pláštěm včetně začištění</t>
  </si>
  <si>
    <t>kus</t>
  </si>
  <si>
    <t>-1402378116</t>
  </si>
  <si>
    <t>20</t>
  </si>
  <si>
    <t>949101111</t>
  </si>
  <si>
    <t>Lešení pomocné pro objekty pozemních staveb s lešeňovou podlahou v do 1,9 m zatížení do 150 kg/m2</t>
  </si>
  <si>
    <t>-187642250</t>
  </si>
  <si>
    <t>949111111</t>
  </si>
  <si>
    <t>Montáž lešení lehkého kozového trubkového v do 1,2 m</t>
  </si>
  <si>
    <t>sada</t>
  </si>
  <si>
    <t>-1366443346</t>
  </si>
  <si>
    <t>22</t>
  </si>
  <si>
    <t>949111211</t>
  </si>
  <si>
    <t>Příplatek k lešení lehkému kozovému trubkovému v do 1,2 m za každý den použití</t>
  </si>
  <si>
    <t>741479036</t>
  </si>
  <si>
    <t>12*45 'Přepočtené koeficientem množství</t>
  </si>
  <si>
    <t>23</t>
  </si>
  <si>
    <t>949111811</t>
  </si>
  <si>
    <t>Demontáž lešení lehkého kozového trubkového v do 1,2 m</t>
  </si>
  <si>
    <t>967699278</t>
  </si>
  <si>
    <t>24</t>
  </si>
  <si>
    <t>952901111</t>
  </si>
  <si>
    <t>Vyčištění budov bytové a občanské výstavby při výšce podlaží do 4 m</t>
  </si>
  <si>
    <t>557365189</t>
  </si>
  <si>
    <t>25</t>
  </si>
  <si>
    <t>952902221</t>
  </si>
  <si>
    <t>Čištění budov zametení schodišť</t>
  </si>
  <si>
    <t>749623558</t>
  </si>
  <si>
    <t>úklid společných prostor po dobu transportu vybouraných hmot a sutí</t>
  </si>
  <si>
    <t>100*3</t>
  </si>
  <si>
    <t>300*14 'Přepočtené koeficientem množství</t>
  </si>
  <si>
    <t>26</t>
  </si>
  <si>
    <t>953942425</t>
  </si>
  <si>
    <t>Osazování rámů litinových poklopů kouřových kanálů</t>
  </si>
  <si>
    <t>-1681338010</t>
  </si>
  <si>
    <t>27</t>
  </si>
  <si>
    <t>55241047</t>
  </si>
  <si>
    <t>poklop šachtový Pz ocelový zadlažďovací bez výztuže s těsněním zatížení A15 v 50mm rám 573x573mm vstup 500x500mm</t>
  </si>
  <si>
    <t>-1490483680</t>
  </si>
  <si>
    <t>28</t>
  </si>
  <si>
    <t>962031133</t>
  </si>
  <si>
    <t>Bourání příček z cihel pálených na MVC tl do 150 mm</t>
  </si>
  <si>
    <t>1122944655</t>
  </si>
  <si>
    <t>vybourání původního jádra pro výměnu stoupacího potrubí</t>
  </si>
  <si>
    <t>24*2</t>
  </si>
  <si>
    <t>29</t>
  </si>
  <si>
    <t>965042141</t>
  </si>
  <si>
    <t>Bourání podkladů pod dlažby nebo mazanin betonových nebo z litého asfaltu tl do 100 mm pl přes 4 m2</t>
  </si>
  <si>
    <t>-1062175556</t>
  </si>
  <si>
    <t>předpokládaná skladba původní podlahy v suterénu</t>
  </si>
  <si>
    <t>30</t>
  </si>
  <si>
    <t>977311112</t>
  </si>
  <si>
    <t>Řezání stávajících betonových mazanin nevyztužených hl do 100 mm</t>
  </si>
  <si>
    <t>-1908310713</t>
  </si>
  <si>
    <t>66*2</t>
  </si>
  <si>
    <t>997</t>
  </si>
  <si>
    <t>Přesun sutě</t>
  </si>
  <si>
    <t>31</t>
  </si>
  <si>
    <t>900R001</t>
  </si>
  <si>
    <t>Provedení opatření při nakládání z azbestem</t>
  </si>
  <si>
    <t>soubor</t>
  </si>
  <si>
    <t>-453267846</t>
  </si>
  <si>
    <t>32</t>
  </si>
  <si>
    <t>997013215</t>
  </si>
  <si>
    <t>Vnitrostaveništní doprava suti a vybouraných hmot pro budovy v přes 15 do 18 m ručně</t>
  </si>
  <si>
    <t>414428759</t>
  </si>
  <si>
    <t>33</t>
  </si>
  <si>
    <t>997013509</t>
  </si>
  <si>
    <t>Příplatek k odvozu suti a vybouraných hmot na skládku ZKD 1 km přes 1 km</t>
  </si>
  <si>
    <t>302852503</t>
  </si>
  <si>
    <t>32,639*30 'Přepočtené koeficientem množství</t>
  </si>
  <si>
    <t>34</t>
  </si>
  <si>
    <t>997013511</t>
  </si>
  <si>
    <t>Odvoz suti a vybouraných hmot z meziskládky na skládku do 1 km s naložením a se složením</t>
  </si>
  <si>
    <t>-2125344827</t>
  </si>
  <si>
    <t>35</t>
  </si>
  <si>
    <t>997013601</t>
  </si>
  <si>
    <t>Poplatek za uložení na skládce (skládkovné) stavebního odpadu betonového kód odpadu 17 01 01</t>
  </si>
  <si>
    <t>1780033747</t>
  </si>
  <si>
    <t>36</t>
  </si>
  <si>
    <t>997013603</t>
  </si>
  <si>
    <t>Poplatek za uložení na skládce (skládkovné) stavebního odpadu cihelného kód odpadu 17 01 02</t>
  </si>
  <si>
    <t>-141274756</t>
  </si>
  <si>
    <t>37</t>
  </si>
  <si>
    <t>997013631</t>
  </si>
  <si>
    <t>Poplatek za uložení na skládce (skládkovné) stavebního odpadu směsného kód odpadu 17 09 04</t>
  </si>
  <si>
    <t>725009334</t>
  </si>
  <si>
    <t>2,346+0,464+0,711+0,24</t>
  </si>
  <si>
    <t>38</t>
  </si>
  <si>
    <t>997013814</t>
  </si>
  <si>
    <t>Poplatek za uložení na skládce (skládkovné) stavebního odpadu izolací kód odpadu 17 06 04</t>
  </si>
  <si>
    <t>-1809934338</t>
  </si>
  <si>
    <t>39</t>
  </si>
  <si>
    <t>997013821</t>
  </si>
  <si>
    <t>Poplatek za uložení na skládce (skládkovné) stavebního odpadu s obsahem azbestu kód odpadu 17 06 05</t>
  </si>
  <si>
    <t>2066610244</t>
  </si>
  <si>
    <t>3,664+0,859</t>
  </si>
  <si>
    <t>998</t>
  </si>
  <si>
    <t>Přesun hmot</t>
  </si>
  <si>
    <t>40</t>
  </si>
  <si>
    <t>998018003</t>
  </si>
  <si>
    <t>Přesun hmot ruční pro budovy v přes 12 do 24 m</t>
  </si>
  <si>
    <t>917784566</t>
  </si>
  <si>
    <t>PSV</t>
  </si>
  <si>
    <t>Práce a dodávky PSV</t>
  </si>
  <si>
    <t>711</t>
  </si>
  <si>
    <t>Izolace proti vodě, vlhkosti a plynům</t>
  </si>
  <si>
    <t>41</t>
  </si>
  <si>
    <t>711111001</t>
  </si>
  <si>
    <t>Provedení izolace proti zemní vlhkosti vodorovné za studena nátěrem penetračním</t>
  </si>
  <si>
    <t>146481979</t>
  </si>
  <si>
    <t>doplnění půviodní skladby podlahy v suterénu</t>
  </si>
  <si>
    <t>66*0,8</t>
  </si>
  <si>
    <t>42</t>
  </si>
  <si>
    <t>11163150</t>
  </si>
  <si>
    <t>lak penetrační asfaltový</t>
  </si>
  <si>
    <t>-22041324</t>
  </si>
  <si>
    <t>P</t>
  </si>
  <si>
    <t>Poznámka k položce:_x000d_
Spotřeba 0,3-0,4kg/m2</t>
  </si>
  <si>
    <t>52,8*0,0003 'Přepočtené koeficientem množství</t>
  </si>
  <si>
    <t>43</t>
  </si>
  <si>
    <t>711131811</t>
  </si>
  <si>
    <t>Odstranění izolace proti zemní vlhkosti vodorovné</t>
  </si>
  <si>
    <t>1973427479</t>
  </si>
  <si>
    <t>44</t>
  </si>
  <si>
    <t>711141559</t>
  </si>
  <si>
    <t>Provedení izolace proti zemní vlhkosti pásy přitavením vodorovné NAIP</t>
  </si>
  <si>
    <t>-1185109590</t>
  </si>
  <si>
    <t>45</t>
  </si>
  <si>
    <t>62832134</t>
  </si>
  <si>
    <t>pás asfaltový natavitelný oxidovaný s vložkou ze skleněné rohože typu V60 s jemnozrnným minerálním posypem tl 4,0mm</t>
  </si>
  <si>
    <t>1923275956</t>
  </si>
  <si>
    <t>52,8*1,1655 'Přepočtené koeficientem množství</t>
  </si>
  <si>
    <t>46</t>
  </si>
  <si>
    <t>998711101</t>
  </si>
  <si>
    <t>Přesun hmot tonážní pro izolace proti vodě, vlhkosti a plynům v objektech v do 6 m</t>
  </si>
  <si>
    <t>404536400</t>
  </si>
  <si>
    <t>47</t>
  </si>
  <si>
    <t>998711181</t>
  </si>
  <si>
    <t>Příplatek k přesunu hmot tonážní 711 prováděný bez použití mechanizace</t>
  </si>
  <si>
    <t>1642375847</t>
  </si>
  <si>
    <t>721</t>
  </si>
  <si>
    <t>Zdravotechnika - vnitřní kanalizace</t>
  </si>
  <si>
    <t>48</t>
  </si>
  <si>
    <t>712400845.R01</t>
  </si>
  <si>
    <t xml:space="preserve">Demontáž ventilační hlavice </t>
  </si>
  <si>
    <t>-1876944982</t>
  </si>
  <si>
    <t>49</t>
  </si>
  <si>
    <t>721160806</t>
  </si>
  <si>
    <t>Demontáž potrubí vláknocementového DN přes 100 do 200</t>
  </si>
  <si>
    <t>-1887240167</t>
  </si>
  <si>
    <t>50</t>
  </si>
  <si>
    <t>721173402</t>
  </si>
  <si>
    <t>Potrubí kanalizační z PVC SN 4 svodné DN 125</t>
  </si>
  <si>
    <t>1581158024</t>
  </si>
  <si>
    <t>51</t>
  </si>
  <si>
    <t>721173403</t>
  </si>
  <si>
    <t>Potrubí kanalizační z PVC SN 4 svodné DN 160</t>
  </si>
  <si>
    <t>1600086853</t>
  </si>
  <si>
    <t>52</t>
  </si>
  <si>
    <t>28611948</t>
  </si>
  <si>
    <t>čistící kus kanalizační PVC DN 160</t>
  </si>
  <si>
    <t>1620230305</t>
  </si>
  <si>
    <t>53</t>
  </si>
  <si>
    <t>721174045</t>
  </si>
  <si>
    <t>Potrubí kanalizační z PP připojovací DN 110</t>
  </si>
  <si>
    <t>-1922916780</t>
  </si>
  <si>
    <t>54</t>
  </si>
  <si>
    <t>28615603</t>
  </si>
  <si>
    <t>čistící tvarovka odpadní pro vysoké teploty HTRE DN 110</t>
  </si>
  <si>
    <t>-1248216123</t>
  </si>
  <si>
    <t>55</t>
  </si>
  <si>
    <t>721194109</t>
  </si>
  <si>
    <t>Vyvedení a upevnění odpadních výpustek DN 110</t>
  </si>
  <si>
    <t>-2028226805</t>
  </si>
  <si>
    <t>56</t>
  </si>
  <si>
    <t>721273153</t>
  </si>
  <si>
    <t>Hlavice ventilační polypropylen PP DN 110</t>
  </si>
  <si>
    <t>-1661167569</t>
  </si>
  <si>
    <t>57</t>
  </si>
  <si>
    <t>721290111</t>
  </si>
  <si>
    <t>Zkouška těsnosti potrubí kanalizace vodou DN do 125</t>
  </si>
  <si>
    <t>1812826987</t>
  </si>
  <si>
    <t>34+192</t>
  </si>
  <si>
    <t>58</t>
  </si>
  <si>
    <t>721290112</t>
  </si>
  <si>
    <t>Zkouška těsnosti potrubí kanalizace vodou DN 150/DN 200</t>
  </si>
  <si>
    <t>-1516734215</t>
  </si>
  <si>
    <t>59</t>
  </si>
  <si>
    <t>721R001</t>
  </si>
  <si>
    <t>Uchycení potrubí</t>
  </si>
  <si>
    <t>2081717276</t>
  </si>
  <si>
    <t>60</t>
  </si>
  <si>
    <t>998721103</t>
  </si>
  <si>
    <t>Přesun hmot tonážní pro vnitřní kanalizace v objektech v přes 12 do 24 m</t>
  </si>
  <si>
    <t>1378691038</t>
  </si>
  <si>
    <t>61</t>
  </si>
  <si>
    <t>998721181</t>
  </si>
  <si>
    <t>Příplatek k přesunu hmot tonážní 721 prováděný bez použití mechanizace</t>
  </si>
  <si>
    <t>2004426209</t>
  </si>
  <si>
    <t>722</t>
  </si>
  <si>
    <t>Zdravotechnika - vnitřní vodovod</t>
  </si>
  <si>
    <t>62</t>
  </si>
  <si>
    <t>722130802</t>
  </si>
  <si>
    <t>Demontáž potrubí ocelové pozinkované závitové DN přes 25 do 40</t>
  </si>
  <si>
    <t>239320397</t>
  </si>
  <si>
    <t>86+99+166+121</t>
  </si>
  <si>
    <t>63</t>
  </si>
  <si>
    <t>722174022</t>
  </si>
  <si>
    <t>Potrubí vodovodní plastové PPR svar polyfúze PN 20 D 20x3,4 mm</t>
  </si>
  <si>
    <t>573021313</t>
  </si>
  <si>
    <t>64</t>
  </si>
  <si>
    <t>722174023</t>
  </si>
  <si>
    <t>Potrubí vodovodní plastové PPR svar polyfúze PN 20 D 25x4,2 mm</t>
  </si>
  <si>
    <t>-1463951741</t>
  </si>
  <si>
    <t>65</t>
  </si>
  <si>
    <t>722174024</t>
  </si>
  <si>
    <t>Potrubí vodovodní plastové PPR svar polyfúze PN 20 D 32x5,4 mm</t>
  </si>
  <si>
    <t>-250171664</t>
  </si>
  <si>
    <t>66</t>
  </si>
  <si>
    <t>722174025</t>
  </si>
  <si>
    <t>Potrubí vodovodní plastové PPR svar polyfúze PN 20 D 40x6,7 mm</t>
  </si>
  <si>
    <t>1092544723</t>
  </si>
  <si>
    <t>67</t>
  </si>
  <si>
    <t>722181222</t>
  </si>
  <si>
    <t>Ochrana vodovodního potrubí přilepenými termoizolačními trubicemi z PE tl přes 6 do 9 mm DN přes 22 do 45 mm</t>
  </si>
  <si>
    <t>1921557498</t>
  </si>
  <si>
    <t>25+87,5+65-28,5</t>
  </si>
  <si>
    <t>68</t>
  </si>
  <si>
    <t>722181231</t>
  </si>
  <si>
    <t>Ochrana vodovodního potrubí přilepenými termoizolačními trubicemi z PE tl přes 9 do 13 mm DN do 22 mm</t>
  </si>
  <si>
    <t>1862737641</t>
  </si>
  <si>
    <t>69</t>
  </si>
  <si>
    <t>722181232</t>
  </si>
  <si>
    <t>Ochrana vodovodního potrubí přilepenými termoizolačními trubicemi z PE tl přes 9 do 13 mm DN přes 22 do 45 mm</t>
  </si>
  <si>
    <t>2112966885</t>
  </si>
  <si>
    <t>83,5+88,5</t>
  </si>
  <si>
    <t>70</t>
  </si>
  <si>
    <t>722181242</t>
  </si>
  <si>
    <t>Ochrana vodovodního potrubí přilepenými termoizolačními trubicemi z PE tl přes 13 do 20 mm DN přes 22 do 45 mm</t>
  </si>
  <si>
    <t>1700380652</t>
  </si>
  <si>
    <t>71</t>
  </si>
  <si>
    <t>722220991</t>
  </si>
  <si>
    <t>Zpětná montáž armatur s dvěma závity do G 3/4</t>
  </si>
  <si>
    <t>-1796787921</t>
  </si>
  <si>
    <t>72</t>
  </si>
  <si>
    <t>ALP.ARV001</t>
  </si>
  <si>
    <t>Ventil rohový s filtrem 1/2"×3/8", kulatý</t>
  </si>
  <si>
    <t>-93855577</t>
  </si>
  <si>
    <t>73</t>
  </si>
  <si>
    <t>722240122</t>
  </si>
  <si>
    <t>Kohout kulový plastový PPR DN 20</t>
  </si>
  <si>
    <t>-290282123</t>
  </si>
  <si>
    <t>74</t>
  </si>
  <si>
    <t>722240124</t>
  </si>
  <si>
    <t>Kohout kulový plastový PPR DN 32</t>
  </si>
  <si>
    <t>-532618602</t>
  </si>
  <si>
    <t>75</t>
  </si>
  <si>
    <t>722240124.R01</t>
  </si>
  <si>
    <t>Ventil regulační smyčkový DN 25</t>
  </si>
  <si>
    <t>-1378764995</t>
  </si>
  <si>
    <t>76</t>
  </si>
  <si>
    <t>722290234</t>
  </si>
  <si>
    <t>Proplach a dezinfekce vodovodního potrubí DN do 80</t>
  </si>
  <si>
    <t>-1025761322</t>
  </si>
  <si>
    <t>77</t>
  </si>
  <si>
    <t>722290246</t>
  </si>
  <si>
    <t>Zkouška těsnosti vodovodního potrubí plastového DN do 40</t>
  </si>
  <si>
    <t>1179235831</t>
  </si>
  <si>
    <t>78</t>
  </si>
  <si>
    <t>722R000</t>
  </si>
  <si>
    <t>Vypuštění vodovodního potrubí</t>
  </si>
  <si>
    <t>2027002683</t>
  </si>
  <si>
    <t>79</t>
  </si>
  <si>
    <t>722R001</t>
  </si>
  <si>
    <t>Napuštění vodovodního potrubí</t>
  </si>
  <si>
    <t>410080612</t>
  </si>
  <si>
    <t>80</t>
  </si>
  <si>
    <t>722R002</t>
  </si>
  <si>
    <t>Napojení na stávající bytové jednotky a vodoměry</t>
  </si>
  <si>
    <t>518738516</t>
  </si>
  <si>
    <t>81</t>
  </si>
  <si>
    <t>722R003</t>
  </si>
  <si>
    <t>Štítky na potrubí</t>
  </si>
  <si>
    <t>-198077587</t>
  </si>
  <si>
    <t>82</t>
  </si>
  <si>
    <t>722R004</t>
  </si>
  <si>
    <t>-506276067</t>
  </si>
  <si>
    <t>83</t>
  </si>
  <si>
    <t>722R005</t>
  </si>
  <si>
    <t>Vyregulování soustavy</t>
  </si>
  <si>
    <t>-1209327415</t>
  </si>
  <si>
    <t>84</t>
  </si>
  <si>
    <t>998722103</t>
  </si>
  <si>
    <t>Přesun hmot tonážní pro vnitřní vodovod v objektech v přes 12 do 24 m</t>
  </si>
  <si>
    <t>-1041865701</t>
  </si>
  <si>
    <t>85</t>
  </si>
  <si>
    <t>998722181</t>
  </si>
  <si>
    <t>Příplatek k přesunu hmot tonážní 722 prováděný bez použití mechanizace</t>
  </si>
  <si>
    <t>1634884933</t>
  </si>
  <si>
    <t>723</t>
  </si>
  <si>
    <t>Zdravotechnika - vnitřní plynovod</t>
  </si>
  <si>
    <t>86</t>
  </si>
  <si>
    <t>723111304</t>
  </si>
  <si>
    <t>Potrubí ocelové závitové černé bezešvé spojované lisováním DN 25</t>
  </si>
  <si>
    <t>610835913</t>
  </si>
  <si>
    <t>87</t>
  </si>
  <si>
    <t>723111306</t>
  </si>
  <si>
    <t>Potrubí ocelové závitové černé bezešvé spojované lisováním DN 40</t>
  </si>
  <si>
    <t>1571084017</t>
  </si>
  <si>
    <t>88</t>
  </si>
  <si>
    <t>723120805</t>
  </si>
  <si>
    <t>Demontáž potrubí ocelové závitové svařované DN od 25 do 50</t>
  </si>
  <si>
    <t>845401775</t>
  </si>
  <si>
    <t>89</t>
  </si>
  <si>
    <t>723150368</t>
  </si>
  <si>
    <t>Chránička D 76x3,2 mm</t>
  </si>
  <si>
    <t>-1092367441</t>
  </si>
  <si>
    <t>90</t>
  </si>
  <si>
    <t>723160804</t>
  </si>
  <si>
    <t>Demontáž přípojka k plynoměru na závit bez ochozu G 1</t>
  </si>
  <si>
    <t>pár</t>
  </si>
  <si>
    <t>-879468595</t>
  </si>
  <si>
    <t>91</t>
  </si>
  <si>
    <t>723160831</t>
  </si>
  <si>
    <t>Demontáž rozpěrky k plynoměru G 1</t>
  </si>
  <si>
    <t>-2014308050</t>
  </si>
  <si>
    <t>92</t>
  </si>
  <si>
    <t>723190901</t>
  </si>
  <si>
    <t>Uzavření,otevření plynovodního potrubí při opravě</t>
  </si>
  <si>
    <t>1861429560</t>
  </si>
  <si>
    <t>93</t>
  </si>
  <si>
    <t>723190907</t>
  </si>
  <si>
    <t>Odvzdušnění nebo napuštění plynovodního potrubí</t>
  </si>
  <si>
    <t>706343848</t>
  </si>
  <si>
    <t>137+24</t>
  </si>
  <si>
    <t>94</t>
  </si>
  <si>
    <t>723190909</t>
  </si>
  <si>
    <t>Zkouška těsnosti potrubí plynovodního</t>
  </si>
  <si>
    <t>-1790327868</t>
  </si>
  <si>
    <t>95</t>
  </si>
  <si>
    <t>723190909.R01</t>
  </si>
  <si>
    <t>Revize, zkoušky</t>
  </si>
  <si>
    <t>140705810</t>
  </si>
  <si>
    <t>96</t>
  </si>
  <si>
    <t>723231164</t>
  </si>
  <si>
    <t>Kohout kulový přímý G 1" PN 42 do 185°C plnoprůtokový vnitřní závit těžká řada</t>
  </si>
  <si>
    <t>-660511293</t>
  </si>
  <si>
    <t>97</t>
  </si>
  <si>
    <t>723231166</t>
  </si>
  <si>
    <t>Kohout kulový přímý G 1 1/2" PN 42 do 185°C plnoprůtokový vnitřní závit těžká řada</t>
  </si>
  <si>
    <t>1616959794</t>
  </si>
  <si>
    <t>98</t>
  </si>
  <si>
    <t>723260801</t>
  </si>
  <si>
    <t>Demontáž plynoměrů G 2 nebo G 4 nebo G 10 max. průtok do 16 m3/hod.</t>
  </si>
  <si>
    <t>-235666094</t>
  </si>
  <si>
    <t>včetně jejich uchování</t>
  </si>
  <si>
    <t>99</t>
  </si>
  <si>
    <t>723261912</t>
  </si>
  <si>
    <t>Montáž plynoměrů G-2, G-4 maximální průtok 6 m3/hod.</t>
  </si>
  <si>
    <t>-512775679</t>
  </si>
  <si>
    <t>100</t>
  </si>
  <si>
    <t>723R001</t>
  </si>
  <si>
    <t>-278172444</t>
  </si>
  <si>
    <t>101</t>
  </si>
  <si>
    <t>723R002</t>
  </si>
  <si>
    <t>Protipožární ucpávky</t>
  </si>
  <si>
    <t>1763504178</t>
  </si>
  <si>
    <t>102</t>
  </si>
  <si>
    <t>723R003</t>
  </si>
  <si>
    <t>Napojení na jednotlivé bytové rozvody</t>
  </si>
  <si>
    <t>818983221</t>
  </si>
  <si>
    <t>103</t>
  </si>
  <si>
    <t>998723103</t>
  </si>
  <si>
    <t>Přesun hmot tonážní pro vnitřní plynovod v objektech v přes 12 do 24 m</t>
  </si>
  <si>
    <t>-985612825</t>
  </si>
  <si>
    <t>104</t>
  </si>
  <si>
    <t>998723181</t>
  </si>
  <si>
    <t>Příplatek k přesunu hmot tonážní 723 prováděný bez použití mechanizace</t>
  </si>
  <si>
    <t>1628854268</t>
  </si>
  <si>
    <t>725</t>
  </si>
  <si>
    <t>Zdravotechnika - zařizovací předměty</t>
  </si>
  <si>
    <t>105</t>
  </si>
  <si>
    <t>725110811</t>
  </si>
  <si>
    <t>Demontáž klozetů splachovací s nádrží</t>
  </si>
  <si>
    <t>-1712491460</t>
  </si>
  <si>
    <t>opatrná demontáž původních klozetů pro zpětnou montáž</t>
  </si>
  <si>
    <t>106</t>
  </si>
  <si>
    <t>725119121</t>
  </si>
  <si>
    <t>Montáž klozetových mís standardních</t>
  </si>
  <si>
    <t>1457550430</t>
  </si>
  <si>
    <t>zpětná montáž WC</t>
  </si>
  <si>
    <t>107</t>
  </si>
  <si>
    <t>64231001</t>
  </si>
  <si>
    <t>klozet keramický bílý samostatně stojící hluboké splachování odpad vodorovný</t>
  </si>
  <si>
    <t>572057676</t>
  </si>
  <si>
    <t>rezerva pro případ dodávky nového klozetu při poškození původního</t>
  </si>
  <si>
    <t>108</t>
  </si>
  <si>
    <t>55166827</t>
  </si>
  <si>
    <t>sedátko záchodové plastové bílé</t>
  </si>
  <si>
    <t>59094111</t>
  </si>
  <si>
    <t>109</t>
  </si>
  <si>
    <t>55166620</t>
  </si>
  <si>
    <t>koleno odpadní PP pro stavitelné WC DN 110</t>
  </si>
  <si>
    <t>512495575</t>
  </si>
  <si>
    <t>110</t>
  </si>
  <si>
    <t>725980123</t>
  </si>
  <si>
    <t>Dvířka 30/30</t>
  </si>
  <si>
    <t>-757485007</t>
  </si>
  <si>
    <t>111</t>
  </si>
  <si>
    <t>998725103</t>
  </si>
  <si>
    <t>Přesun hmot tonážní pro zařizovací předměty v objektech v přes 12 do 24 m</t>
  </si>
  <si>
    <t>1689529571</t>
  </si>
  <si>
    <t>112</t>
  </si>
  <si>
    <t>998725181</t>
  </si>
  <si>
    <t>Příplatek k přesunu hmot tonážní 725 prováděný bez použití mechanizace</t>
  </si>
  <si>
    <t>-1704296708</t>
  </si>
  <si>
    <t>741</t>
  </si>
  <si>
    <t>Elektroinstalace - silnoproud</t>
  </si>
  <si>
    <t>113</t>
  </si>
  <si>
    <t>741122011.R01</t>
  </si>
  <si>
    <t>Provedení napojení elektroinstalace pro ventilátor - kompletní provedení vč. přípomocí</t>
  </si>
  <si>
    <t>1487411353</t>
  </si>
  <si>
    <t>751</t>
  </si>
  <si>
    <t>Vzduchotechnika</t>
  </si>
  <si>
    <t>114</t>
  </si>
  <si>
    <t>751111011</t>
  </si>
  <si>
    <t>Montáž ventilátoru axiálního nízkotlakého nástěnného základního D do 100 mm</t>
  </si>
  <si>
    <t>1595815535</t>
  </si>
  <si>
    <t>115</t>
  </si>
  <si>
    <t>42914110</t>
  </si>
  <si>
    <t>ventilátor axiální stěnový skříň z plastu IP44 17W D 100mm</t>
  </si>
  <si>
    <t>810170804</t>
  </si>
  <si>
    <t>116</t>
  </si>
  <si>
    <t>751511121</t>
  </si>
  <si>
    <t>Montáž potrubí plechového skupiny I kruhového s přírubou tloušťky plechu 0,6 mm D do 100 mm</t>
  </si>
  <si>
    <t>-2011341903</t>
  </si>
  <si>
    <t>117</t>
  </si>
  <si>
    <t>42981010</t>
  </si>
  <si>
    <t>trouba spirálně vinutá Pz D 100mm, l=3000mm</t>
  </si>
  <si>
    <t>1217326755</t>
  </si>
  <si>
    <t>86*1,2 'Přepočtené koeficientem množství</t>
  </si>
  <si>
    <t>118</t>
  </si>
  <si>
    <t>751511122</t>
  </si>
  <si>
    <t>Montáž potrubí plechového skupiny I kruhového s přírubou tloušťky plechu 0,6 mm D přes 100 do 200 mm</t>
  </si>
  <si>
    <t>2117757368</t>
  </si>
  <si>
    <t>119</t>
  </si>
  <si>
    <t>42981098</t>
  </si>
  <si>
    <t>trouba spirálně vinutá Pz D 150mm, l=3000mm</t>
  </si>
  <si>
    <t>1872637354</t>
  </si>
  <si>
    <t>18*1,2 'Přepočtené koeficientem množství</t>
  </si>
  <si>
    <t>120</t>
  </si>
  <si>
    <t>751511801.R01</t>
  </si>
  <si>
    <t>Demontáž potrubí osinkocementového</t>
  </si>
  <si>
    <t>442726776</t>
  </si>
  <si>
    <t>121</t>
  </si>
  <si>
    <t>751R001</t>
  </si>
  <si>
    <t>-320666139</t>
  </si>
  <si>
    <t>122</t>
  </si>
  <si>
    <t>751R002</t>
  </si>
  <si>
    <t>Uvedení do provozu, zkoušky a zaregulování</t>
  </si>
  <si>
    <t>1361070757</t>
  </si>
  <si>
    <t>123</t>
  </si>
  <si>
    <t>751R003</t>
  </si>
  <si>
    <t>Odvod kondenzátu z nejnižší části VZT potrubí</t>
  </si>
  <si>
    <t>1637128696</t>
  </si>
  <si>
    <t>124</t>
  </si>
  <si>
    <t>998751102</t>
  </si>
  <si>
    <t>Přesun hmot tonážní pro vzduchotechniku v objektech výšky přes 12 do 24 m</t>
  </si>
  <si>
    <t>798263688</t>
  </si>
  <si>
    <t>125</t>
  </si>
  <si>
    <t>998751181</t>
  </si>
  <si>
    <t>Příplatek k přesunu hmot tonážní 751 prováděný bez použití mechanizace pro jakoukoliv výšku objektu</t>
  </si>
  <si>
    <t>-291771838</t>
  </si>
  <si>
    <t>763</t>
  </si>
  <si>
    <t>Konstrukce suché výstavby</t>
  </si>
  <si>
    <t>126</t>
  </si>
  <si>
    <t>763171812</t>
  </si>
  <si>
    <t>Demontáž revizních klapek/dvířek SDK kcí vel. přes 1 m2 pro příčky/předsazené stěny</t>
  </si>
  <si>
    <t>-1732499667</t>
  </si>
  <si>
    <t>demontáž původních revizních dvířek</t>
  </si>
  <si>
    <t>764</t>
  </si>
  <si>
    <t>Konstrukce klempířské</t>
  </si>
  <si>
    <t>127</t>
  </si>
  <si>
    <t>764306142</t>
  </si>
  <si>
    <t>Montáž ventilační turbíny na skládané nebo plechové krytině průměru do 350 mm</t>
  </si>
  <si>
    <t>434103001</t>
  </si>
  <si>
    <t>128</t>
  </si>
  <si>
    <t>55381011</t>
  </si>
  <si>
    <t>turbína ventilační Al kompletní hlavice stavitelný krk se základnou do D 350mm</t>
  </si>
  <si>
    <t>458482446</t>
  </si>
  <si>
    <t>129</t>
  </si>
  <si>
    <t>998764103</t>
  </si>
  <si>
    <t>Přesun hmot tonážní pro konstrukce klempířské v objektech v přes 12 do 24 m</t>
  </si>
  <si>
    <t>1243660561</t>
  </si>
  <si>
    <t>130</t>
  </si>
  <si>
    <t>998764181</t>
  </si>
  <si>
    <t>Příplatek k přesunu hmot tonážní 764 prováděný bez použití mechanizace</t>
  </si>
  <si>
    <t>1607900347</t>
  </si>
  <si>
    <t>781</t>
  </si>
  <si>
    <t>Dokončovací práce - obklady</t>
  </si>
  <si>
    <t>131</t>
  </si>
  <si>
    <t>781111011</t>
  </si>
  <si>
    <t>Ometení (oprášení) stěny při přípravě podkladu</t>
  </si>
  <si>
    <t>2053073790</t>
  </si>
  <si>
    <t>132</t>
  </si>
  <si>
    <t>781121011</t>
  </si>
  <si>
    <t>Nátěr penetrační na stěnu</t>
  </si>
  <si>
    <t>80672262</t>
  </si>
  <si>
    <t>133</t>
  </si>
  <si>
    <t>781131112</t>
  </si>
  <si>
    <t>Izolace pod obklad nátěrem nebo stěrkou ve dvou vrstvách</t>
  </si>
  <si>
    <t>40469921</t>
  </si>
  <si>
    <t>134</t>
  </si>
  <si>
    <t>781474112</t>
  </si>
  <si>
    <t>Montáž obkladů vnitřních keramických hladkých přes 9 do 12 ks/m2 lepených flexibilním lepidlem</t>
  </si>
  <si>
    <t>680570219</t>
  </si>
  <si>
    <t>135</t>
  </si>
  <si>
    <t>59761026</t>
  </si>
  <si>
    <t>obklad keramický hladký do 12ks/m2</t>
  </si>
  <si>
    <t>5416885</t>
  </si>
  <si>
    <t>53,76*1,1 'Přepočtené koeficientem množství</t>
  </si>
  <si>
    <t>136</t>
  </si>
  <si>
    <t>781495141</t>
  </si>
  <si>
    <t>Průnik obkladem kruhový do DN 30</t>
  </si>
  <si>
    <t>499348683</t>
  </si>
  <si>
    <t>137</t>
  </si>
  <si>
    <t>781495143</t>
  </si>
  <si>
    <t>Průnik obkladem kruhový přes DN 90</t>
  </si>
  <si>
    <t>-126810465</t>
  </si>
  <si>
    <t>138</t>
  </si>
  <si>
    <t>781769191</t>
  </si>
  <si>
    <t>Příplatek k montáži obkladů vnějších z dlaždic z čediče za plochu do 10 m2</t>
  </si>
  <si>
    <t>-1861576621</t>
  </si>
  <si>
    <t>139</t>
  </si>
  <si>
    <t>998781103</t>
  </si>
  <si>
    <t>Přesun hmot tonážní pro obklady keramické v objektech v přes 12 do 24 m</t>
  </si>
  <si>
    <t>1543106449</t>
  </si>
  <si>
    <t>140</t>
  </si>
  <si>
    <t>998781181</t>
  </si>
  <si>
    <t>Příplatek k přesunu hmot tonážní 781 prováděný bez použití mechanizace</t>
  </si>
  <si>
    <t>-1560393899</t>
  </si>
  <si>
    <t>783</t>
  </si>
  <si>
    <t>Dokončovací práce - nátěry</t>
  </si>
  <si>
    <t>141</t>
  </si>
  <si>
    <t>783601715</t>
  </si>
  <si>
    <t>Odmaštění ředidlovým odmašťovačem potrubí DN do 50 mm</t>
  </si>
  <si>
    <t>-362447920</t>
  </si>
  <si>
    <t>"nátěr potrubí plyn" 137+24</t>
  </si>
  <si>
    <t>142</t>
  </si>
  <si>
    <t>783614551</t>
  </si>
  <si>
    <t>Základní jednonásobný syntetický nátěr potrubí DN do 50 mm</t>
  </si>
  <si>
    <t>58941405</t>
  </si>
  <si>
    <t>143</t>
  </si>
  <si>
    <t>783615551</t>
  </si>
  <si>
    <t>Mezinátěr jednonásobný syntetický nátěr potrubí DN do 50 mm</t>
  </si>
  <si>
    <t>1443361943</t>
  </si>
  <si>
    <t>144</t>
  </si>
  <si>
    <t>783617601</t>
  </si>
  <si>
    <t>Krycí jednonásobný syntetický nátěr potrubí DN do 50 mm</t>
  </si>
  <si>
    <t>1615805323</t>
  </si>
  <si>
    <t>784</t>
  </si>
  <si>
    <t>Dokončovací práce - malby a tapety</t>
  </si>
  <si>
    <t>145</t>
  </si>
  <si>
    <t>784111001</t>
  </si>
  <si>
    <t>Oprášení (ometení ) podkladu v místnostech v do 3,80 m</t>
  </si>
  <si>
    <t>-135516360</t>
  </si>
  <si>
    <t>předpoklad opravy výmaleb v jednotlivých bytech</t>
  </si>
  <si>
    <t>24*10</t>
  </si>
  <si>
    <t>146</t>
  </si>
  <si>
    <t>784181101</t>
  </si>
  <si>
    <t>Základní akrylátová jednonásobná bezbarvá penetrace podkladu v místnostech v do 3,80 m</t>
  </si>
  <si>
    <t>-105409740</t>
  </si>
  <si>
    <t>147</t>
  </si>
  <si>
    <t>784211121</t>
  </si>
  <si>
    <t>Dvojnásobné bílé malby ze směsí za mokra středně oděruvzdorných v místnostech v do 3,80 m</t>
  </si>
  <si>
    <t>77853860</t>
  </si>
  <si>
    <t>HZS</t>
  </si>
  <si>
    <t>Hodinové zúčtovací sazby</t>
  </si>
  <si>
    <t>148</t>
  </si>
  <si>
    <t>HZS2212</t>
  </si>
  <si>
    <t>Hodinová zúčtovací sazba instalatér odborný</t>
  </si>
  <si>
    <t>hod</t>
  </si>
  <si>
    <t>512</t>
  </si>
  <si>
    <t>-1767834443</t>
  </si>
  <si>
    <t>koordinační práce</t>
  </si>
  <si>
    <t>"vodovod" 3</t>
  </si>
  <si>
    <t>"kanalizace" 3</t>
  </si>
  <si>
    <t>"plyn" 3</t>
  </si>
  <si>
    <t>VRN</t>
  </si>
  <si>
    <t>Vedlejší rozpočtové náklady</t>
  </si>
  <si>
    <t>VRN1</t>
  </si>
  <si>
    <t>Průzkumné, geodetické a projektové práce</t>
  </si>
  <si>
    <t>149</t>
  </si>
  <si>
    <t>012103000</t>
  </si>
  <si>
    <t>Geodetické práce před výstavbou</t>
  </si>
  <si>
    <t>…</t>
  </si>
  <si>
    <t>1024</t>
  </si>
  <si>
    <t>508223784</t>
  </si>
  <si>
    <t>vytyčení sítí pod podlahou 1.PP</t>
  </si>
  <si>
    <t>150</t>
  </si>
  <si>
    <t>013254000</t>
  </si>
  <si>
    <t>Dokumentace skutečného provedení stavby</t>
  </si>
  <si>
    <t>945612635</t>
  </si>
  <si>
    <t>VRN3</t>
  </si>
  <si>
    <t>Zařízení staveniště</t>
  </si>
  <si>
    <t>151</t>
  </si>
  <si>
    <t>030001000</t>
  </si>
  <si>
    <t>-450563341</t>
  </si>
  <si>
    <t>VRN6</t>
  </si>
  <si>
    <t>Územní vlivy</t>
  </si>
  <si>
    <t>152</t>
  </si>
  <si>
    <t>060001000</t>
  </si>
  <si>
    <t>76340016</t>
  </si>
  <si>
    <t>VRN7</t>
  </si>
  <si>
    <t>Provozní vlivy</t>
  </si>
  <si>
    <t>153</t>
  </si>
  <si>
    <t>070001000</t>
  </si>
  <si>
    <t>-853084545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</si>
</sst>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26</v>
      </c>
      <c r="AK11" s="31" t="s">
        <v>27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28</v>
      </c>
      <c r="AK13" s="31" t="s">
        <v>25</v>
      </c>
      <c r="AN13" s="33" t="s">
        <v>29</v>
      </c>
      <c r="AR13" s="21"/>
      <c r="BE13" s="30"/>
      <c r="BS13" s="18" t="s">
        <v>6</v>
      </c>
    </row>
    <row r="14">
      <c r="B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N14" s="33" t="s">
        <v>29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30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31</v>
      </c>
      <c r="AK17" s="31" t="s">
        <v>27</v>
      </c>
      <c r="AN17" s="26" t="s">
        <v>1</v>
      </c>
      <c r="AR17" s="21"/>
      <c r="BE17" s="30"/>
      <c r="BS17" s="18" t="s">
        <v>32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33</v>
      </c>
      <c r="AK19" s="31" t="s">
        <v>25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34</v>
      </c>
      <c r="AK20" s="31" t="s">
        <v>27</v>
      </c>
      <c r="AN20" s="26" t="s">
        <v>1</v>
      </c>
      <c r="AR20" s="21"/>
      <c r="BE20" s="30"/>
      <c r="BS20" s="18" t="s">
        <v>32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35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37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38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39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40</v>
      </c>
      <c r="E29" s="3"/>
      <c r="F29" s="31" t="s">
        <v>41</v>
      </c>
      <c r="G29" s="3"/>
      <c r="H29" s="3"/>
      <c r="I29" s="3"/>
      <c r="J29" s="3"/>
      <c r="K29" s="3"/>
      <c r="L29" s="44">
        <v>0.21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42</v>
      </c>
      <c r="G30" s="3"/>
      <c r="H30" s="3"/>
      <c r="I30" s="3"/>
      <c r="J30" s="3"/>
      <c r="K30" s="3"/>
      <c r="L30" s="44">
        <v>0.15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43</v>
      </c>
      <c r="G31" s="3"/>
      <c r="H31" s="3"/>
      <c r="I31" s="3"/>
      <c r="J31" s="3"/>
      <c r="K31" s="3"/>
      <c r="L31" s="44">
        <v>0.21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44</v>
      </c>
      <c r="G32" s="3"/>
      <c r="H32" s="3"/>
      <c r="I32" s="3"/>
      <c r="J32" s="3"/>
      <c r="K32" s="3"/>
      <c r="L32" s="44">
        <v>0.15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45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46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47</v>
      </c>
      <c r="U35" s="49"/>
      <c r="V35" s="49"/>
      <c r="W35" s="49"/>
      <c r="X35" s="51" t="s">
        <v>48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49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50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51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52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51</v>
      </c>
      <c r="AI60" s="40"/>
      <c r="AJ60" s="40"/>
      <c r="AK60" s="40"/>
      <c r="AL60" s="40"/>
      <c r="AM60" s="57" t="s">
        <v>52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53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54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51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52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51</v>
      </c>
      <c r="AI75" s="40"/>
      <c r="AJ75" s="40"/>
      <c r="AK75" s="40"/>
      <c r="AL75" s="40"/>
      <c r="AM75" s="57" t="s">
        <v>52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297/2023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Výměna rozvodů ZTI v bytovém domě Jilemnická / Toužimská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>Jlemnická 655/4 - Toužimská 655-657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19. 11. 2023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25.6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Městská část Praha 19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30</v>
      </c>
      <c r="AJ89" s="37"/>
      <c r="AK89" s="37"/>
      <c r="AL89" s="37"/>
      <c r="AM89" s="69" t="str">
        <f>IF(E17="","",E17)</f>
        <v>Ing arch Pošmourný + Libor Staněk</v>
      </c>
      <c r="AN89" s="4"/>
      <c r="AO89" s="4"/>
      <c r="AP89" s="4"/>
      <c r="AQ89" s="37"/>
      <c r="AR89" s="38"/>
      <c r="AS89" s="70" t="s">
        <v>56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28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33</v>
      </c>
      <c r="AJ90" s="37"/>
      <c r="AK90" s="37"/>
      <c r="AL90" s="37"/>
      <c r="AM90" s="69" t="str">
        <f>IF(E20="","",E20)</f>
        <v>Jan Petr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57</v>
      </c>
      <c r="D92" s="79"/>
      <c r="E92" s="79"/>
      <c r="F92" s="79"/>
      <c r="G92" s="79"/>
      <c r="H92" s="80"/>
      <c r="I92" s="81" t="s">
        <v>58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59</v>
      </c>
      <c r="AH92" s="79"/>
      <c r="AI92" s="79"/>
      <c r="AJ92" s="79"/>
      <c r="AK92" s="79"/>
      <c r="AL92" s="79"/>
      <c r="AM92" s="79"/>
      <c r="AN92" s="81" t="s">
        <v>60</v>
      </c>
      <c r="AO92" s="79"/>
      <c r="AP92" s="83"/>
      <c r="AQ92" s="84" t="s">
        <v>61</v>
      </c>
      <c r="AR92" s="38"/>
      <c r="AS92" s="85" t="s">
        <v>62</v>
      </c>
      <c r="AT92" s="86" t="s">
        <v>63</v>
      </c>
      <c r="AU92" s="86" t="s">
        <v>64</v>
      </c>
      <c r="AV92" s="86" t="s">
        <v>65</v>
      </c>
      <c r="AW92" s="86" t="s">
        <v>66</v>
      </c>
      <c r="AX92" s="86" t="s">
        <v>67</v>
      </c>
      <c r="AY92" s="86" t="s">
        <v>68</v>
      </c>
      <c r="AZ92" s="86" t="s">
        <v>69</v>
      </c>
      <c r="BA92" s="86" t="s">
        <v>70</v>
      </c>
      <c r="BB92" s="86" t="s">
        <v>71</v>
      </c>
      <c r="BC92" s="86" t="s">
        <v>72</v>
      </c>
      <c r="BD92" s="87" t="s">
        <v>73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74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ROUND(AG95,2)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ROUND(AS95,2)</f>
        <v>0</v>
      </c>
      <c r="AT94" s="98">
        <f>ROUND(SUM(AV94:AW94),2)</f>
        <v>0</v>
      </c>
      <c r="AU94" s="99">
        <f>ROUND(AU95,5)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ROUND(AZ95,2)</f>
        <v>0</v>
      </c>
      <c r="BA94" s="98">
        <f>ROUND(BA95,2)</f>
        <v>0</v>
      </c>
      <c r="BB94" s="98">
        <f>ROUND(BB95,2)</f>
        <v>0</v>
      </c>
      <c r="BC94" s="98">
        <f>ROUND(BC95,2)</f>
        <v>0</v>
      </c>
      <c r="BD94" s="100">
        <f>ROUND(BD95,2)</f>
        <v>0</v>
      </c>
      <c r="BE94" s="6"/>
      <c r="BS94" s="101" t="s">
        <v>75</v>
      </c>
      <c r="BT94" s="101" t="s">
        <v>76</v>
      </c>
      <c r="BV94" s="101" t="s">
        <v>77</v>
      </c>
      <c r="BW94" s="101" t="s">
        <v>4</v>
      </c>
      <c r="BX94" s="101" t="s">
        <v>78</v>
      </c>
      <c r="CL94" s="101" t="s">
        <v>1</v>
      </c>
    </row>
    <row r="95" s="7" customFormat="1" ht="24.75" customHeight="1">
      <c r="A95" s="102" t="s">
        <v>79</v>
      </c>
      <c r="B95" s="103"/>
      <c r="C95" s="104"/>
      <c r="D95" s="105" t="s">
        <v>14</v>
      </c>
      <c r="E95" s="105"/>
      <c r="F95" s="105"/>
      <c r="G95" s="105"/>
      <c r="H95" s="105"/>
      <c r="I95" s="106"/>
      <c r="J95" s="105" t="s">
        <v>17</v>
      </c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7">
        <f>'297-2023 - Výměna rozvodů...'!J28</f>
        <v>0</v>
      </c>
      <c r="AH95" s="106"/>
      <c r="AI95" s="106"/>
      <c r="AJ95" s="106"/>
      <c r="AK95" s="106"/>
      <c r="AL95" s="106"/>
      <c r="AM95" s="106"/>
      <c r="AN95" s="107">
        <f>SUM(AG95,AT95)</f>
        <v>0</v>
      </c>
      <c r="AO95" s="106"/>
      <c r="AP95" s="106"/>
      <c r="AQ95" s="108" t="s">
        <v>80</v>
      </c>
      <c r="AR95" s="103"/>
      <c r="AS95" s="109">
        <v>0</v>
      </c>
      <c r="AT95" s="110">
        <f>ROUND(SUM(AV95:AW95),2)</f>
        <v>0</v>
      </c>
      <c r="AU95" s="111">
        <f>'297-2023 - Výměna rozvodů...'!P139</f>
        <v>0</v>
      </c>
      <c r="AV95" s="110">
        <f>'297-2023 - Výměna rozvodů...'!J31</f>
        <v>0</v>
      </c>
      <c r="AW95" s="110">
        <f>'297-2023 - Výměna rozvodů...'!J32</f>
        <v>0</v>
      </c>
      <c r="AX95" s="110">
        <f>'297-2023 - Výměna rozvodů...'!J33</f>
        <v>0</v>
      </c>
      <c r="AY95" s="110">
        <f>'297-2023 - Výměna rozvodů...'!J34</f>
        <v>0</v>
      </c>
      <c r="AZ95" s="110">
        <f>'297-2023 - Výměna rozvodů...'!F31</f>
        <v>0</v>
      </c>
      <c r="BA95" s="110">
        <f>'297-2023 - Výměna rozvodů...'!F32</f>
        <v>0</v>
      </c>
      <c r="BB95" s="110">
        <f>'297-2023 - Výměna rozvodů...'!F33</f>
        <v>0</v>
      </c>
      <c r="BC95" s="110">
        <f>'297-2023 - Výměna rozvodů...'!F34</f>
        <v>0</v>
      </c>
      <c r="BD95" s="112">
        <f>'297-2023 - Výměna rozvodů...'!F35</f>
        <v>0</v>
      </c>
      <c r="BE95" s="7"/>
      <c r="BT95" s="113" t="s">
        <v>81</v>
      </c>
      <c r="BU95" s="113" t="s">
        <v>82</v>
      </c>
      <c r="BV95" s="113" t="s">
        <v>77</v>
      </c>
      <c r="BW95" s="113" t="s">
        <v>4</v>
      </c>
      <c r="BX95" s="113" t="s">
        <v>78</v>
      </c>
      <c r="CL95" s="113" t="s">
        <v>1</v>
      </c>
    </row>
    <row r="96" s="2" customFormat="1" ht="30" customHeight="1">
      <c r="A96" s="37"/>
      <c r="B96" s="38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38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97-2023 - Výměna rozvodů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4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81</v>
      </c>
    </row>
    <row r="4" s="1" customFormat="1" ht="24.96" customHeight="1">
      <c r="B4" s="21"/>
      <c r="D4" s="22" t="s">
        <v>83</v>
      </c>
      <c r="L4" s="21"/>
      <c r="M4" s="114" t="s">
        <v>10</v>
      </c>
      <c r="AT4" s="18" t="s">
        <v>3</v>
      </c>
    </row>
    <row r="5" s="1" customFormat="1" ht="6.96" customHeight="1">
      <c r="B5" s="21"/>
      <c r="L5" s="21"/>
    </row>
    <row r="6" s="2" customFormat="1" ht="12" customHeight="1">
      <c r="A6" s="37"/>
      <c r="B6" s="38"/>
      <c r="C6" s="37"/>
      <c r="D6" s="31" t="s">
        <v>16</v>
      </c>
      <c r="E6" s="37"/>
      <c r="F6" s="37"/>
      <c r="G6" s="37"/>
      <c r="H6" s="37"/>
      <c r="I6" s="37"/>
      <c r="J6" s="37"/>
      <c r="K6" s="37"/>
      <c r="L6" s="54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="2" customFormat="1" ht="30" customHeight="1">
      <c r="A7" s="37"/>
      <c r="B7" s="38"/>
      <c r="C7" s="37"/>
      <c r="D7" s="37"/>
      <c r="E7" s="66" t="s">
        <v>17</v>
      </c>
      <c r="F7" s="37"/>
      <c r="G7" s="37"/>
      <c r="H7" s="37"/>
      <c r="I7" s="37"/>
      <c r="J7" s="37"/>
      <c r="K7" s="37"/>
      <c r="L7" s="54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="2" customFormat="1">
      <c r="A8" s="37"/>
      <c r="B8" s="38"/>
      <c r="C8" s="37"/>
      <c r="D8" s="37"/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2" customHeight="1">
      <c r="A9" s="37"/>
      <c r="B9" s="38"/>
      <c r="C9" s="37"/>
      <c r="D9" s="31" t="s">
        <v>18</v>
      </c>
      <c r="E9" s="37"/>
      <c r="F9" s="26" t="s">
        <v>1</v>
      </c>
      <c r="G9" s="37"/>
      <c r="H9" s="37"/>
      <c r="I9" s="31" t="s">
        <v>19</v>
      </c>
      <c r="J9" s="26" t="s">
        <v>1</v>
      </c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20</v>
      </c>
      <c r="E10" s="37"/>
      <c r="F10" s="26" t="s">
        <v>21</v>
      </c>
      <c r="G10" s="37"/>
      <c r="H10" s="37"/>
      <c r="I10" s="31" t="s">
        <v>22</v>
      </c>
      <c r="J10" s="68" t="str">
        <f>'Rekapitulace stavby'!AN8</f>
        <v>19. 11. 2023</v>
      </c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0.8" customHeight="1">
      <c r="A11" s="37"/>
      <c r="B11" s="38"/>
      <c r="C11" s="37"/>
      <c r="D11" s="37"/>
      <c r="E11" s="37"/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24</v>
      </c>
      <c r="E12" s="37"/>
      <c r="F12" s="37"/>
      <c r="G12" s="37"/>
      <c r="H12" s="37"/>
      <c r="I12" s="31" t="s">
        <v>25</v>
      </c>
      <c r="J12" s="26" t="s">
        <v>1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8" customHeight="1">
      <c r="A13" s="37"/>
      <c r="B13" s="38"/>
      <c r="C13" s="37"/>
      <c r="D13" s="37"/>
      <c r="E13" s="26" t="s">
        <v>26</v>
      </c>
      <c r="F13" s="37"/>
      <c r="G13" s="37"/>
      <c r="H13" s="37"/>
      <c r="I13" s="31" t="s">
        <v>27</v>
      </c>
      <c r="J13" s="26" t="s">
        <v>1</v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6.96" customHeight="1">
      <c r="A14" s="37"/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2" customHeight="1">
      <c r="A15" s="37"/>
      <c r="B15" s="38"/>
      <c r="C15" s="37"/>
      <c r="D15" s="31" t="s">
        <v>28</v>
      </c>
      <c r="E15" s="37"/>
      <c r="F15" s="37"/>
      <c r="G15" s="37"/>
      <c r="H15" s="37"/>
      <c r="I15" s="31" t="s">
        <v>25</v>
      </c>
      <c r="J15" s="32" t="str">
        <f>'Rekapitulace stavby'!AN13</f>
        <v>Vyplň údaj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8" customHeight="1">
      <c r="A16" s="37"/>
      <c r="B16" s="38"/>
      <c r="C16" s="37"/>
      <c r="D16" s="37"/>
      <c r="E16" s="32" t="str">
        <f>'Rekapitulace stavby'!E14</f>
        <v>Vyplň údaj</v>
      </c>
      <c r="F16" s="26"/>
      <c r="G16" s="26"/>
      <c r="H16" s="26"/>
      <c r="I16" s="31" t="s">
        <v>27</v>
      </c>
      <c r="J16" s="32" t="str">
        <f>'Rekapitulace stavby'!AN14</f>
        <v>Vyplň údaj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6.96" customHeight="1">
      <c r="A17" s="37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2" customHeight="1">
      <c r="A18" s="37"/>
      <c r="B18" s="38"/>
      <c r="C18" s="37"/>
      <c r="D18" s="31" t="s">
        <v>30</v>
      </c>
      <c r="E18" s="37"/>
      <c r="F18" s="37"/>
      <c r="G18" s="37"/>
      <c r="H18" s="37"/>
      <c r="I18" s="31" t="s">
        <v>25</v>
      </c>
      <c r="J18" s="26" t="s">
        <v>1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8" customHeight="1">
      <c r="A19" s="37"/>
      <c r="B19" s="38"/>
      <c r="C19" s="37"/>
      <c r="D19" s="37"/>
      <c r="E19" s="26" t="s">
        <v>31</v>
      </c>
      <c r="F19" s="37"/>
      <c r="G19" s="37"/>
      <c r="H19" s="37"/>
      <c r="I19" s="31" t="s">
        <v>27</v>
      </c>
      <c r="J19" s="26" t="s">
        <v>1</v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6.96" customHeight="1">
      <c r="A20" s="37"/>
      <c r="B20" s="38"/>
      <c r="C20" s="37"/>
      <c r="D20" s="37"/>
      <c r="E20" s="37"/>
      <c r="F20" s="37"/>
      <c r="G20" s="37"/>
      <c r="H20" s="37"/>
      <c r="I20" s="37"/>
      <c r="J20" s="37"/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2" customHeight="1">
      <c r="A21" s="37"/>
      <c r="B21" s="38"/>
      <c r="C21" s="37"/>
      <c r="D21" s="31" t="s">
        <v>33</v>
      </c>
      <c r="E21" s="37"/>
      <c r="F21" s="37"/>
      <c r="G21" s="37"/>
      <c r="H21" s="37"/>
      <c r="I21" s="31" t="s">
        <v>25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8" customHeight="1">
      <c r="A22" s="37"/>
      <c r="B22" s="38"/>
      <c r="C22" s="37"/>
      <c r="D22" s="37"/>
      <c r="E22" s="26" t="s">
        <v>34</v>
      </c>
      <c r="F22" s="37"/>
      <c r="G22" s="37"/>
      <c r="H22" s="37"/>
      <c r="I22" s="31" t="s">
        <v>27</v>
      </c>
      <c r="J22" s="26" t="s">
        <v>1</v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6.96" customHeight="1">
      <c r="A23" s="37"/>
      <c r="B23" s="38"/>
      <c r="C23" s="37"/>
      <c r="D23" s="37"/>
      <c r="E23" s="37"/>
      <c r="F23" s="37"/>
      <c r="G23" s="37"/>
      <c r="H23" s="37"/>
      <c r="I23" s="37"/>
      <c r="J23" s="37"/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2" customHeight="1">
      <c r="A24" s="37"/>
      <c r="B24" s="38"/>
      <c r="C24" s="37"/>
      <c r="D24" s="31" t="s">
        <v>35</v>
      </c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8" customFormat="1" ht="16.5" customHeight="1">
      <c r="A25" s="115"/>
      <c r="B25" s="116"/>
      <c r="C25" s="115"/>
      <c r="D25" s="115"/>
      <c r="E25" s="35" t="s">
        <v>1</v>
      </c>
      <c r="F25" s="35"/>
      <c r="G25" s="35"/>
      <c r="H25" s="35"/>
      <c r="I25" s="115"/>
      <c r="J25" s="115"/>
      <c r="K25" s="115"/>
      <c r="L25" s="117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</row>
    <row r="26" s="2" customFormat="1" ht="6.96" customHeight="1">
      <c r="A26" s="37"/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89"/>
      <c r="E27" s="89"/>
      <c r="F27" s="89"/>
      <c r="G27" s="89"/>
      <c r="H27" s="89"/>
      <c r="I27" s="89"/>
      <c r="J27" s="89"/>
      <c r="K27" s="89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25.44" customHeight="1">
      <c r="A28" s="37"/>
      <c r="B28" s="38"/>
      <c r="C28" s="37"/>
      <c r="D28" s="118" t="s">
        <v>36</v>
      </c>
      <c r="E28" s="37"/>
      <c r="F28" s="37"/>
      <c r="G28" s="37"/>
      <c r="H28" s="37"/>
      <c r="I28" s="37"/>
      <c r="J28" s="95">
        <f>ROUND(J139, 2)</f>
        <v>0</v>
      </c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38"/>
      <c r="C30" s="37"/>
      <c r="D30" s="37"/>
      <c r="E30" s="37"/>
      <c r="F30" s="42" t="s">
        <v>38</v>
      </c>
      <c r="G30" s="37"/>
      <c r="H30" s="37"/>
      <c r="I30" s="42" t="s">
        <v>37</v>
      </c>
      <c r="J30" s="42" t="s">
        <v>39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38"/>
      <c r="C31" s="37"/>
      <c r="D31" s="119" t="s">
        <v>40</v>
      </c>
      <c r="E31" s="31" t="s">
        <v>41</v>
      </c>
      <c r="F31" s="120">
        <f>ROUND((SUM(BE139:BE419)),  2)</f>
        <v>0</v>
      </c>
      <c r="G31" s="37"/>
      <c r="H31" s="37"/>
      <c r="I31" s="121">
        <v>0.21</v>
      </c>
      <c r="J31" s="120">
        <f>ROUND(((SUM(BE139:BE419))*I31),  2)</f>
        <v>0</v>
      </c>
      <c r="K31" s="37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1" t="s">
        <v>42</v>
      </c>
      <c r="F32" s="120">
        <f>ROUND((SUM(BF139:BF419)),  2)</f>
        <v>0</v>
      </c>
      <c r="G32" s="37"/>
      <c r="H32" s="37"/>
      <c r="I32" s="121">
        <v>0.15</v>
      </c>
      <c r="J32" s="120">
        <f>ROUND(((SUM(BF139:BF419))*I32), 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38"/>
      <c r="C33" s="37"/>
      <c r="D33" s="37"/>
      <c r="E33" s="31" t="s">
        <v>43</v>
      </c>
      <c r="F33" s="120">
        <f>ROUND((SUM(BG139:BG419)),  2)</f>
        <v>0</v>
      </c>
      <c r="G33" s="37"/>
      <c r="H33" s="37"/>
      <c r="I33" s="121">
        <v>0.21</v>
      </c>
      <c r="J33" s="120">
        <f>0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38"/>
      <c r="C34" s="37"/>
      <c r="D34" s="37"/>
      <c r="E34" s="31" t="s">
        <v>44</v>
      </c>
      <c r="F34" s="120">
        <f>ROUND((SUM(BH139:BH419)),  2)</f>
        <v>0</v>
      </c>
      <c r="G34" s="37"/>
      <c r="H34" s="37"/>
      <c r="I34" s="121">
        <v>0.15</v>
      </c>
      <c r="J34" s="120">
        <f>0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45</v>
      </c>
      <c r="F35" s="120">
        <f>ROUND((SUM(BI139:BI419)),  2)</f>
        <v>0</v>
      </c>
      <c r="G35" s="37"/>
      <c r="H35" s="37"/>
      <c r="I35" s="121">
        <v>0</v>
      </c>
      <c r="J35" s="120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25.44" customHeight="1">
      <c r="A37" s="37"/>
      <c r="B37" s="38"/>
      <c r="C37" s="122"/>
      <c r="D37" s="123" t="s">
        <v>46</v>
      </c>
      <c r="E37" s="80"/>
      <c r="F37" s="80"/>
      <c r="G37" s="124" t="s">
        <v>47</v>
      </c>
      <c r="H37" s="125" t="s">
        <v>48</v>
      </c>
      <c r="I37" s="80"/>
      <c r="J37" s="126">
        <f>SUM(J28:J35)</f>
        <v>0</v>
      </c>
      <c r="K37" s="12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1" customFormat="1" ht="14.4" customHeight="1">
      <c r="B39" s="21"/>
      <c r="L39" s="21"/>
    </row>
    <row r="40" s="1" customFormat="1" ht="14.4" customHeight="1">
      <c r="B40" s="21"/>
      <c r="L40" s="21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49</v>
      </c>
      <c r="E50" s="56"/>
      <c r="F50" s="56"/>
      <c r="G50" s="55" t="s">
        <v>50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51</v>
      </c>
      <c r="E61" s="40"/>
      <c r="F61" s="128" t="s">
        <v>52</v>
      </c>
      <c r="G61" s="57" t="s">
        <v>51</v>
      </c>
      <c r="H61" s="40"/>
      <c r="I61" s="40"/>
      <c r="J61" s="129" t="s">
        <v>52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53</v>
      </c>
      <c r="E65" s="58"/>
      <c r="F65" s="58"/>
      <c r="G65" s="55" t="s">
        <v>54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51</v>
      </c>
      <c r="E76" s="40"/>
      <c r="F76" s="128" t="s">
        <v>52</v>
      </c>
      <c r="G76" s="57" t="s">
        <v>51</v>
      </c>
      <c r="H76" s="40"/>
      <c r="I76" s="40"/>
      <c r="J76" s="129" t="s">
        <v>52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84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30" customHeight="1">
      <c r="A85" s="37"/>
      <c r="B85" s="38"/>
      <c r="C85" s="37"/>
      <c r="D85" s="37"/>
      <c r="E85" s="66" t="str">
        <f>E7</f>
        <v>Výměna rozvodů ZTI v bytovém domě Jilemnická / Toužimská</v>
      </c>
      <c r="F85" s="37"/>
      <c r="G85" s="37"/>
      <c r="H85" s="37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31" t="s">
        <v>20</v>
      </c>
      <c r="D87" s="37"/>
      <c r="E87" s="37"/>
      <c r="F87" s="26" t="str">
        <f>F10</f>
        <v>Jlemnická 655/4 - Toužimská 655-657</v>
      </c>
      <c r="G87" s="37"/>
      <c r="H87" s="37"/>
      <c r="I87" s="31" t="s">
        <v>22</v>
      </c>
      <c r="J87" s="68" t="str">
        <f>IF(J10="","",J10)</f>
        <v>19. 11. 2023</v>
      </c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25.65" customHeight="1">
      <c r="A89" s="37"/>
      <c r="B89" s="38"/>
      <c r="C89" s="31" t="s">
        <v>24</v>
      </c>
      <c r="D89" s="37"/>
      <c r="E89" s="37"/>
      <c r="F89" s="26" t="str">
        <f>E13</f>
        <v>Městská část Praha 19</v>
      </c>
      <c r="G89" s="37"/>
      <c r="H89" s="37"/>
      <c r="I89" s="31" t="s">
        <v>30</v>
      </c>
      <c r="J89" s="35" t="str">
        <f>E19</f>
        <v>Ing arch Pošmourný + Libor Staněk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5.15" customHeight="1">
      <c r="A90" s="37"/>
      <c r="B90" s="38"/>
      <c r="C90" s="31" t="s">
        <v>28</v>
      </c>
      <c r="D90" s="37"/>
      <c r="E90" s="37"/>
      <c r="F90" s="26" t="str">
        <f>IF(E16="","",E16)</f>
        <v>Vyplň údaj</v>
      </c>
      <c r="G90" s="37"/>
      <c r="H90" s="37"/>
      <c r="I90" s="31" t="s">
        <v>33</v>
      </c>
      <c r="J90" s="35" t="str">
        <f>E22</f>
        <v>Jan Petr</v>
      </c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9.28" customHeight="1">
      <c r="A92" s="37"/>
      <c r="B92" s="38"/>
      <c r="C92" s="130" t="s">
        <v>85</v>
      </c>
      <c r="D92" s="122"/>
      <c r="E92" s="122"/>
      <c r="F92" s="122"/>
      <c r="G92" s="122"/>
      <c r="H92" s="122"/>
      <c r="I92" s="122"/>
      <c r="J92" s="131" t="s">
        <v>86</v>
      </c>
      <c r="K92" s="122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2.8" customHeight="1">
      <c r="A94" s="37"/>
      <c r="B94" s="38"/>
      <c r="C94" s="132" t="s">
        <v>87</v>
      </c>
      <c r="D94" s="37"/>
      <c r="E94" s="37"/>
      <c r="F94" s="37"/>
      <c r="G94" s="37"/>
      <c r="H94" s="37"/>
      <c r="I94" s="37"/>
      <c r="J94" s="95">
        <f>J139</f>
        <v>0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8" t="s">
        <v>88</v>
      </c>
    </row>
    <row r="95" s="9" customFormat="1" ht="24.96" customHeight="1">
      <c r="A95" s="9"/>
      <c r="B95" s="133"/>
      <c r="C95" s="9"/>
      <c r="D95" s="134" t="s">
        <v>89</v>
      </c>
      <c r="E95" s="135"/>
      <c r="F95" s="135"/>
      <c r="G95" s="135"/>
      <c r="H95" s="135"/>
      <c r="I95" s="135"/>
      <c r="J95" s="136">
        <f>J140</f>
        <v>0</v>
      </c>
      <c r="K95" s="9"/>
      <c r="L95" s="133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37"/>
      <c r="C96" s="10"/>
      <c r="D96" s="138" t="s">
        <v>90</v>
      </c>
      <c r="E96" s="139"/>
      <c r="F96" s="139"/>
      <c r="G96" s="139"/>
      <c r="H96" s="139"/>
      <c r="I96" s="139"/>
      <c r="J96" s="140">
        <f>J141</f>
        <v>0</v>
      </c>
      <c r="K96" s="10"/>
      <c r="L96" s="137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37"/>
      <c r="C97" s="10"/>
      <c r="D97" s="138" t="s">
        <v>91</v>
      </c>
      <c r="E97" s="139"/>
      <c r="F97" s="139"/>
      <c r="G97" s="139"/>
      <c r="H97" s="139"/>
      <c r="I97" s="139"/>
      <c r="J97" s="140">
        <f>J174</f>
        <v>0</v>
      </c>
      <c r="K97" s="10"/>
      <c r="L97" s="137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37"/>
      <c r="C98" s="10"/>
      <c r="D98" s="138" t="s">
        <v>92</v>
      </c>
      <c r="E98" s="139"/>
      <c r="F98" s="139"/>
      <c r="G98" s="139"/>
      <c r="H98" s="139"/>
      <c r="I98" s="139"/>
      <c r="J98" s="140">
        <f>J181</f>
        <v>0</v>
      </c>
      <c r="K98" s="10"/>
      <c r="L98" s="13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37"/>
      <c r="C99" s="10"/>
      <c r="D99" s="138" t="s">
        <v>93</v>
      </c>
      <c r="E99" s="139"/>
      <c r="F99" s="139"/>
      <c r="G99" s="139"/>
      <c r="H99" s="139"/>
      <c r="I99" s="139"/>
      <c r="J99" s="140">
        <f>J186</f>
        <v>0</v>
      </c>
      <c r="K99" s="10"/>
      <c r="L99" s="13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37"/>
      <c r="C100" s="10"/>
      <c r="D100" s="138" t="s">
        <v>94</v>
      </c>
      <c r="E100" s="139"/>
      <c r="F100" s="139"/>
      <c r="G100" s="139"/>
      <c r="H100" s="139"/>
      <c r="I100" s="139"/>
      <c r="J100" s="140">
        <f>J198</f>
        <v>0</v>
      </c>
      <c r="K100" s="10"/>
      <c r="L100" s="13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37"/>
      <c r="C101" s="10"/>
      <c r="D101" s="138" t="s">
        <v>95</v>
      </c>
      <c r="E101" s="139"/>
      <c r="F101" s="139"/>
      <c r="G101" s="139"/>
      <c r="H101" s="139"/>
      <c r="I101" s="139"/>
      <c r="J101" s="140">
        <f>J224</f>
        <v>0</v>
      </c>
      <c r="K101" s="10"/>
      <c r="L101" s="13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37"/>
      <c r="C102" s="10"/>
      <c r="D102" s="138" t="s">
        <v>96</v>
      </c>
      <c r="E102" s="139"/>
      <c r="F102" s="139"/>
      <c r="G102" s="139"/>
      <c r="H102" s="139"/>
      <c r="I102" s="139"/>
      <c r="J102" s="140">
        <f>J238</f>
        <v>0</v>
      </c>
      <c r="K102" s="10"/>
      <c r="L102" s="13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33"/>
      <c r="C103" s="9"/>
      <c r="D103" s="134" t="s">
        <v>97</v>
      </c>
      <c r="E103" s="135"/>
      <c r="F103" s="135"/>
      <c r="G103" s="135"/>
      <c r="H103" s="135"/>
      <c r="I103" s="135"/>
      <c r="J103" s="136">
        <f>J240</f>
        <v>0</v>
      </c>
      <c r="K103" s="9"/>
      <c r="L103" s="13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37"/>
      <c r="C104" s="10"/>
      <c r="D104" s="138" t="s">
        <v>98</v>
      </c>
      <c r="E104" s="139"/>
      <c r="F104" s="139"/>
      <c r="G104" s="139"/>
      <c r="H104" s="139"/>
      <c r="I104" s="139"/>
      <c r="J104" s="140">
        <f>J241</f>
        <v>0</v>
      </c>
      <c r="K104" s="10"/>
      <c r="L104" s="13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37"/>
      <c r="C105" s="10"/>
      <c r="D105" s="138" t="s">
        <v>99</v>
      </c>
      <c r="E105" s="139"/>
      <c r="F105" s="139"/>
      <c r="G105" s="139"/>
      <c r="H105" s="139"/>
      <c r="I105" s="139"/>
      <c r="J105" s="140">
        <f>J258</f>
        <v>0</v>
      </c>
      <c r="K105" s="10"/>
      <c r="L105" s="13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37"/>
      <c r="C106" s="10"/>
      <c r="D106" s="138" t="s">
        <v>100</v>
      </c>
      <c r="E106" s="139"/>
      <c r="F106" s="139"/>
      <c r="G106" s="139"/>
      <c r="H106" s="139"/>
      <c r="I106" s="139"/>
      <c r="J106" s="140">
        <f>J275</f>
        <v>0</v>
      </c>
      <c r="K106" s="10"/>
      <c r="L106" s="13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37"/>
      <c r="C107" s="10"/>
      <c r="D107" s="138" t="s">
        <v>101</v>
      </c>
      <c r="E107" s="139"/>
      <c r="F107" s="139"/>
      <c r="G107" s="139"/>
      <c r="H107" s="139"/>
      <c r="I107" s="139"/>
      <c r="J107" s="140">
        <f>J305</f>
        <v>0</v>
      </c>
      <c r="K107" s="10"/>
      <c r="L107" s="13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37"/>
      <c r="C108" s="10"/>
      <c r="D108" s="138" t="s">
        <v>102</v>
      </c>
      <c r="E108" s="139"/>
      <c r="F108" s="139"/>
      <c r="G108" s="139"/>
      <c r="H108" s="139"/>
      <c r="I108" s="139"/>
      <c r="J108" s="140">
        <f>J329</f>
        <v>0</v>
      </c>
      <c r="K108" s="10"/>
      <c r="L108" s="13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37"/>
      <c r="C109" s="10"/>
      <c r="D109" s="138" t="s">
        <v>103</v>
      </c>
      <c r="E109" s="139"/>
      <c r="F109" s="139"/>
      <c r="G109" s="139"/>
      <c r="H109" s="139"/>
      <c r="I109" s="139"/>
      <c r="J109" s="140">
        <f>J347</f>
        <v>0</v>
      </c>
      <c r="K109" s="10"/>
      <c r="L109" s="13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37"/>
      <c r="C110" s="10"/>
      <c r="D110" s="138" t="s">
        <v>104</v>
      </c>
      <c r="E110" s="139"/>
      <c r="F110" s="139"/>
      <c r="G110" s="139"/>
      <c r="H110" s="139"/>
      <c r="I110" s="139"/>
      <c r="J110" s="140">
        <f>J349</f>
        <v>0</v>
      </c>
      <c r="K110" s="10"/>
      <c r="L110" s="13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37"/>
      <c r="C111" s="10"/>
      <c r="D111" s="138" t="s">
        <v>105</v>
      </c>
      <c r="E111" s="139"/>
      <c r="F111" s="139"/>
      <c r="G111" s="139"/>
      <c r="H111" s="139"/>
      <c r="I111" s="139"/>
      <c r="J111" s="140">
        <f>J364</f>
        <v>0</v>
      </c>
      <c r="K111" s="10"/>
      <c r="L111" s="13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37"/>
      <c r="C112" s="10"/>
      <c r="D112" s="138" t="s">
        <v>106</v>
      </c>
      <c r="E112" s="139"/>
      <c r="F112" s="139"/>
      <c r="G112" s="139"/>
      <c r="H112" s="139"/>
      <c r="I112" s="139"/>
      <c r="J112" s="140">
        <f>J369</f>
        <v>0</v>
      </c>
      <c r="K112" s="10"/>
      <c r="L112" s="13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37"/>
      <c r="C113" s="10"/>
      <c r="D113" s="138" t="s">
        <v>107</v>
      </c>
      <c r="E113" s="139"/>
      <c r="F113" s="139"/>
      <c r="G113" s="139"/>
      <c r="H113" s="139"/>
      <c r="I113" s="139"/>
      <c r="J113" s="140">
        <f>J374</f>
        <v>0</v>
      </c>
      <c r="K113" s="10"/>
      <c r="L113" s="137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37"/>
      <c r="C114" s="10"/>
      <c r="D114" s="138" t="s">
        <v>108</v>
      </c>
      <c r="E114" s="139"/>
      <c r="F114" s="139"/>
      <c r="G114" s="139"/>
      <c r="H114" s="139"/>
      <c r="I114" s="139"/>
      <c r="J114" s="140">
        <f>J386</f>
        <v>0</v>
      </c>
      <c r="K114" s="10"/>
      <c r="L114" s="137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37"/>
      <c r="C115" s="10"/>
      <c r="D115" s="138" t="s">
        <v>109</v>
      </c>
      <c r="E115" s="139"/>
      <c r="F115" s="139"/>
      <c r="G115" s="139"/>
      <c r="H115" s="139"/>
      <c r="I115" s="139"/>
      <c r="J115" s="140">
        <f>J393</f>
        <v>0</v>
      </c>
      <c r="K115" s="10"/>
      <c r="L115" s="137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9" customFormat="1" ht="24.96" customHeight="1">
      <c r="A116" s="9"/>
      <c r="B116" s="133"/>
      <c r="C116" s="9"/>
      <c r="D116" s="134" t="s">
        <v>110</v>
      </c>
      <c r="E116" s="135"/>
      <c r="F116" s="135"/>
      <c r="G116" s="135"/>
      <c r="H116" s="135"/>
      <c r="I116" s="135"/>
      <c r="J116" s="136">
        <f>J400</f>
        <v>0</v>
      </c>
      <c r="K116" s="9"/>
      <c r="L116" s="133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="9" customFormat="1" ht="24.96" customHeight="1">
      <c r="A117" s="9"/>
      <c r="B117" s="133"/>
      <c r="C117" s="9"/>
      <c r="D117" s="134" t="s">
        <v>111</v>
      </c>
      <c r="E117" s="135"/>
      <c r="F117" s="135"/>
      <c r="G117" s="135"/>
      <c r="H117" s="135"/>
      <c r="I117" s="135"/>
      <c r="J117" s="136">
        <f>J407</f>
        <v>0</v>
      </c>
      <c r="K117" s="9"/>
      <c r="L117" s="133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="10" customFormat="1" ht="19.92" customHeight="1">
      <c r="A118" s="10"/>
      <c r="B118" s="137"/>
      <c r="C118" s="10"/>
      <c r="D118" s="138" t="s">
        <v>112</v>
      </c>
      <c r="E118" s="139"/>
      <c r="F118" s="139"/>
      <c r="G118" s="139"/>
      <c r="H118" s="139"/>
      <c r="I118" s="139"/>
      <c r="J118" s="140">
        <f>J408</f>
        <v>0</v>
      </c>
      <c r="K118" s="10"/>
      <c r="L118" s="137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37"/>
      <c r="C119" s="10"/>
      <c r="D119" s="138" t="s">
        <v>113</v>
      </c>
      <c r="E119" s="139"/>
      <c r="F119" s="139"/>
      <c r="G119" s="139"/>
      <c r="H119" s="139"/>
      <c r="I119" s="139"/>
      <c r="J119" s="140">
        <f>J414</f>
        <v>0</v>
      </c>
      <c r="K119" s="10"/>
      <c r="L119" s="137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9.92" customHeight="1">
      <c r="A120" s="10"/>
      <c r="B120" s="137"/>
      <c r="C120" s="10"/>
      <c r="D120" s="138" t="s">
        <v>114</v>
      </c>
      <c r="E120" s="139"/>
      <c r="F120" s="139"/>
      <c r="G120" s="139"/>
      <c r="H120" s="139"/>
      <c r="I120" s="139"/>
      <c r="J120" s="140">
        <f>J416</f>
        <v>0</v>
      </c>
      <c r="K120" s="10"/>
      <c r="L120" s="137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19.92" customHeight="1">
      <c r="A121" s="10"/>
      <c r="B121" s="137"/>
      <c r="C121" s="10"/>
      <c r="D121" s="138" t="s">
        <v>115</v>
      </c>
      <c r="E121" s="139"/>
      <c r="F121" s="139"/>
      <c r="G121" s="139"/>
      <c r="H121" s="139"/>
      <c r="I121" s="139"/>
      <c r="J121" s="140">
        <f>J418</f>
        <v>0</v>
      </c>
      <c r="K121" s="10"/>
      <c r="L121" s="137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2" customFormat="1" ht="21.84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59"/>
      <c r="C123" s="60"/>
      <c r="D123" s="60"/>
      <c r="E123" s="60"/>
      <c r="F123" s="60"/>
      <c r="G123" s="60"/>
      <c r="H123" s="60"/>
      <c r="I123" s="60"/>
      <c r="J123" s="60"/>
      <c r="K123" s="60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7" s="2" customFormat="1" ht="6.96" customHeight="1">
      <c r="A127" s="37"/>
      <c r="B127" s="61"/>
      <c r="C127" s="62"/>
      <c r="D127" s="62"/>
      <c r="E127" s="62"/>
      <c r="F127" s="62"/>
      <c r="G127" s="62"/>
      <c r="H127" s="62"/>
      <c r="I127" s="62"/>
      <c r="J127" s="62"/>
      <c r="K127" s="62"/>
      <c r="L127" s="54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24.96" customHeight="1">
      <c r="A128" s="37"/>
      <c r="B128" s="38"/>
      <c r="C128" s="22" t="s">
        <v>116</v>
      </c>
      <c r="D128" s="37"/>
      <c r="E128" s="37"/>
      <c r="F128" s="37"/>
      <c r="G128" s="37"/>
      <c r="H128" s="37"/>
      <c r="I128" s="37"/>
      <c r="J128" s="37"/>
      <c r="K128" s="37"/>
      <c r="L128" s="54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6.96" customHeight="1">
      <c r="A129" s="37"/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54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2" customHeight="1">
      <c r="A130" s="37"/>
      <c r="B130" s="38"/>
      <c r="C130" s="31" t="s">
        <v>16</v>
      </c>
      <c r="D130" s="37"/>
      <c r="E130" s="37"/>
      <c r="F130" s="37"/>
      <c r="G130" s="37"/>
      <c r="H130" s="37"/>
      <c r="I130" s="37"/>
      <c r="J130" s="37"/>
      <c r="K130" s="37"/>
      <c r="L130" s="54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30" customHeight="1">
      <c r="A131" s="37"/>
      <c r="B131" s="38"/>
      <c r="C131" s="37"/>
      <c r="D131" s="37"/>
      <c r="E131" s="66" t="str">
        <f>E7</f>
        <v>Výměna rozvodů ZTI v bytovém domě Jilemnická / Toužimská</v>
      </c>
      <c r="F131" s="37"/>
      <c r="G131" s="37"/>
      <c r="H131" s="37"/>
      <c r="I131" s="37"/>
      <c r="J131" s="37"/>
      <c r="K131" s="37"/>
      <c r="L131" s="54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6.96" customHeight="1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  <c r="L132" s="54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2" customFormat="1" ht="12" customHeight="1">
      <c r="A133" s="37"/>
      <c r="B133" s="38"/>
      <c r="C133" s="31" t="s">
        <v>20</v>
      </c>
      <c r="D133" s="37"/>
      <c r="E133" s="37"/>
      <c r="F133" s="26" t="str">
        <f>F10</f>
        <v>Jlemnická 655/4 - Toužimská 655-657</v>
      </c>
      <c r="G133" s="37"/>
      <c r="H133" s="37"/>
      <c r="I133" s="31" t="s">
        <v>22</v>
      </c>
      <c r="J133" s="68" t="str">
        <f>IF(J10="","",J10)</f>
        <v>19. 11. 2023</v>
      </c>
      <c r="K133" s="37"/>
      <c r="L133" s="54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="2" customFormat="1" ht="6.96" customHeight="1">
      <c r="A134" s="37"/>
      <c r="B134" s="38"/>
      <c r="C134" s="37"/>
      <c r="D134" s="37"/>
      <c r="E134" s="37"/>
      <c r="F134" s="37"/>
      <c r="G134" s="37"/>
      <c r="H134" s="37"/>
      <c r="I134" s="37"/>
      <c r="J134" s="37"/>
      <c r="K134" s="37"/>
      <c r="L134" s="54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  <row r="135" s="2" customFormat="1" ht="25.65" customHeight="1">
      <c r="A135" s="37"/>
      <c r="B135" s="38"/>
      <c r="C135" s="31" t="s">
        <v>24</v>
      </c>
      <c r="D135" s="37"/>
      <c r="E135" s="37"/>
      <c r="F135" s="26" t="str">
        <f>E13</f>
        <v>Městská část Praha 19</v>
      </c>
      <c r="G135" s="37"/>
      <c r="H135" s="37"/>
      <c r="I135" s="31" t="s">
        <v>30</v>
      </c>
      <c r="J135" s="35" t="str">
        <f>E19</f>
        <v>Ing arch Pošmourný + Libor Staněk</v>
      </c>
      <c r="K135" s="37"/>
      <c r="L135" s="54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="2" customFormat="1" ht="15.15" customHeight="1">
      <c r="A136" s="37"/>
      <c r="B136" s="38"/>
      <c r="C136" s="31" t="s">
        <v>28</v>
      </c>
      <c r="D136" s="37"/>
      <c r="E136" s="37"/>
      <c r="F136" s="26" t="str">
        <f>IF(E16="","",E16)</f>
        <v>Vyplň údaj</v>
      </c>
      <c r="G136" s="37"/>
      <c r="H136" s="37"/>
      <c r="I136" s="31" t="s">
        <v>33</v>
      </c>
      <c r="J136" s="35" t="str">
        <f>E22</f>
        <v>Jan Petr</v>
      </c>
      <c r="K136" s="37"/>
      <c r="L136" s="54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  <row r="137" s="2" customFormat="1" ht="10.32" customHeight="1">
      <c r="A137" s="37"/>
      <c r="B137" s="38"/>
      <c r="C137" s="37"/>
      <c r="D137" s="37"/>
      <c r="E137" s="37"/>
      <c r="F137" s="37"/>
      <c r="G137" s="37"/>
      <c r="H137" s="37"/>
      <c r="I137" s="37"/>
      <c r="J137" s="37"/>
      <c r="K137" s="37"/>
      <c r="L137" s="54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  <row r="138" s="11" customFormat="1" ht="29.28" customHeight="1">
      <c r="A138" s="141"/>
      <c r="B138" s="142"/>
      <c r="C138" s="143" t="s">
        <v>117</v>
      </c>
      <c r="D138" s="144" t="s">
        <v>61</v>
      </c>
      <c r="E138" s="144" t="s">
        <v>57</v>
      </c>
      <c r="F138" s="144" t="s">
        <v>58</v>
      </c>
      <c r="G138" s="144" t="s">
        <v>118</v>
      </c>
      <c r="H138" s="144" t="s">
        <v>119</v>
      </c>
      <c r="I138" s="144" t="s">
        <v>120</v>
      </c>
      <c r="J138" s="144" t="s">
        <v>86</v>
      </c>
      <c r="K138" s="145" t="s">
        <v>121</v>
      </c>
      <c r="L138" s="146"/>
      <c r="M138" s="85" t="s">
        <v>1</v>
      </c>
      <c r="N138" s="86" t="s">
        <v>40</v>
      </c>
      <c r="O138" s="86" t="s">
        <v>122</v>
      </c>
      <c r="P138" s="86" t="s">
        <v>123</v>
      </c>
      <c r="Q138" s="86" t="s">
        <v>124</v>
      </c>
      <c r="R138" s="86" t="s">
        <v>125</v>
      </c>
      <c r="S138" s="86" t="s">
        <v>126</v>
      </c>
      <c r="T138" s="87" t="s">
        <v>127</v>
      </c>
      <c r="U138" s="141"/>
      <c r="V138" s="141"/>
      <c r="W138" s="141"/>
      <c r="X138" s="141"/>
      <c r="Y138" s="141"/>
      <c r="Z138" s="141"/>
      <c r="AA138" s="141"/>
      <c r="AB138" s="141"/>
      <c r="AC138" s="141"/>
      <c r="AD138" s="141"/>
      <c r="AE138" s="141"/>
    </row>
    <row r="139" s="2" customFormat="1" ht="22.8" customHeight="1">
      <c r="A139" s="37"/>
      <c r="B139" s="38"/>
      <c r="C139" s="92" t="s">
        <v>128</v>
      </c>
      <c r="D139" s="37"/>
      <c r="E139" s="37"/>
      <c r="F139" s="37"/>
      <c r="G139" s="37"/>
      <c r="H139" s="37"/>
      <c r="I139" s="37"/>
      <c r="J139" s="147">
        <f>BK139</f>
        <v>0</v>
      </c>
      <c r="K139" s="37"/>
      <c r="L139" s="38"/>
      <c r="M139" s="88"/>
      <c r="N139" s="72"/>
      <c r="O139" s="89"/>
      <c r="P139" s="148">
        <f>P140+P240+P400+P407</f>
        <v>0</v>
      </c>
      <c r="Q139" s="89"/>
      <c r="R139" s="148">
        <f>R140+R240+R400+R407</f>
        <v>98.144038799999984</v>
      </c>
      <c r="S139" s="89"/>
      <c r="T139" s="149">
        <f>T140+T240+T400+T407</f>
        <v>32.639120000000004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8" t="s">
        <v>75</v>
      </c>
      <c r="AU139" s="18" t="s">
        <v>88</v>
      </c>
      <c r="BK139" s="150">
        <f>BK140+BK240+BK400+BK407</f>
        <v>0</v>
      </c>
    </row>
    <row r="140" s="12" customFormat="1" ht="25.92" customHeight="1">
      <c r="A140" s="12"/>
      <c r="B140" s="151"/>
      <c r="C140" s="12"/>
      <c r="D140" s="152" t="s">
        <v>75</v>
      </c>
      <c r="E140" s="153" t="s">
        <v>129</v>
      </c>
      <c r="F140" s="153" t="s">
        <v>130</v>
      </c>
      <c r="G140" s="12"/>
      <c r="H140" s="12"/>
      <c r="I140" s="154"/>
      <c r="J140" s="155">
        <f>BK140</f>
        <v>0</v>
      </c>
      <c r="K140" s="12"/>
      <c r="L140" s="151"/>
      <c r="M140" s="156"/>
      <c r="N140" s="157"/>
      <c r="O140" s="157"/>
      <c r="P140" s="158">
        <f>P141+P174+P181+P186+P198+P224+P238</f>
        <v>0</v>
      </c>
      <c r="Q140" s="157"/>
      <c r="R140" s="158">
        <f>R141+R174+R181+R186+R198+R224+R238</f>
        <v>93.643684799999984</v>
      </c>
      <c r="S140" s="157"/>
      <c r="T140" s="159">
        <f>T141+T174+T181+T186+T198+T224+T238</f>
        <v>24.144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52" t="s">
        <v>81</v>
      </c>
      <c r="AT140" s="160" t="s">
        <v>75</v>
      </c>
      <c r="AU140" s="160" t="s">
        <v>76</v>
      </c>
      <c r="AY140" s="152" t="s">
        <v>131</v>
      </c>
      <c r="BK140" s="161">
        <f>BK141+BK174+BK181+BK186+BK198+BK224+BK238</f>
        <v>0</v>
      </c>
    </row>
    <row r="141" s="12" customFormat="1" ht="22.8" customHeight="1">
      <c r="A141" s="12"/>
      <c r="B141" s="151"/>
      <c r="C141" s="12"/>
      <c r="D141" s="152" t="s">
        <v>75</v>
      </c>
      <c r="E141" s="162" t="s">
        <v>81</v>
      </c>
      <c r="F141" s="162" t="s">
        <v>132</v>
      </c>
      <c r="G141" s="12"/>
      <c r="H141" s="12"/>
      <c r="I141" s="154"/>
      <c r="J141" s="163">
        <f>BK141</f>
        <v>0</v>
      </c>
      <c r="K141" s="12"/>
      <c r="L141" s="151"/>
      <c r="M141" s="156"/>
      <c r="N141" s="157"/>
      <c r="O141" s="157"/>
      <c r="P141" s="158">
        <f>SUM(P142:P173)</f>
        <v>0</v>
      </c>
      <c r="Q141" s="157"/>
      <c r="R141" s="158">
        <f>SUM(R142:R173)</f>
        <v>63.36</v>
      </c>
      <c r="S141" s="157"/>
      <c r="T141" s="159">
        <f>SUM(T142:T173)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52" t="s">
        <v>81</v>
      </c>
      <c r="AT141" s="160" t="s">
        <v>75</v>
      </c>
      <c r="AU141" s="160" t="s">
        <v>81</v>
      </c>
      <c r="AY141" s="152" t="s">
        <v>131</v>
      </c>
      <c r="BK141" s="161">
        <f>SUM(BK142:BK173)</f>
        <v>0</v>
      </c>
    </row>
    <row r="142" s="2" customFormat="1" ht="24.15" customHeight="1">
      <c r="A142" s="37"/>
      <c r="B142" s="164"/>
      <c r="C142" s="165" t="s">
        <v>81</v>
      </c>
      <c r="D142" s="165" t="s">
        <v>133</v>
      </c>
      <c r="E142" s="166" t="s">
        <v>134</v>
      </c>
      <c r="F142" s="167" t="s">
        <v>135</v>
      </c>
      <c r="G142" s="168" t="s">
        <v>136</v>
      </c>
      <c r="H142" s="169">
        <v>89.76</v>
      </c>
      <c r="I142" s="170"/>
      <c r="J142" s="171">
        <f>ROUND(I142*H142,2)</f>
        <v>0</v>
      </c>
      <c r="K142" s="167" t="s">
        <v>137</v>
      </c>
      <c r="L142" s="38"/>
      <c r="M142" s="172" t="s">
        <v>1</v>
      </c>
      <c r="N142" s="173" t="s">
        <v>42</v>
      </c>
      <c r="O142" s="76"/>
      <c r="P142" s="174">
        <f>O142*H142</f>
        <v>0</v>
      </c>
      <c r="Q142" s="174">
        <v>0</v>
      </c>
      <c r="R142" s="174">
        <f>Q142*H142</f>
        <v>0</v>
      </c>
      <c r="S142" s="174">
        <v>0</v>
      </c>
      <c r="T142" s="175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76" t="s">
        <v>138</v>
      </c>
      <c r="AT142" s="176" t="s">
        <v>133</v>
      </c>
      <c r="AU142" s="176" t="s">
        <v>139</v>
      </c>
      <c r="AY142" s="18" t="s">
        <v>131</v>
      </c>
      <c r="BE142" s="177">
        <f>IF(N142="základní",J142,0)</f>
        <v>0</v>
      </c>
      <c r="BF142" s="177">
        <f>IF(N142="snížená",J142,0)</f>
        <v>0</v>
      </c>
      <c r="BG142" s="177">
        <f>IF(N142="zákl. přenesená",J142,0)</f>
        <v>0</v>
      </c>
      <c r="BH142" s="177">
        <f>IF(N142="sníž. přenesená",J142,0)</f>
        <v>0</v>
      </c>
      <c r="BI142" s="177">
        <f>IF(N142="nulová",J142,0)</f>
        <v>0</v>
      </c>
      <c r="BJ142" s="18" t="s">
        <v>139</v>
      </c>
      <c r="BK142" s="177">
        <f>ROUND(I142*H142,2)</f>
        <v>0</v>
      </c>
      <c r="BL142" s="18" t="s">
        <v>138</v>
      </c>
      <c r="BM142" s="176" t="s">
        <v>140</v>
      </c>
    </row>
    <row r="143" s="13" customFormat="1">
      <c r="A143" s="13"/>
      <c r="B143" s="178"/>
      <c r="C143" s="13"/>
      <c r="D143" s="179" t="s">
        <v>141</v>
      </c>
      <c r="E143" s="180" t="s">
        <v>1</v>
      </c>
      <c r="F143" s="181" t="s">
        <v>142</v>
      </c>
      <c r="G143" s="13"/>
      <c r="H143" s="180" t="s">
        <v>1</v>
      </c>
      <c r="I143" s="182"/>
      <c r="J143" s="13"/>
      <c r="K143" s="13"/>
      <c r="L143" s="178"/>
      <c r="M143" s="183"/>
      <c r="N143" s="184"/>
      <c r="O143" s="184"/>
      <c r="P143" s="184"/>
      <c r="Q143" s="184"/>
      <c r="R143" s="184"/>
      <c r="S143" s="184"/>
      <c r="T143" s="18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0" t="s">
        <v>141</v>
      </c>
      <c r="AU143" s="180" t="s">
        <v>139</v>
      </c>
      <c r="AV143" s="13" t="s">
        <v>81</v>
      </c>
      <c r="AW143" s="13" t="s">
        <v>32</v>
      </c>
      <c r="AX143" s="13" t="s">
        <v>76</v>
      </c>
      <c r="AY143" s="180" t="s">
        <v>131</v>
      </c>
    </row>
    <row r="144" s="14" customFormat="1">
      <c r="A144" s="14"/>
      <c r="B144" s="186"/>
      <c r="C144" s="14"/>
      <c r="D144" s="179" t="s">
        <v>141</v>
      </c>
      <c r="E144" s="187" t="s">
        <v>1</v>
      </c>
      <c r="F144" s="188" t="s">
        <v>143</v>
      </c>
      <c r="G144" s="14"/>
      <c r="H144" s="189">
        <v>89.76</v>
      </c>
      <c r="I144" s="190"/>
      <c r="J144" s="14"/>
      <c r="K144" s="14"/>
      <c r="L144" s="186"/>
      <c r="M144" s="191"/>
      <c r="N144" s="192"/>
      <c r="O144" s="192"/>
      <c r="P144" s="192"/>
      <c r="Q144" s="192"/>
      <c r="R144" s="192"/>
      <c r="S144" s="192"/>
      <c r="T144" s="193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187" t="s">
        <v>141</v>
      </c>
      <c r="AU144" s="187" t="s">
        <v>139</v>
      </c>
      <c r="AV144" s="14" t="s">
        <v>139</v>
      </c>
      <c r="AW144" s="14" t="s">
        <v>32</v>
      </c>
      <c r="AX144" s="14" t="s">
        <v>76</v>
      </c>
      <c r="AY144" s="187" t="s">
        <v>131</v>
      </c>
    </row>
    <row r="145" s="15" customFormat="1">
      <c r="A145" s="15"/>
      <c r="B145" s="194"/>
      <c r="C145" s="15"/>
      <c r="D145" s="179" t="s">
        <v>141</v>
      </c>
      <c r="E145" s="195" t="s">
        <v>1</v>
      </c>
      <c r="F145" s="196" t="s">
        <v>144</v>
      </c>
      <c r="G145" s="15"/>
      <c r="H145" s="197">
        <v>89.76</v>
      </c>
      <c r="I145" s="198"/>
      <c r="J145" s="15"/>
      <c r="K145" s="15"/>
      <c r="L145" s="194"/>
      <c r="M145" s="199"/>
      <c r="N145" s="200"/>
      <c r="O145" s="200"/>
      <c r="P145" s="200"/>
      <c r="Q145" s="200"/>
      <c r="R145" s="200"/>
      <c r="S145" s="200"/>
      <c r="T145" s="201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195" t="s">
        <v>141</v>
      </c>
      <c r="AU145" s="195" t="s">
        <v>139</v>
      </c>
      <c r="AV145" s="15" t="s">
        <v>138</v>
      </c>
      <c r="AW145" s="15" t="s">
        <v>32</v>
      </c>
      <c r="AX145" s="15" t="s">
        <v>81</v>
      </c>
      <c r="AY145" s="195" t="s">
        <v>131</v>
      </c>
    </row>
    <row r="146" s="2" customFormat="1" ht="37.8" customHeight="1">
      <c r="A146" s="37"/>
      <c r="B146" s="164"/>
      <c r="C146" s="165" t="s">
        <v>139</v>
      </c>
      <c r="D146" s="165" t="s">
        <v>133</v>
      </c>
      <c r="E146" s="166" t="s">
        <v>145</v>
      </c>
      <c r="F146" s="167" t="s">
        <v>146</v>
      </c>
      <c r="G146" s="168" t="s">
        <v>136</v>
      </c>
      <c r="H146" s="169">
        <v>153.12</v>
      </c>
      <c r="I146" s="170"/>
      <c r="J146" s="171">
        <f>ROUND(I146*H146,2)</f>
        <v>0</v>
      </c>
      <c r="K146" s="167" t="s">
        <v>137</v>
      </c>
      <c r="L146" s="38"/>
      <c r="M146" s="172" t="s">
        <v>1</v>
      </c>
      <c r="N146" s="173" t="s">
        <v>42</v>
      </c>
      <c r="O146" s="76"/>
      <c r="P146" s="174">
        <f>O146*H146</f>
        <v>0</v>
      </c>
      <c r="Q146" s="174">
        <v>0</v>
      </c>
      <c r="R146" s="174">
        <f>Q146*H146</f>
        <v>0</v>
      </c>
      <c r="S146" s="174">
        <v>0</v>
      </c>
      <c r="T146" s="175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76" t="s">
        <v>138</v>
      </c>
      <c r="AT146" s="176" t="s">
        <v>133</v>
      </c>
      <c r="AU146" s="176" t="s">
        <v>139</v>
      </c>
      <c r="AY146" s="18" t="s">
        <v>131</v>
      </c>
      <c r="BE146" s="177">
        <f>IF(N146="základní",J146,0)</f>
        <v>0</v>
      </c>
      <c r="BF146" s="177">
        <f>IF(N146="snížená",J146,0)</f>
        <v>0</v>
      </c>
      <c r="BG146" s="177">
        <f>IF(N146="zákl. přenesená",J146,0)</f>
        <v>0</v>
      </c>
      <c r="BH146" s="177">
        <f>IF(N146="sníž. přenesená",J146,0)</f>
        <v>0</v>
      </c>
      <c r="BI146" s="177">
        <f>IF(N146="nulová",J146,0)</f>
        <v>0</v>
      </c>
      <c r="BJ146" s="18" t="s">
        <v>139</v>
      </c>
      <c r="BK146" s="177">
        <f>ROUND(I146*H146,2)</f>
        <v>0</v>
      </c>
      <c r="BL146" s="18" t="s">
        <v>138</v>
      </c>
      <c r="BM146" s="176" t="s">
        <v>147</v>
      </c>
    </row>
    <row r="147" s="13" customFormat="1">
      <c r="A147" s="13"/>
      <c r="B147" s="178"/>
      <c r="C147" s="13"/>
      <c r="D147" s="179" t="s">
        <v>141</v>
      </c>
      <c r="E147" s="180" t="s">
        <v>1</v>
      </c>
      <c r="F147" s="181" t="s">
        <v>148</v>
      </c>
      <c r="G147" s="13"/>
      <c r="H147" s="180" t="s">
        <v>1</v>
      </c>
      <c r="I147" s="182"/>
      <c r="J147" s="13"/>
      <c r="K147" s="13"/>
      <c r="L147" s="178"/>
      <c r="M147" s="183"/>
      <c r="N147" s="184"/>
      <c r="O147" s="184"/>
      <c r="P147" s="184"/>
      <c r="Q147" s="184"/>
      <c r="R147" s="184"/>
      <c r="S147" s="184"/>
      <c r="T147" s="18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80" t="s">
        <v>141</v>
      </c>
      <c r="AU147" s="180" t="s">
        <v>139</v>
      </c>
      <c r="AV147" s="13" t="s">
        <v>81</v>
      </c>
      <c r="AW147" s="13" t="s">
        <v>32</v>
      </c>
      <c r="AX147" s="13" t="s">
        <v>76</v>
      </c>
      <c r="AY147" s="180" t="s">
        <v>131</v>
      </c>
    </row>
    <row r="148" s="14" customFormat="1">
      <c r="A148" s="14"/>
      <c r="B148" s="186"/>
      <c r="C148" s="14"/>
      <c r="D148" s="179" t="s">
        <v>141</v>
      </c>
      <c r="E148" s="187" t="s">
        <v>1</v>
      </c>
      <c r="F148" s="188" t="s">
        <v>149</v>
      </c>
      <c r="G148" s="14"/>
      <c r="H148" s="189">
        <v>89.76</v>
      </c>
      <c r="I148" s="190"/>
      <c r="J148" s="14"/>
      <c r="K148" s="14"/>
      <c r="L148" s="186"/>
      <c r="M148" s="191"/>
      <c r="N148" s="192"/>
      <c r="O148" s="192"/>
      <c r="P148" s="192"/>
      <c r="Q148" s="192"/>
      <c r="R148" s="192"/>
      <c r="S148" s="192"/>
      <c r="T148" s="19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187" t="s">
        <v>141</v>
      </c>
      <c r="AU148" s="187" t="s">
        <v>139</v>
      </c>
      <c r="AV148" s="14" t="s">
        <v>139</v>
      </c>
      <c r="AW148" s="14" t="s">
        <v>32</v>
      </c>
      <c r="AX148" s="14" t="s">
        <v>76</v>
      </c>
      <c r="AY148" s="187" t="s">
        <v>131</v>
      </c>
    </row>
    <row r="149" s="13" customFormat="1">
      <c r="A149" s="13"/>
      <c r="B149" s="178"/>
      <c r="C149" s="13"/>
      <c r="D149" s="179" t="s">
        <v>141</v>
      </c>
      <c r="E149" s="180" t="s">
        <v>1</v>
      </c>
      <c r="F149" s="181" t="s">
        <v>150</v>
      </c>
      <c r="G149" s="13"/>
      <c r="H149" s="180" t="s">
        <v>1</v>
      </c>
      <c r="I149" s="182"/>
      <c r="J149" s="13"/>
      <c r="K149" s="13"/>
      <c r="L149" s="178"/>
      <c r="M149" s="183"/>
      <c r="N149" s="184"/>
      <c r="O149" s="184"/>
      <c r="P149" s="184"/>
      <c r="Q149" s="184"/>
      <c r="R149" s="184"/>
      <c r="S149" s="184"/>
      <c r="T149" s="18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0" t="s">
        <v>141</v>
      </c>
      <c r="AU149" s="180" t="s">
        <v>139</v>
      </c>
      <c r="AV149" s="13" t="s">
        <v>81</v>
      </c>
      <c r="AW149" s="13" t="s">
        <v>32</v>
      </c>
      <c r="AX149" s="13" t="s">
        <v>76</v>
      </c>
      <c r="AY149" s="180" t="s">
        <v>131</v>
      </c>
    </row>
    <row r="150" s="14" customFormat="1">
      <c r="A150" s="14"/>
      <c r="B150" s="186"/>
      <c r="C150" s="14"/>
      <c r="D150" s="179" t="s">
        <v>141</v>
      </c>
      <c r="E150" s="187" t="s">
        <v>1</v>
      </c>
      <c r="F150" s="188" t="s">
        <v>151</v>
      </c>
      <c r="G150" s="14"/>
      <c r="H150" s="189">
        <v>63.36</v>
      </c>
      <c r="I150" s="190"/>
      <c r="J150" s="14"/>
      <c r="K150" s="14"/>
      <c r="L150" s="186"/>
      <c r="M150" s="191"/>
      <c r="N150" s="192"/>
      <c r="O150" s="192"/>
      <c r="P150" s="192"/>
      <c r="Q150" s="192"/>
      <c r="R150" s="192"/>
      <c r="S150" s="192"/>
      <c r="T150" s="193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187" t="s">
        <v>141</v>
      </c>
      <c r="AU150" s="187" t="s">
        <v>139</v>
      </c>
      <c r="AV150" s="14" t="s">
        <v>139</v>
      </c>
      <c r="AW150" s="14" t="s">
        <v>32</v>
      </c>
      <c r="AX150" s="14" t="s">
        <v>76</v>
      </c>
      <c r="AY150" s="187" t="s">
        <v>131</v>
      </c>
    </row>
    <row r="151" s="15" customFormat="1">
      <c r="A151" s="15"/>
      <c r="B151" s="194"/>
      <c r="C151" s="15"/>
      <c r="D151" s="179" t="s">
        <v>141</v>
      </c>
      <c r="E151" s="195" t="s">
        <v>1</v>
      </c>
      <c r="F151" s="196" t="s">
        <v>144</v>
      </c>
      <c r="G151" s="15"/>
      <c r="H151" s="197">
        <v>153.12</v>
      </c>
      <c r="I151" s="198"/>
      <c r="J151" s="15"/>
      <c r="K151" s="15"/>
      <c r="L151" s="194"/>
      <c r="M151" s="199"/>
      <c r="N151" s="200"/>
      <c r="O151" s="200"/>
      <c r="P151" s="200"/>
      <c r="Q151" s="200"/>
      <c r="R151" s="200"/>
      <c r="S151" s="200"/>
      <c r="T151" s="201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195" t="s">
        <v>141</v>
      </c>
      <c r="AU151" s="195" t="s">
        <v>139</v>
      </c>
      <c r="AV151" s="15" t="s">
        <v>138</v>
      </c>
      <c r="AW151" s="15" t="s">
        <v>32</v>
      </c>
      <c r="AX151" s="15" t="s">
        <v>81</v>
      </c>
      <c r="AY151" s="195" t="s">
        <v>131</v>
      </c>
    </row>
    <row r="152" s="2" customFormat="1" ht="37.8" customHeight="1">
      <c r="A152" s="37"/>
      <c r="B152" s="164"/>
      <c r="C152" s="165" t="s">
        <v>152</v>
      </c>
      <c r="D152" s="165" t="s">
        <v>133</v>
      </c>
      <c r="E152" s="166" t="s">
        <v>153</v>
      </c>
      <c r="F152" s="167" t="s">
        <v>154</v>
      </c>
      <c r="G152" s="168" t="s">
        <v>136</v>
      </c>
      <c r="H152" s="169">
        <v>26.4</v>
      </c>
      <c r="I152" s="170"/>
      <c r="J152" s="171">
        <f>ROUND(I152*H152,2)</f>
        <v>0</v>
      </c>
      <c r="K152" s="167" t="s">
        <v>137</v>
      </c>
      <c r="L152" s="38"/>
      <c r="M152" s="172" t="s">
        <v>1</v>
      </c>
      <c r="N152" s="173" t="s">
        <v>42</v>
      </c>
      <c r="O152" s="76"/>
      <c r="P152" s="174">
        <f>O152*H152</f>
        <v>0</v>
      </c>
      <c r="Q152" s="174">
        <v>0</v>
      </c>
      <c r="R152" s="174">
        <f>Q152*H152</f>
        <v>0</v>
      </c>
      <c r="S152" s="174">
        <v>0</v>
      </c>
      <c r="T152" s="175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76" t="s">
        <v>138</v>
      </c>
      <c r="AT152" s="176" t="s">
        <v>133</v>
      </c>
      <c r="AU152" s="176" t="s">
        <v>139</v>
      </c>
      <c r="AY152" s="18" t="s">
        <v>131</v>
      </c>
      <c r="BE152" s="177">
        <f>IF(N152="základní",J152,0)</f>
        <v>0</v>
      </c>
      <c r="BF152" s="177">
        <f>IF(N152="snížená",J152,0)</f>
        <v>0</v>
      </c>
      <c r="BG152" s="177">
        <f>IF(N152="zákl. přenesená",J152,0)</f>
        <v>0</v>
      </c>
      <c r="BH152" s="177">
        <f>IF(N152="sníž. přenesená",J152,0)</f>
        <v>0</v>
      </c>
      <c r="BI152" s="177">
        <f>IF(N152="nulová",J152,0)</f>
        <v>0</v>
      </c>
      <c r="BJ152" s="18" t="s">
        <v>139</v>
      </c>
      <c r="BK152" s="177">
        <f>ROUND(I152*H152,2)</f>
        <v>0</v>
      </c>
      <c r="BL152" s="18" t="s">
        <v>138</v>
      </c>
      <c r="BM152" s="176" t="s">
        <v>155</v>
      </c>
    </row>
    <row r="153" s="13" customFormat="1">
      <c r="A153" s="13"/>
      <c r="B153" s="178"/>
      <c r="C153" s="13"/>
      <c r="D153" s="179" t="s">
        <v>141</v>
      </c>
      <c r="E153" s="180" t="s">
        <v>1</v>
      </c>
      <c r="F153" s="181" t="s">
        <v>156</v>
      </c>
      <c r="G153" s="13"/>
      <c r="H153" s="180" t="s">
        <v>1</v>
      </c>
      <c r="I153" s="182"/>
      <c r="J153" s="13"/>
      <c r="K153" s="13"/>
      <c r="L153" s="178"/>
      <c r="M153" s="183"/>
      <c r="N153" s="184"/>
      <c r="O153" s="184"/>
      <c r="P153" s="184"/>
      <c r="Q153" s="184"/>
      <c r="R153" s="184"/>
      <c r="S153" s="184"/>
      <c r="T153" s="18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0" t="s">
        <v>141</v>
      </c>
      <c r="AU153" s="180" t="s">
        <v>139</v>
      </c>
      <c r="AV153" s="13" t="s">
        <v>81</v>
      </c>
      <c r="AW153" s="13" t="s">
        <v>32</v>
      </c>
      <c r="AX153" s="13" t="s">
        <v>76</v>
      </c>
      <c r="AY153" s="180" t="s">
        <v>131</v>
      </c>
    </row>
    <row r="154" s="14" customFormat="1">
      <c r="A154" s="14"/>
      <c r="B154" s="186"/>
      <c r="C154" s="14"/>
      <c r="D154" s="179" t="s">
        <v>141</v>
      </c>
      <c r="E154" s="187" t="s">
        <v>1</v>
      </c>
      <c r="F154" s="188" t="s">
        <v>157</v>
      </c>
      <c r="G154" s="14"/>
      <c r="H154" s="189">
        <v>26.4</v>
      </c>
      <c r="I154" s="190"/>
      <c r="J154" s="14"/>
      <c r="K154" s="14"/>
      <c r="L154" s="186"/>
      <c r="M154" s="191"/>
      <c r="N154" s="192"/>
      <c r="O154" s="192"/>
      <c r="P154" s="192"/>
      <c r="Q154" s="192"/>
      <c r="R154" s="192"/>
      <c r="S154" s="192"/>
      <c r="T154" s="193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187" t="s">
        <v>141</v>
      </c>
      <c r="AU154" s="187" t="s">
        <v>139</v>
      </c>
      <c r="AV154" s="14" t="s">
        <v>139</v>
      </c>
      <c r="AW154" s="14" t="s">
        <v>32</v>
      </c>
      <c r="AX154" s="14" t="s">
        <v>76</v>
      </c>
      <c r="AY154" s="187" t="s">
        <v>131</v>
      </c>
    </row>
    <row r="155" s="15" customFormat="1">
      <c r="A155" s="15"/>
      <c r="B155" s="194"/>
      <c r="C155" s="15"/>
      <c r="D155" s="179" t="s">
        <v>141</v>
      </c>
      <c r="E155" s="195" t="s">
        <v>1</v>
      </c>
      <c r="F155" s="196" t="s">
        <v>144</v>
      </c>
      <c r="G155" s="15"/>
      <c r="H155" s="197">
        <v>26.4</v>
      </c>
      <c r="I155" s="198"/>
      <c r="J155" s="15"/>
      <c r="K155" s="15"/>
      <c r="L155" s="194"/>
      <c r="M155" s="199"/>
      <c r="N155" s="200"/>
      <c r="O155" s="200"/>
      <c r="P155" s="200"/>
      <c r="Q155" s="200"/>
      <c r="R155" s="200"/>
      <c r="S155" s="200"/>
      <c r="T155" s="201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195" t="s">
        <v>141</v>
      </c>
      <c r="AU155" s="195" t="s">
        <v>139</v>
      </c>
      <c r="AV155" s="15" t="s">
        <v>138</v>
      </c>
      <c r="AW155" s="15" t="s">
        <v>32</v>
      </c>
      <c r="AX155" s="15" t="s">
        <v>81</v>
      </c>
      <c r="AY155" s="195" t="s">
        <v>131</v>
      </c>
    </row>
    <row r="156" s="2" customFormat="1" ht="37.8" customHeight="1">
      <c r="A156" s="37"/>
      <c r="B156" s="164"/>
      <c r="C156" s="165" t="s">
        <v>138</v>
      </c>
      <c r="D156" s="165" t="s">
        <v>133</v>
      </c>
      <c r="E156" s="166" t="s">
        <v>158</v>
      </c>
      <c r="F156" s="167" t="s">
        <v>159</v>
      </c>
      <c r="G156" s="168" t="s">
        <v>136</v>
      </c>
      <c r="H156" s="169">
        <v>132</v>
      </c>
      <c r="I156" s="170"/>
      <c r="J156" s="171">
        <f>ROUND(I156*H156,2)</f>
        <v>0</v>
      </c>
      <c r="K156" s="167" t="s">
        <v>137</v>
      </c>
      <c r="L156" s="38"/>
      <c r="M156" s="172" t="s">
        <v>1</v>
      </c>
      <c r="N156" s="173" t="s">
        <v>42</v>
      </c>
      <c r="O156" s="76"/>
      <c r="P156" s="174">
        <f>O156*H156</f>
        <v>0</v>
      </c>
      <c r="Q156" s="174">
        <v>0</v>
      </c>
      <c r="R156" s="174">
        <f>Q156*H156</f>
        <v>0</v>
      </c>
      <c r="S156" s="174">
        <v>0</v>
      </c>
      <c r="T156" s="175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76" t="s">
        <v>138</v>
      </c>
      <c r="AT156" s="176" t="s">
        <v>133</v>
      </c>
      <c r="AU156" s="176" t="s">
        <v>139</v>
      </c>
      <c r="AY156" s="18" t="s">
        <v>131</v>
      </c>
      <c r="BE156" s="177">
        <f>IF(N156="základní",J156,0)</f>
        <v>0</v>
      </c>
      <c r="BF156" s="177">
        <f>IF(N156="snížená",J156,0)</f>
        <v>0</v>
      </c>
      <c r="BG156" s="177">
        <f>IF(N156="zákl. přenesená",J156,0)</f>
        <v>0</v>
      </c>
      <c r="BH156" s="177">
        <f>IF(N156="sníž. přenesená",J156,0)</f>
        <v>0</v>
      </c>
      <c r="BI156" s="177">
        <f>IF(N156="nulová",J156,0)</f>
        <v>0</v>
      </c>
      <c r="BJ156" s="18" t="s">
        <v>139</v>
      </c>
      <c r="BK156" s="177">
        <f>ROUND(I156*H156,2)</f>
        <v>0</v>
      </c>
      <c r="BL156" s="18" t="s">
        <v>138</v>
      </c>
      <c r="BM156" s="176" t="s">
        <v>160</v>
      </c>
    </row>
    <row r="157" s="14" customFormat="1">
      <c r="A157" s="14"/>
      <c r="B157" s="186"/>
      <c r="C157" s="14"/>
      <c r="D157" s="179" t="s">
        <v>141</v>
      </c>
      <c r="E157" s="14"/>
      <c r="F157" s="188" t="s">
        <v>161</v>
      </c>
      <c r="G157" s="14"/>
      <c r="H157" s="189">
        <v>132</v>
      </c>
      <c r="I157" s="190"/>
      <c r="J157" s="14"/>
      <c r="K157" s="14"/>
      <c r="L157" s="186"/>
      <c r="M157" s="191"/>
      <c r="N157" s="192"/>
      <c r="O157" s="192"/>
      <c r="P157" s="192"/>
      <c r="Q157" s="192"/>
      <c r="R157" s="192"/>
      <c r="S157" s="192"/>
      <c r="T157" s="193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187" t="s">
        <v>141</v>
      </c>
      <c r="AU157" s="187" t="s">
        <v>139</v>
      </c>
      <c r="AV157" s="14" t="s">
        <v>139</v>
      </c>
      <c r="AW157" s="14" t="s">
        <v>3</v>
      </c>
      <c r="AX157" s="14" t="s">
        <v>81</v>
      </c>
      <c r="AY157" s="187" t="s">
        <v>131</v>
      </c>
    </row>
    <row r="158" s="2" customFormat="1" ht="24.15" customHeight="1">
      <c r="A158" s="37"/>
      <c r="B158" s="164"/>
      <c r="C158" s="165" t="s">
        <v>162</v>
      </c>
      <c r="D158" s="165" t="s">
        <v>133</v>
      </c>
      <c r="E158" s="166" t="s">
        <v>163</v>
      </c>
      <c r="F158" s="167" t="s">
        <v>164</v>
      </c>
      <c r="G158" s="168" t="s">
        <v>136</v>
      </c>
      <c r="H158" s="169">
        <v>26.4</v>
      </c>
      <c r="I158" s="170"/>
      <c r="J158" s="171">
        <f>ROUND(I158*H158,2)</f>
        <v>0</v>
      </c>
      <c r="K158" s="167" t="s">
        <v>137</v>
      </c>
      <c r="L158" s="38"/>
      <c r="M158" s="172" t="s">
        <v>1</v>
      </c>
      <c r="N158" s="173" t="s">
        <v>42</v>
      </c>
      <c r="O158" s="76"/>
      <c r="P158" s="174">
        <f>O158*H158</f>
        <v>0</v>
      </c>
      <c r="Q158" s="174">
        <v>0</v>
      </c>
      <c r="R158" s="174">
        <f>Q158*H158</f>
        <v>0</v>
      </c>
      <c r="S158" s="174">
        <v>0</v>
      </c>
      <c r="T158" s="175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76" t="s">
        <v>138</v>
      </c>
      <c r="AT158" s="176" t="s">
        <v>133</v>
      </c>
      <c r="AU158" s="176" t="s">
        <v>139</v>
      </c>
      <c r="AY158" s="18" t="s">
        <v>131</v>
      </c>
      <c r="BE158" s="177">
        <f>IF(N158="základní",J158,0)</f>
        <v>0</v>
      </c>
      <c r="BF158" s="177">
        <f>IF(N158="snížená",J158,0)</f>
        <v>0</v>
      </c>
      <c r="BG158" s="177">
        <f>IF(N158="zákl. přenesená",J158,0)</f>
        <v>0</v>
      </c>
      <c r="BH158" s="177">
        <f>IF(N158="sníž. přenesená",J158,0)</f>
        <v>0</v>
      </c>
      <c r="BI158" s="177">
        <f>IF(N158="nulová",J158,0)</f>
        <v>0</v>
      </c>
      <c r="BJ158" s="18" t="s">
        <v>139</v>
      </c>
      <c r="BK158" s="177">
        <f>ROUND(I158*H158,2)</f>
        <v>0</v>
      </c>
      <c r="BL158" s="18" t="s">
        <v>138</v>
      </c>
      <c r="BM158" s="176" t="s">
        <v>165</v>
      </c>
    </row>
    <row r="159" s="2" customFormat="1" ht="24.15" customHeight="1">
      <c r="A159" s="37"/>
      <c r="B159" s="164"/>
      <c r="C159" s="165" t="s">
        <v>166</v>
      </c>
      <c r="D159" s="165" t="s">
        <v>133</v>
      </c>
      <c r="E159" s="166" t="s">
        <v>167</v>
      </c>
      <c r="F159" s="167" t="s">
        <v>168</v>
      </c>
      <c r="G159" s="168" t="s">
        <v>136</v>
      </c>
      <c r="H159" s="169">
        <v>26.4</v>
      </c>
      <c r="I159" s="170"/>
      <c r="J159" s="171">
        <f>ROUND(I159*H159,2)</f>
        <v>0</v>
      </c>
      <c r="K159" s="167" t="s">
        <v>137</v>
      </c>
      <c r="L159" s="38"/>
      <c r="M159" s="172" t="s">
        <v>1</v>
      </c>
      <c r="N159" s="173" t="s">
        <v>42</v>
      </c>
      <c r="O159" s="76"/>
      <c r="P159" s="174">
        <f>O159*H159</f>
        <v>0</v>
      </c>
      <c r="Q159" s="174">
        <v>0</v>
      </c>
      <c r="R159" s="174">
        <f>Q159*H159</f>
        <v>0</v>
      </c>
      <c r="S159" s="174">
        <v>0</v>
      </c>
      <c r="T159" s="175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76" t="s">
        <v>138</v>
      </c>
      <c r="AT159" s="176" t="s">
        <v>133</v>
      </c>
      <c r="AU159" s="176" t="s">
        <v>139</v>
      </c>
      <c r="AY159" s="18" t="s">
        <v>131</v>
      </c>
      <c r="BE159" s="177">
        <f>IF(N159="základní",J159,0)</f>
        <v>0</v>
      </c>
      <c r="BF159" s="177">
        <f>IF(N159="snížená",J159,0)</f>
        <v>0</v>
      </c>
      <c r="BG159" s="177">
        <f>IF(N159="zákl. přenesená",J159,0)</f>
        <v>0</v>
      </c>
      <c r="BH159" s="177">
        <f>IF(N159="sníž. přenesená",J159,0)</f>
        <v>0</v>
      </c>
      <c r="BI159" s="177">
        <f>IF(N159="nulová",J159,0)</f>
        <v>0</v>
      </c>
      <c r="BJ159" s="18" t="s">
        <v>139</v>
      </c>
      <c r="BK159" s="177">
        <f>ROUND(I159*H159,2)</f>
        <v>0</v>
      </c>
      <c r="BL159" s="18" t="s">
        <v>138</v>
      </c>
      <c r="BM159" s="176" t="s">
        <v>169</v>
      </c>
    </row>
    <row r="160" s="2" customFormat="1" ht="33" customHeight="1">
      <c r="A160" s="37"/>
      <c r="B160" s="164"/>
      <c r="C160" s="165" t="s">
        <v>170</v>
      </c>
      <c r="D160" s="165" t="s">
        <v>133</v>
      </c>
      <c r="E160" s="166" t="s">
        <v>171</v>
      </c>
      <c r="F160" s="167" t="s">
        <v>172</v>
      </c>
      <c r="G160" s="168" t="s">
        <v>173</v>
      </c>
      <c r="H160" s="169">
        <v>44.88</v>
      </c>
      <c r="I160" s="170"/>
      <c r="J160" s="171">
        <f>ROUND(I160*H160,2)</f>
        <v>0</v>
      </c>
      <c r="K160" s="167" t="s">
        <v>137</v>
      </c>
      <c r="L160" s="38"/>
      <c r="M160" s="172" t="s">
        <v>1</v>
      </c>
      <c r="N160" s="173" t="s">
        <v>42</v>
      </c>
      <c r="O160" s="76"/>
      <c r="P160" s="174">
        <f>O160*H160</f>
        <v>0</v>
      </c>
      <c r="Q160" s="174">
        <v>0</v>
      </c>
      <c r="R160" s="174">
        <f>Q160*H160</f>
        <v>0</v>
      </c>
      <c r="S160" s="174">
        <v>0</v>
      </c>
      <c r="T160" s="175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76" t="s">
        <v>138</v>
      </c>
      <c r="AT160" s="176" t="s">
        <v>133</v>
      </c>
      <c r="AU160" s="176" t="s">
        <v>139</v>
      </c>
      <c r="AY160" s="18" t="s">
        <v>131</v>
      </c>
      <c r="BE160" s="177">
        <f>IF(N160="základní",J160,0)</f>
        <v>0</v>
      </c>
      <c r="BF160" s="177">
        <f>IF(N160="snížená",J160,0)</f>
        <v>0</v>
      </c>
      <c r="BG160" s="177">
        <f>IF(N160="zákl. přenesená",J160,0)</f>
        <v>0</v>
      </c>
      <c r="BH160" s="177">
        <f>IF(N160="sníž. přenesená",J160,0)</f>
        <v>0</v>
      </c>
      <c r="BI160" s="177">
        <f>IF(N160="nulová",J160,0)</f>
        <v>0</v>
      </c>
      <c r="BJ160" s="18" t="s">
        <v>139</v>
      </c>
      <c r="BK160" s="177">
        <f>ROUND(I160*H160,2)</f>
        <v>0</v>
      </c>
      <c r="BL160" s="18" t="s">
        <v>138</v>
      </c>
      <c r="BM160" s="176" t="s">
        <v>174</v>
      </c>
    </row>
    <row r="161" s="14" customFormat="1">
      <c r="A161" s="14"/>
      <c r="B161" s="186"/>
      <c r="C161" s="14"/>
      <c r="D161" s="179" t="s">
        <v>141</v>
      </c>
      <c r="E161" s="14"/>
      <c r="F161" s="188" t="s">
        <v>175</v>
      </c>
      <c r="G161" s="14"/>
      <c r="H161" s="189">
        <v>44.88</v>
      </c>
      <c r="I161" s="190"/>
      <c r="J161" s="14"/>
      <c r="K161" s="14"/>
      <c r="L161" s="186"/>
      <c r="M161" s="191"/>
      <c r="N161" s="192"/>
      <c r="O161" s="192"/>
      <c r="P161" s="192"/>
      <c r="Q161" s="192"/>
      <c r="R161" s="192"/>
      <c r="S161" s="192"/>
      <c r="T161" s="193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187" t="s">
        <v>141</v>
      </c>
      <c r="AU161" s="187" t="s">
        <v>139</v>
      </c>
      <c r="AV161" s="14" t="s">
        <v>139</v>
      </c>
      <c r="AW161" s="14" t="s">
        <v>3</v>
      </c>
      <c r="AX161" s="14" t="s">
        <v>81</v>
      </c>
      <c r="AY161" s="187" t="s">
        <v>131</v>
      </c>
    </row>
    <row r="162" s="2" customFormat="1" ht="16.5" customHeight="1">
      <c r="A162" s="37"/>
      <c r="B162" s="164"/>
      <c r="C162" s="165" t="s">
        <v>176</v>
      </c>
      <c r="D162" s="165" t="s">
        <v>133</v>
      </c>
      <c r="E162" s="166" t="s">
        <v>177</v>
      </c>
      <c r="F162" s="167" t="s">
        <v>178</v>
      </c>
      <c r="G162" s="168" t="s">
        <v>136</v>
      </c>
      <c r="H162" s="169">
        <v>26.4</v>
      </c>
      <c r="I162" s="170"/>
      <c r="J162" s="171">
        <f>ROUND(I162*H162,2)</f>
        <v>0</v>
      </c>
      <c r="K162" s="167" t="s">
        <v>137</v>
      </c>
      <c r="L162" s="38"/>
      <c r="M162" s="172" t="s">
        <v>1</v>
      </c>
      <c r="N162" s="173" t="s">
        <v>42</v>
      </c>
      <c r="O162" s="76"/>
      <c r="P162" s="174">
        <f>O162*H162</f>
        <v>0</v>
      </c>
      <c r="Q162" s="174">
        <v>0</v>
      </c>
      <c r="R162" s="174">
        <f>Q162*H162</f>
        <v>0</v>
      </c>
      <c r="S162" s="174">
        <v>0</v>
      </c>
      <c r="T162" s="175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76" t="s">
        <v>138</v>
      </c>
      <c r="AT162" s="176" t="s">
        <v>133</v>
      </c>
      <c r="AU162" s="176" t="s">
        <v>139</v>
      </c>
      <c r="AY162" s="18" t="s">
        <v>131</v>
      </c>
      <c r="BE162" s="177">
        <f>IF(N162="základní",J162,0)</f>
        <v>0</v>
      </c>
      <c r="BF162" s="177">
        <f>IF(N162="snížená",J162,0)</f>
        <v>0</v>
      </c>
      <c r="BG162" s="177">
        <f>IF(N162="zákl. přenesená",J162,0)</f>
        <v>0</v>
      </c>
      <c r="BH162" s="177">
        <f>IF(N162="sníž. přenesená",J162,0)</f>
        <v>0</v>
      </c>
      <c r="BI162" s="177">
        <f>IF(N162="nulová",J162,0)</f>
        <v>0</v>
      </c>
      <c r="BJ162" s="18" t="s">
        <v>139</v>
      </c>
      <c r="BK162" s="177">
        <f>ROUND(I162*H162,2)</f>
        <v>0</v>
      </c>
      <c r="BL162" s="18" t="s">
        <v>138</v>
      </c>
      <c r="BM162" s="176" t="s">
        <v>179</v>
      </c>
    </row>
    <row r="163" s="2" customFormat="1" ht="24.15" customHeight="1">
      <c r="A163" s="37"/>
      <c r="B163" s="164"/>
      <c r="C163" s="165" t="s">
        <v>180</v>
      </c>
      <c r="D163" s="165" t="s">
        <v>133</v>
      </c>
      <c r="E163" s="166" t="s">
        <v>181</v>
      </c>
      <c r="F163" s="167" t="s">
        <v>182</v>
      </c>
      <c r="G163" s="168" t="s">
        <v>136</v>
      </c>
      <c r="H163" s="169">
        <v>63.36</v>
      </c>
      <c r="I163" s="170"/>
      <c r="J163" s="171">
        <f>ROUND(I163*H163,2)</f>
        <v>0</v>
      </c>
      <c r="K163" s="167" t="s">
        <v>137</v>
      </c>
      <c r="L163" s="38"/>
      <c r="M163" s="172" t="s">
        <v>1</v>
      </c>
      <c r="N163" s="173" t="s">
        <v>42</v>
      </c>
      <c r="O163" s="76"/>
      <c r="P163" s="174">
        <f>O163*H163</f>
        <v>0</v>
      </c>
      <c r="Q163" s="174">
        <v>0</v>
      </c>
      <c r="R163" s="174">
        <f>Q163*H163</f>
        <v>0</v>
      </c>
      <c r="S163" s="174">
        <v>0</v>
      </c>
      <c r="T163" s="175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76" t="s">
        <v>138</v>
      </c>
      <c r="AT163" s="176" t="s">
        <v>133</v>
      </c>
      <c r="AU163" s="176" t="s">
        <v>139</v>
      </c>
      <c r="AY163" s="18" t="s">
        <v>131</v>
      </c>
      <c r="BE163" s="177">
        <f>IF(N163="základní",J163,0)</f>
        <v>0</v>
      </c>
      <c r="BF163" s="177">
        <f>IF(N163="snížená",J163,0)</f>
        <v>0</v>
      </c>
      <c r="BG163" s="177">
        <f>IF(N163="zákl. přenesená",J163,0)</f>
        <v>0</v>
      </c>
      <c r="BH163" s="177">
        <f>IF(N163="sníž. přenesená",J163,0)</f>
        <v>0</v>
      </c>
      <c r="BI163" s="177">
        <f>IF(N163="nulová",J163,0)</f>
        <v>0</v>
      </c>
      <c r="BJ163" s="18" t="s">
        <v>139</v>
      </c>
      <c r="BK163" s="177">
        <f>ROUND(I163*H163,2)</f>
        <v>0</v>
      </c>
      <c r="BL163" s="18" t="s">
        <v>138</v>
      </c>
      <c r="BM163" s="176" t="s">
        <v>183</v>
      </c>
    </row>
    <row r="164" s="13" customFormat="1">
      <c r="A164" s="13"/>
      <c r="B164" s="178"/>
      <c r="C164" s="13"/>
      <c r="D164" s="179" t="s">
        <v>141</v>
      </c>
      <c r="E164" s="180" t="s">
        <v>1</v>
      </c>
      <c r="F164" s="181" t="s">
        <v>184</v>
      </c>
      <c r="G164" s="13"/>
      <c r="H164" s="180" t="s">
        <v>1</v>
      </c>
      <c r="I164" s="182"/>
      <c r="J164" s="13"/>
      <c r="K164" s="13"/>
      <c r="L164" s="178"/>
      <c r="M164" s="183"/>
      <c r="N164" s="184"/>
      <c r="O164" s="184"/>
      <c r="P164" s="184"/>
      <c r="Q164" s="184"/>
      <c r="R164" s="184"/>
      <c r="S164" s="184"/>
      <c r="T164" s="18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80" t="s">
        <v>141</v>
      </c>
      <c r="AU164" s="180" t="s">
        <v>139</v>
      </c>
      <c r="AV164" s="13" t="s">
        <v>81</v>
      </c>
      <c r="AW164" s="13" t="s">
        <v>32</v>
      </c>
      <c r="AX164" s="13" t="s">
        <v>76</v>
      </c>
      <c r="AY164" s="180" t="s">
        <v>131</v>
      </c>
    </row>
    <row r="165" s="14" customFormat="1">
      <c r="A165" s="14"/>
      <c r="B165" s="186"/>
      <c r="C165" s="14"/>
      <c r="D165" s="179" t="s">
        <v>141</v>
      </c>
      <c r="E165" s="187" t="s">
        <v>1</v>
      </c>
      <c r="F165" s="188" t="s">
        <v>185</v>
      </c>
      <c r="G165" s="14"/>
      <c r="H165" s="189">
        <v>63.36</v>
      </c>
      <c r="I165" s="190"/>
      <c r="J165" s="14"/>
      <c r="K165" s="14"/>
      <c r="L165" s="186"/>
      <c r="M165" s="191"/>
      <c r="N165" s="192"/>
      <c r="O165" s="192"/>
      <c r="P165" s="192"/>
      <c r="Q165" s="192"/>
      <c r="R165" s="192"/>
      <c r="S165" s="192"/>
      <c r="T165" s="193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187" t="s">
        <v>141</v>
      </c>
      <c r="AU165" s="187" t="s">
        <v>139</v>
      </c>
      <c r="AV165" s="14" t="s">
        <v>139</v>
      </c>
      <c r="AW165" s="14" t="s">
        <v>32</v>
      </c>
      <c r="AX165" s="14" t="s">
        <v>76</v>
      </c>
      <c r="AY165" s="187" t="s">
        <v>131</v>
      </c>
    </row>
    <row r="166" s="15" customFormat="1">
      <c r="A166" s="15"/>
      <c r="B166" s="194"/>
      <c r="C166" s="15"/>
      <c r="D166" s="179" t="s">
        <v>141</v>
      </c>
      <c r="E166" s="195" t="s">
        <v>1</v>
      </c>
      <c r="F166" s="196" t="s">
        <v>144</v>
      </c>
      <c r="G166" s="15"/>
      <c r="H166" s="197">
        <v>63.36</v>
      </c>
      <c r="I166" s="198"/>
      <c r="J166" s="15"/>
      <c r="K166" s="15"/>
      <c r="L166" s="194"/>
      <c r="M166" s="199"/>
      <c r="N166" s="200"/>
      <c r="O166" s="200"/>
      <c r="P166" s="200"/>
      <c r="Q166" s="200"/>
      <c r="R166" s="200"/>
      <c r="S166" s="200"/>
      <c r="T166" s="201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195" t="s">
        <v>141</v>
      </c>
      <c r="AU166" s="195" t="s">
        <v>139</v>
      </c>
      <c r="AV166" s="15" t="s">
        <v>138</v>
      </c>
      <c r="AW166" s="15" t="s">
        <v>32</v>
      </c>
      <c r="AX166" s="15" t="s">
        <v>81</v>
      </c>
      <c r="AY166" s="195" t="s">
        <v>131</v>
      </c>
    </row>
    <row r="167" s="2" customFormat="1" ht="24.15" customHeight="1">
      <c r="A167" s="37"/>
      <c r="B167" s="164"/>
      <c r="C167" s="165" t="s">
        <v>186</v>
      </c>
      <c r="D167" s="165" t="s">
        <v>133</v>
      </c>
      <c r="E167" s="166" t="s">
        <v>187</v>
      </c>
      <c r="F167" s="167" t="s">
        <v>188</v>
      </c>
      <c r="G167" s="168" t="s">
        <v>136</v>
      </c>
      <c r="H167" s="169">
        <v>31.68</v>
      </c>
      <c r="I167" s="170"/>
      <c r="J167" s="171">
        <f>ROUND(I167*H167,2)</f>
        <v>0</v>
      </c>
      <c r="K167" s="167" t="s">
        <v>137</v>
      </c>
      <c r="L167" s="38"/>
      <c r="M167" s="172" t="s">
        <v>1</v>
      </c>
      <c r="N167" s="173" t="s">
        <v>42</v>
      </c>
      <c r="O167" s="76"/>
      <c r="P167" s="174">
        <f>O167*H167</f>
        <v>0</v>
      </c>
      <c r="Q167" s="174">
        <v>0</v>
      </c>
      <c r="R167" s="174">
        <f>Q167*H167</f>
        <v>0</v>
      </c>
      <c r="S167" s="174">
        <v>0</v>
      </c>
      <c r="T167" s="175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76" t="s">
        <v>138</v>
      </c>
      <c r="AT167" s="176" t="s">
        <v>133</v>
      </c>
      <c r="AU167" s="176" t="s">
        <v>139</v>
      </c>
      <c r="AY167" s="18" t="s">
        <v>131</v>
      </c>
      <c r="BE167" s="177">
        <f>IF(N167="základní",J167,0)</f>
        <v>0</v>
      </c>
      <c r="BF167" s="177">
        <f>IF(N167="snížená",J167,0)</f>
        <v>0</v>
      </c>
      <c r="BG167" s="177">
        <f>IF(N167="zákl. přenesená",J167,0)</f>
        <v>0</v>
      </c>
      <c r="BH167" s="177">
        <f>IF(N167="sníž. přenesená",J167,0)</f>
        <v>0</v>
      </c>
      <c r="BI167" s="177">
        <f>IF(N167="nulová",J167,0)</f>
        <v>0</v>
      </c>
      <c r="BJ167" s="18" t="s">
        <v>139</v>
      </c>
      <c r="BK167" s="177">
        <f>ROUND(I167*H167,2)</f>
        <v>0</v>
      </c>
      <c r="BL167" s="18" t="s">
        <v>138</v>
      </c>
      <c r="BM167" s="176" t="s">
        <v>189</v>
      </c>
    </row>
    <row r="168" s="13" customFormat="1">
      <c r="A168" s="13"/>
      <c r="B168" s="178"/>
      <c r="C168" s="13"/>
      <c r="D168" s="179" t="s">
        <v>141</v>
      </c>
      <c r="E168" s="180" t="s">
        <v>1</v>
      </c>
      <c r="F168" s="181" t="s">
        <v>184</v>
      </c>
      <c r="G168" s="13"/>
      <c r="H168" s="180" t="s">
        <v>1</v>
      </c>
      <c r="I168" s="182"/>
      <c r="J168" s="13"/>
      <c r="K168" s="13"/>
      <c r="L168" s="178"/>
      <c r="M168" s="183"/>
      <c r="N168" s="184"/>
      <c r="O168" s="184"/>
      <c r="P168" s="184"/>
      <c r="Q168" s="184"/>
      <c r="R168" s="184"/>
      <c r="S168" s="184"/>
      <c r="T168" s="18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80" t="s">
        <v>141</v>
      </c>
      <c r="AU168" s="180" t="s">
        <v>139</v>
      </c>
      <c r="AV168" s="13" t="s">
        <v>81</v>
      </c>
      <c r="AW168" s="13" t="s">
        <v>32</v>
      </c>
      <c r="AX168" s="13" t="s">
        <v>76</v>
      </c>
      <c r="AY168" s="180" t="s">
        <v>131</v>
      </c>
    </row>
    <row r="169" s="14" customFormat="1">
      <c r="A169" s="14"/>
      <c r="B169" s="186"/>
      <c r="C169" s="14"/>
      <c r="D169" s="179" t="s">
        <v>141</v>
      </c>
      <c r="E169" s="187" t="s">
        <v>1</v>
      </c>
      <c r="F169" s="188" t="s">
        <v>190</v>
      </c>
      <c r="G169" s="14"/>
      <c r="H169" s="189">
        <v>31.68</v>
      </c>
      <c r="I169" s="190"/>
      <c r="J169" s="14"/>
      <c r="K169" s="14"/>
      <c r="L169" s="186"/>
      <c r="M169" s="191"/>
      <c r="N169" s="192"/>
      <c r="O169" s="192"/>
      <c r="P169" s="192"/>
      <c r="Q169" s="192"/>
      <c r="R169" s="192"/>
      <c r="S169" s="192"/>
      <c r="T169" s="193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187" t="s">
        <v>141</v>
      </c>
      <c r="AU169" s="187" t="s">
        <v>139</v>
      </c>
      <c r="AV169" s="14" t="s">
        <v>139</v>
      </c>
      <c r="AW169" s="14" t="s">
        <v>32</v>
      </c>
      <c r="AX169" s="14" t="s">
        <v>76</v>
      </c>
      <c r="AY169" s="187" t="s">
        <v>131</v>
      </c>
    </row>
    <row r="170" s="15" customFormat="1">
      <c r="A170" s="15"/>
      <c r="B170" s="194"/>
      <c r="C170" s="15"/>
      <c r="D170" s="179" t="s">
        <v>141</v>
      </c>
      <c r="E170" s="195" t="s">
        <v>1</v>
      </c>
      <c r="F170" s="196" t="s">
        <v>144</v>
      </c>
      <c r="G170" s="15"/>
      <c r="H170" s="197">
        <v>31.68</v>
      </c>
      <c r="I170" s="198"/>
      <c r="J170" s="15"/>
      <c r="K170" s="15"/>
      <c r="L170" s="194"/>
      <c r="M170" s="199"/>
      <c r="N170" s="200"/>
      <c r="O170" s="200"/>
      <c r="P170" s="200"/>
      <c r="Q170" s="200"/>
      <c r="R170" s="200"/>
      <c r="S170" s="200"/>
      <c r="T170" s="201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195" t="s">
        <v>141</v>
      </c>
      <c r="AU170" s="195" t="s">
        <v>139</v>
      </c>
      <c r="AV170" s="15" t="s">
        <v>138</v>
      </c>
      <c r="AW170" s="15" t="s">
        <v>32</v>
      </c>
      <c r="AX170" s="15" t="s">
        <v>81</v>
      </c>
      <c r="AY170" s="195" t="s">
        <v>131</v>
      </c>
    </row>
    <row r="171" s="2" customFormat="1" ht="16.5" customHeight="1">
      <c r="A171" s="37"/>
      <c r="B171" s="164"/>
      <c r="C171" s="202" t="s">
        <v>191</v>
      </c>
      <c r="D171" s="202" t="s">
        <v>192</v>
      </c>
      <c r="E171" s="203" t="s">
        <v>193</v>
      </c>
      <c r="F171" s="204" t="s">
        <v>194</v>
      </c>
      <c r="G171" s="205" t="s">
        <v>173</v>
      </c>
      <c r="H171" s="206">
        <v>63.36</v>
      </c>
      <c r="I171" s="207"/>
      <c r="J171" s="208">
        <f>ROUND(I171*H171,2)</f>
        <v>0</v>
      </c>
      <c r="K171" s="204" t="s">
        <v>137</v>
      </c>
      <c r="L171" s="209"/>
      <c r="M171" s="210" t="s">
        <v>1</v>
      </c>
      <c r="N171" s="211" t="s">
        <v>42</v>
      </c>
      <c r="O171" s="76"/>
      <c r="P171" s="174">
        <f>O171*H171</f>
        <v>0</v>
      </c>
      <c r="Q171" s="174">
        <v>1</v>
      </c>
      <c r="R171" s="174">
        <f>Q171*H171</f>
        <v>63.36</v>
      </c>
      <c r="S171" s="174">
        <v>0</v>
      </c>
      <c r="T171" s="175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76" t="s">
        <v>176</v>
      </c>
      <c r="AT171" s="176" t="s">
        <v>192</v>
      </c>
      <c r="AU171" s="176" t="s">
        <v>139</v>
      </c>
      <c r="AY171" s="18" t="s">
        <v>131</v>
      </c>
      <c r="BE171" s="177">
        <f>IF(N171="základní",J171,0)</f>
        <v>0</v>
      </c>
      <c r="BF171" s="177">
        <f>IF(N171="snížená",J171,0)</f>
        <v>0</v>
      </c>
      <c r="BG171" s="177">
        <f>IF(N171="zákl. přenesená",J171,0)</f>
        <v>0</v>
      </c>
      <c r="BH171" s="177">
        <f>IF(N171="sníž. přenesená",J171,0)</f>
        <v>0</v>
      </c>
      <c r="BI171" s="177">
        <f>IF(N171="nulová",J171,0)</f>
        <v>0</v>
      </c>
      <c r="BJ171" s="18" t="s">
        <v>139</v>
      </c>
      <c r="BK171" s="177">
        <f>ROUND(I171*H171,2)</f>
        <v>0</v>
      </c>
      <c r="BL171" s="18" t="s">
        <v>138</v>
      </c>
      <c r="BM171" s="176" t="s">
        <v>195</v>
      </c>
    </row>
    <row r="172" s="14" customFormat="1">
      <c r="A172" s="14"/>
      <c r="B172" s="186"/>
      <c r="C172" s="14"/>
      <c r="D172" s="179" t="s">
        <v>141</v>
      </c>
      <c r="E172" s="14"/>
      <c r="F172" s="188" t="s">
        <v>196</v>
      </c>
      <c r="G172" s="14"/>
      <c r="H172" s="189">
        <v>63.36</v>
      </c>
      <c r="I172" s="190"/>
      <c r="J172" s="14"/>
      <c r="K172" s="14"/>
      <c r="L172" s="186"/>
      <c r="M172" s="191"/>
      <c r="N172" s="192"/>
      <c r="O172" s="192"/>
      <c r="P172" s="192"/>
      <c r="Q172" s="192"/>
      <c r="R172" s="192"/>
      <c r="S172" s="192"/>
      <c r="T172" s="193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187" t="s">
        <v>141</v>
      </c>
      <c r="AU172" s="187" t="s">
        <v>139</v>
      </c>
      <c r="AV172" s="14" t="s">
        <v>139</v>
      </c>
      <c r="AW172" s="14" t="s">
        <v>3</v>
      </c>
      <c r="AX172" s="14" t="s">
        <v>81</v>
      </c>
      <c r="AY172" s="187" t="s">
        <v>131</v>
      </c>
    </row>
    <row r="173" s="2" customFormat="1" ht="24.15" customHeight="1">
      <c r="A173" s="37"/>
      <c r="B173" s="164"/>
      <c r="C173" s="165" t="s">
        <v>197</v>
      </c>
      <c r="D173" s="165" t="s">
        <v>133</v>
      </c>
      <c r="E173" s="166" t="s">
        <v>198</v>
      </c>
      <c r="F173" s="167" t="s">
        <v>199</v>
      </c>
      <c r="G173" s="168" t="s">
        <v>136</v>
      </c>
      <c r="H173" s="169">
        <v>31.68</v>
      </c>
      <c r="I173" s="170"/>
      <c r="J173" s="171">
        <f>ROUND(I173*H173,2)</f>
        <v>0</v>
      </c>
      <c r="K173" s="167" t="s">
        <v>137</v>
      </c>
      <c r="L173" s="38"/>
      <c r="M173" s="172" t="s">
        <v>1</v>
      </c>
      <c r="N173" s="173" t="s">
        <v>42</v>
      </c>
      <c r="O173" s="76"/>
      <c r="P173" s="174">
        <f>O173*H173</f>
        <v>0</v>
      </c>
      <c r="Q173" s="174">
        <v>0</v>
      </c>
      <c r="R173" s="174">
        <f>Q173*H173</f>
        <v>0</v>
      </c>
      <c r="S173" s="174">
        <v>0</v>
      </c>
      <c r="T173" s="175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76" t="s">
        <v>138</v>
      </c>
      <c r="AT173" s="176" t="s">
        <v>133</v>
      </c>
      <c r="AU173" s="176" t="s">
        <v>139</v>
      </c>
      <c r="AY173" s="18" t="s">
        <v>131</v>
      </c>
      <c r="BE173" s="177">
        <f>IF(N173="základní",J173,0)</f>
        <v>0</v>
      </c>
      <c r="BF173" s="177">
        <f>IF(N173="snížená",J173,0)</f>
        <v>0</v>
      </c>
      <c r="BG173" s="177">
        <f>IF(N173="zákl. přenesená",J173,0)</f>
        <v>0</v>
      </c>
      <c r="BH173" s="177">
        <f>IF(N173="sníž. přenesená",J173,0)</f>
        <v>0</v>
      </c>
      <c r="BI173" s="177">
        <f>IF(N173="nulová",J173,0)</f>
        <v>0</v>
      </c>
      <c r="BJ173" s="18" t="s">
        <v>139</v>
      </c>
      <c r="BK173" s="177">
        <f>ROUND(I173*H173,2)</f>
        <v>0</v>
      </c>
      <c r="BL173" s="18" t="s">
        <v>138</v>
      </c>
      <c r="BM173" s="176" t="s">
        <v>200</v>
      </c>
    </row>
    <row r="174" s="12" customFormat="1" ht="22.8" customHeight="1">
      <c r="A174" s="12"/>
      <c r="B174" s="151"/>
      <c r="C174" s="12"/>
      <c r="D174" s="152" t="s">
        <v>75</v>
      </c>
      <c r="E174" s="162" t="s">
        <v>152</v>
      </c>
      <c r="F174" s="162" t="s">
        <v>201</v>
      </c>
      <c r="G174" s="12"/>
      <c r="H174" s="12"/>
      <c r="I174" s="154"/>
      <c r="J174" s="163">
        <f>BK174</f>
        <v>0</v>
      </c>
      <c r="K174" s="12"/>
      <c r="L174" s="151"/>
      <c r="M174" s="156"/>
      <c r="N174" s="157"/>
      <c r="O174" s="157"/>
      <c r="P174" s="158">
        <f>SUM(P175:P180)</f>
        <v>0</v>
      </c>
      <c r="Q174" s="157"/>
      <c r="R174" s="158">
        <f>SUM(R175:R180)</f>
        <v>2.8398719999999996</v>
      </c>
      <c r="S174" s="157"/>
      <c r="T174" s="159">
        <f>SUM(T175:T180)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52" t="s">
        <v>81</v>
      </c>
      <c r="AT174" s="160" t="s">
        <v>75</v>
      </c>
      <c r="AU174" s="160" t="s">
        <v>81</v>
      </c>
      <c r="AY174" s="152" t="s">
        <v>131</v>
      </c>
      <c r="BK174" s="161">
        <f>SUM(BK175:BK180)</f>
        <v>0</v>
      </c>
    </row>
    <row r="175" s="2" customFormat="1" ht="24.15" customHeight="1">
      <c r="A175" s="37"/>
      <c r="B175" s="164"/>
      <c r="C175" s="165" t="s">
        <v>202</v>
      </c>
      <c r="D175" s="165" t="s">
        <v>133</v>
      </c>
      <c r="E175" s="166" t="s">
        <v>203</v>
      </c>
      <c r="F175" s="167" t="s">
        <v>204</v>
      </c>
      <c r="G175" s="168" t="s">
        <v>205</v>
      </c>
      <c r="H175" s="169">
        <v>53.76</v>
      </c>
      <c r="I175" s="170"/>
      <c r="J175" s="171">
        <f>ROUND(I175*H175,2)</f>
        <v>0</v>
      </c>
      <c r="K175" s="167" t="s">
        <v>137</v>
      </c>
      <c r="L175" s="38"/>
      <c r="M175" s="172" t="s">
        <v>1</v>
      </c>
      <c r="N175" s="173" t="s">
        <v>42</v>
      </c>
      <c r="O175" s="76"/>
      <c r="P175" s="174">
        <f>O175*H175</f>
        <v>0</v>
      </c>
      <c r="Q175" s="174">
        <v>0.0525</v>
      </c>
      <c r="R175" s="174">
        <f>Q175*H175</f>
        <v>2.8223999999999996</v>
      </c>
      <c r="S175" s="174">
        <v>0</v>
      </c>
      <c r="T175" s="175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76" t="s">
        <v>138</v>
      </c>
      <c r="AT175" s="176" t="s">
        <v>133</v>
      </c>
      <c r="AU175" s="176" t="s">
        <v>139</v>
      </c>
      <c r="AY175" s="18" t="s">
        <v>131</v>
      </c>
      <c r="BE175" s="177">
        <f>IF(N175="základní",J175,0)</f>
        <v>0</v>
      </c>
      <c r="BF175" s="177">
        <f>IF(N175="snížená",J175,0)</f>
        <v>0</v>
      </c>
      <c r="BG175" s="177">
        <f>IF(N175="zákl. přenesená",J175,0)</f>
        <v>0</v>
      </c>
      <c r="BH175" s="177">
        <f>IF(N175="sníž. přenesená",J175,0)</f>
        <v>0</v>
      </c>
      <c r="BI175" s="177">
        <f>IF(N175="nulová",J175,0)</f>
        <v>0</v>
      </c>
      <c r="BJ175" s="18" t="s">
        <v>139</v>
      </c>
      <c r="BK175" s="177">
        <f>ROUND(I175*H175,2)</f>
        <v>0</v>
      </c>
      <c r="BL175" s="18" t="s">
        <v>138</v>
      </c>
      <c r="BM175" s="176" t="s">
        <v>206</v>
      </c>
    </row>
    <row r="176" s="14" customFormat="1">
      <c r="A176" s="14"/>
      <c r="B176" s="186"/>
      <c r="C176" s="14"/>
      <c r="D176" s="179" t="s">
        <v>141</v>
      </c>
      <c r="E176" s="187" t="s">
        <v>1</v>
      </c>
      <c r="F176" s="188" t="s">
        <v>207</v>
      </c>
      <c r="G176" s="14"/>
      <c r="H176" s="189">
        <v>53.76</v>
      </c>
      <c r="I176" s="190"/>
      <c r="J176" s="14"/>
      <c r="K176" s="14"/>
      <c r="L176" s="186"/>
      <c r="M176" s="191"/>
      <c r="N176" s="192"/>
      <c r="O176" s="192"/>
      <c r="P176" s="192"/>
      <c r="Q176" s="192"/>
      <c r="R176" s="192"/>
      <c r="S176" s="192"/>
      <c r="T176" s="193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187" t="s">
        <v>141</v>
      </c>
      <c r="AU176" s="187" t="s">
        <v>139</v>
      </c>
      <c r="AV176" s="14" t="s">
        <v>139</v>
      </c>
      <c r="AW176" s="14" t="s">
        <v>32</v>
      </c>
      <c r="AX176" s="14" t="s">
        <v>76</v>
      </c>
      <c r="AY176" s="187" t="s">
        <v>131</v>
      </c>
    </row>
    <row r="177" s="15" customFormat="1">
      <c r="A177" s="15"/>
      <c r="B177" s="194"/>
      <c r="C177" s="15"/>
      <c r="D177" s="179" t="s">
        <v>141</v>
      </c>
      <c r="E177" s="195" t="s">
        <v>1</v>
      </c>
      <c r="F177" s="196" t="s">
        <v>144</v>
      </c>
      <c r="G177" s="15"/>
      <c r="H177" s="197">
        <v>53.76</v>
      </c>
      <c r="I177" s="198"/>
      <c r="J177" s="15"/>
      <c r="K177" s="15"/>
      <c r="L177" s="194"/>
      <c r="M177" s="199"/>
      <c r="N177" s="200"/>
      <c r="O177" s="200"/>
      <c r="P177" s="200"/>
      <c r="Q177" s="200"/>
      <c r="R177" s="200"/>
      <c r="S177" s="200"/>
      <c r="T177" s="201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195" t="s">
        <v>141</v>
      </c>
      <c r="AU177" s="195" t="s">
        <v>139</v>
      </c>
      <c r="AV177" s="15" t="s">
        <v>138</v>
      </c>
      <c r="AW177" s="15" t="s">
        <v>32</v>
      </c>
      <c r="AX177" s="15" t="s">
        <v>81</v>
      </c>
      <c r="AY177" s="195" t="s">
        <v>131</v>
      </c>
    </row>
    <row r="178" s="2" customFormat="1" ht="24.15" customHeight="1">
      <c r="A178" s="37"/>
      <c r="B178" s="164"/>
      <c r="C178" s="165" t="s">
        <v>208</v>
      </c>
      <c r="D178" s="165" t="s">
        <v>133</v>
      </c>
      <c r="E178" s="166" t="s">
        <v>209</v>
      </c>
      <c r="F178" s="167" t="s">
        <v>210</v>
      </c>
      <c r="G178" s="168" t="s">
        <v>211</v>
      </c>
      <c r="H178" s="169">
        <v>134.4</v>
      </c>
      <c r="I178" s="170"/>
      <c r="J178" s="171">
        <f>ROUND(I178*H178,2)</f>
        <v>0</v>
      </c>
      <c r="K178" s="167" t="s">
        <v>137</v>
      </c>
      <c r="L178" s="38"/>
      <c r="M178" s="172" t="s">
        <v>1</v>
      </c>
      <c r="N178" s="173" t="s">
        <v>42</v>
      </c>
      <c r="O178" s="76"/>
      <c r="P178" s="174">
        <f>O178*H178</f>
        <v>0</v>
      </c>
      <c r="Q178" s="174">
        <v>0.00012999999999999998</v>
      </c>
      <c r="R178" s="174">
        <f>Q178*H178</f>
        <v>0.017471999999999998</v>
      </c>
      <c r="S178" s="174">
        <v>0</v>
      </c>
      <c r="T178" s="175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76" t="s">
        <v>138</v>
      </c>
      <c r="AT178" s="176" t="s">
        <v>133</v>
      </c>
      <c r="AU178" s="176" t="s">
        <v>139</v>
      </c>
      <c r="AY178" s="18" t="s">
        <v>131</v>
      </c>
      <c r="BE178" s="177">
        <f>IF(N178="základní",J178,0)</f>
        <v>0</v>
      </c>
      <c r="BF178" s="177">
        <f>IF(N178="snížená",J178,0)</f>
        <v>0</v>
      </c>
      <c r="BG178" s="177">
        <f>IF(N178="zákl. přenesená",J178,0)</f>
        <v>0</v>
      </c>
      <c r="BH178" s="177">
        <f>IF(N178="sníž. přenesená",J178,0)</f>
        <v>0</v>
      </c>
      <c r="BI178" s="177">
        <f>IF(N178="nulová",J178,0)</f>
        <v>0</v>
      </c>
      <c r="BJ178" s="18" t="s">
        <v>139</v>
      </c>
      <c r="BK178" s="177">
        <f>ROUND(I178*H178,2)</f>
        <v>0</v>
      </c>
      <c r="BL178" s="18" t="s">
        <v>138</v>
      </c>
      <c r="BM178" s="176" t="s">
        <v>212</v>
      </c>
    </row>
    <row r="179" s="14" customFormat="1">
      <c r="A179" s="14"/>
      <c r="B179" s="186"/>
      <c r="C179" s="14"/>
      <c r="D179" s="179" t="s">
        <v>141</v>
      </c>
      <c r="E179" s="187" t="s">
        <v>1</v>
      </c>
      <c r="F179" s="188" t="s">
        <v>213</v>
      </c>
      <c r="G179" s="14"/>
      <c r="H179" s="189">
        <v>134.4</v>
      </c>
      <c r="I179" s="190"/>
      <c r="J179" s="14"/>
      <c r="K179" s="14"/>
      <c r="L179" s="186"/>
      <c r="M179" s="191"/>
      <c r="N179" s="192"/>
      <c r="O179" s="192"/>
      <c r="P179" s="192"/>
      <c r="Q179" s="192"/>
      <c r="R179" s="192"/>
      <c r="S179" s="192"/>
      <c r="T179" s="193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187" t="s">
        <v>141</v>
      </c>
      <c r="AU179" s="187" t="s">
        <v>139</v>
      </c>
      <c r="AV179" s="14" t="s">
        <v>139</v>
      </c>
      <c r="AW179" s="14" t="s">
        <v>32</v>
      </c>
      <c r="AX179" s="14" t="s">
        <v>76</v>
      </c>
      <c r="AY179" s="187" t="s">
        <v>131</v>
      </c>
    </row>
    <row r="180" s="15" customFormat="1">
      <c r="A180" s="15"/>
      <c r="B180" s="194"/>
      <c r="C180" s="15"/>
      <c r="D180" s="179" t="s">
        <v>141</v>
      </c>
      <c r="E180" s="195" t="s">
        <v>1</v>
      </c>
      <c r="F180" s="196" t="s">
        <v>144</v>
      </c>
      <c r="G180" s="15"/>
      <c r="H180" s="197">
        <v>134.4</v>
      </c>
      <c r="I180" s="198"/>
      <c r="J180" s="15"/>
      <c r="K180" s="15"/>
      <c r="L180" s="194"/>
      <c r="M180" s="199"/>
      <c r="N180" s="200"/>
      <c r="O180" s="200"/>
      <c r="P180" s="200"/>
      <c r="Q180" s="200"/>
      <c r="R180" s="200"/>
      <c r="S180" s="200"/>
      <c r="T180" s="201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195" t="s">
        <v>141</v>
      </c>
      <c r="AU180" s="195" t="s">
        <v>139</v>
      </c>
      <c r="AV180" s="15" t="s">
        <v>138</v>
      </c>
      <c r="AW180" s="15" t="s">
        <v>32</v>
      </c>
      <c r="AX180" s="15" t="s">
        <v>81</v>
      </c>
      <c r="AY180" s="195" t="s">
        <v>131</v>
      </c>
    </row>
    <row r="181" s="12" customFormat="1" ht="22.8" customHeight="1">
      <c r="A181" s="12"/>
      <c r="B181" s="151"/>
      <c r="C181" s="12"/>
      <c r="D181" s="152" t="s">
        <v>75</v>
      </c>
      <c r="E181" s="162" t="s">
        <v>138</v>
      </c>
      <c r="F181" s="162" t="s">
        <v>214</v>
      </c>
      <c r="G181" s="12"/>
      <c r="H181" s="12"/>
      <c r="I181" s="154"/>
      <c r="J181" s="163">
        <f>BK181</f>
        <v>0</v>
      </c>
      <c r="K181" s="12"/>
      <c r="L181" s="151"/>
      <c r="M181" s="156"/>
      <c r="N181" s="157"/>
      <c r="O181" s="157"/>
      <c r="P181" s="158">
        <f>SUM(P182:P185)</f>
        <v>0</v>
      </c>
      <c r="Q181" s="157"/>
      <c r="R181" s="158">
        <f>SUM(R182:R185)</f>
        <v>14.9748984</v>
      </c>
      <c r="S181" s="157"/>
      <c r="T181" s="159">
        <f>SUM(T182:T185)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152" t="s">
        <v>81</v>
      </c>
      <c r="AT181" s="160" t="s">
        <v>75</v>
      </c>
      <c r="AU181" s="160" t="s">
        <v>81</v>
      </c>
      <c r="AY181" s="152" t="s">
        <v>131</v>
      </c>
      <c r="BK181" s="161">
        <f>SUM(BK182:BK185)</f>
        <v>0</v>
      </c>
    </row>
    <row r="182" s="2" customFormat="1" ht="16.5" customHeight="1">
      <c r="A182" s="37"/>
      <c r="B182" s="164"/>
      <c r="C182" s="165" t="s">
        <v>8</v>
      </c>
      <c r="D182" s="165" t="s">
        <v>133</v>
      </c>
      <c r="E182" s="166" t="s">
        <v>215</v>
      </c>
      <c r="F182" s="167" t="s">
        <v>216</v>
      </c>
      <c r="G182" s="168" t="s">
        <v>136</v>
      </c>
      <c r="H182" s="169">
        <v>7.92</v>
      </c>
      <c r="I182" s="170"/>
      <c r="J182" s="171">
        <f>ROUND(I182*H182,2)</f>
        <v>0</v>
      </c>
      <c r="K182" s="167" t="s">
        <v>137</v>
      </c>
      <c r="L182" s="38"/>
      <c r="M182" s="172" t="s">
        <v>1</v>
      </c>
      <c r="N182" s="173" t="s">
        <v>42</v>
      </c>
      <c r="O182" s="76"/>
      <c r="P182" s="174">
        <f>O182*H182</f>
        <v>0</v>
      </c>
      <c r="Q182" s="174">
        <v>1.8907700000000003</v>
      </c>
      <c r="R182" s="174">
        <f>Q182*H182</f>
        <v>14.9748984</v>
      </c>
      <c r="S182" s="174">
        <v>0</v>
      </c>
      <c r="T182" s="175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76" t="s">
        <v>138</v>
      </c>
      <c r="AT182" s="176" t="s">
        <v>133</v>
      </c>
      <c r="AU182" s="176" t="s">
        <v>139</v>
      </c>
      <c r="AY182" s="18" t="s">
        <v>131</v>
      </c>
      <c r="BE182" s="177">
        <f>IF(N182="základní",J182,0)</f>
        <v>0</v>
      </c>
      <c r="BF182" s="177">
        <f>IF(N182="snížená",J182,0)</f>
        <v>0</v>
      </c>
      <c r="BG182" s="177">
        <f>IF(N182="zákl. přenesená",J182,0)</f>
        <v>0</v>
      </c>
      <c r="BH182" s="177">
        <f>IF(N182="sníž. přenesená",J182,0)</f>
        <v>0</v>
      </c>
      <c r="BI182" s="177">
        <f>IF(N182="nulová",J182,0)</f>
        <v>0</v>
      </c>
      <c r="BJ182" s="18" t="s">
        <v>139</v>
      </c>
      <c r="BK182" s="177">
        <f>ROUND(I182*H182,2)</f>
        <v>0</v>
      </c>
      <c r="BL182" s="18" t="s">
        <v>138</v>
      </c>
      <c r="BM182" s="176" t="s">
        <v>217</v>
      </c>
    </row>
    <row r="183" s="13" customFormat="1">
      <c r="A183" s="13"/>
      <c r="B183" s="178"/>
      <c r="C183" s="13"/>
      <c r="D183" s="179" t="s">
        <v>141</v>
      </c>
      <c r="E183" s="180" t="s">
        <v>1</v>
      </c>
      <c r="F183" s="181" t="s">
        <v>184</v>
      </c>
      <c r="G183" s="13"/>
      <c r="H183" s="180" t="s">
        <v>1</v>
      </c>
      <c r="I183" s="182"/>
      <c r="J183" s="13"/>
      <c r="K183" s="13"/>
      <c r="L183" s="178"/>
      <c r="M183" s="183"/>
      <c r="N183" s="184"/>
      <c r="O183" s="184"/>
      <c r="P183" s="184"/>
      <c r="Q183" s="184"/>
      <c r="R183" s="184"/>
      <c r="S183" s="184"/>
      <c r="T183" s="18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80" t="s">
        <v>141</v>
      </c>
      <c r="AU183" s="180" t="s">
        <v>139</v>
      </c>
      <c r="AV183" s="13" t="s">
        <v>81</v>
      </c>
      <c r="AW183" s="13" t="s">
        <v>32</v>
      </c>
      <c r="AX183" s="13" t="s">
        <v>76</v>
      </c>
      <c r="AY183" s="180" t="s">
        <v>131</v>
      </c>
    </row>
    <row r="184" s="14" customFormat="1">
      <c r="A184" s="14"/>
      <c r="B184" s="186"/>
      <c r="C184" s="14"/>
      <c r="D184" s="179" t="s">
        <v>141</v>
      </c>
      <c r="E184" s="187" t="s">
        <v>1</v>
      </c>
      <c r="F184" s="188" t="s">
        <v>218</v>
      </c>
      <c r="G184" s="14"/>
      <c r="H184" s="189">
        <v>7.92</v>
      </c>
      <c r="I184" s="190"/>
      <c r="J184" s="14"/>
      <c r="K184" s="14"/>
      <c r="L184" s="186"/>
      <c r="M184" s="191"/>
      <c r="N184" s="192"/>
      <c r="O184" s="192"/>
      <c r="P184" s="192"/>
      <c r="Q184" s="192"/>
      <c r="R184" s="192"/>
      <c r="S184" s="192"/>
      <c r="T184" s="193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187" t="s">
        <v>141</v>
      </c>
      <c r="AU184" s="187" t="s">
        <v>139</v>
      </c>
      <c r="AV184" s="14" t="s">
        <v>139</v>
      </c>
      <c r="AW184" s="14" t="s">
        <v>32</v>
      </c>
      <c r="AX184" s="14" t="s">
        <v>76</v>
      </c>
      <c r="AY184" s="187" t="s">
        <v>131</v>
      </c>
    </row>
    <row r="185" s="15" customFormat="1">
      <c r="A185" s="15"/>
      <c r="B185" s="194"/>
      <c r="C185" s="15"/>
      <c r="D185" s="179" t="s">
        <v>141</v>
      </c>
      <c r="E185" s="195" t="s">
        <v>1</v>
      </c>
      <c r="F185" s="196" t="s">
        <v>144</v>
      </c>
      <c r="G185" s="15"/>
      <c r="H185" s="197">
        <v>7.92</v>
      </c>
      <c r="I185" s="198"/>
      <c r="J185" s="15"/>
      <c r="K185" s="15"/>
      <c r="L185" s="194"/>
      <c r="M185" s="199"/>
      <c r="N185" s="200"/>
      <c r="O185" s="200"/>
      <c r="P185" s="200"/>
      <c r="Q185" s="200"/>
      <c r="R185" s="200"/>
      <c r="S185" s="200"/>
      <c r="T185" s="201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195" t="s">
        <v>141</v>
      </c>
      <c r="AU185" s="195" t="s">
        <v>139</v>
      </c>
      <c r="AV185" s="15" t="s">
        <v>138</v>
      </c>
      <c r="AW185" s="15" t="s">
        <v>32</v>
      </c>
      <c r="AX185" s="15" t="s">
        <v>81</v>
      </c>
      <c r="AY185" s="195" t="s">
        <v>131</v>
      </c>
    </row>
    <row r="186" s="12" customFormat="1" ht="22.8" customHeight="1">
      <c r="A186" s="12"/>
      <c r="B186" s="151"/>
      <c r="C186" s="12"/>
      <c r="D186" s="152" t="s">
        <v>75</v>
      </c>
      <c r="E186" s="162" t="s">
        <v>166</v>
      </c>
      <c r="F186" s="162" t="s">
        <v>219</v>
      </c>
      <c r="G186" s="12"/>
      <c r="H186" s="12"/>
      <c r="I186" s="154"/>
      <c r="J186" s="163">
        <f>BK186</f>
        <v>0</v>
      </c>
      <c r="K186" s="12"/>
      <c r="L186" s="151"/>
      <c r="M186" s="156"/>
      <c r="N186" s="157"/>
      <c r="O186" s="157"/>
      <c r="P186" s="158">
        <f>SUM(P187:P197)</f>
        <v>0</v>
      </c>
      <c r="Q186" s="157"/>
      <c r="R186" s="158">
        <f>SUM(R187:R197)</f>
        <v>12.3848544</v>
      </c>
      <c r="S186" s="157"/>
      <c r="T186" s="159">
        <f>SUM(T187:T197)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52" t="s">
        <v>81</v>
      </c>
      <c r="AT186" s="160" t="s">
        <v>75</v>
      </c>
      <c r="AU186" s="160" t="s">
        <v>81</v>
      </c>
      <c r="AY186" s="152" t="s">
        <v>131</v>
      </c>
      <c r="BK186" s="161">
        <f>SUM(BK187:BK197)</f>
        <v>0</v>
      </c>
    </row>
    <row r="187" s="2" customFormat="1" ht="24.15" customHeight="1">
      <c r="A187" s="37"/>
      <c r="B187" s="164"/>
      <c r="C187" s="165" t="s">
        <v>220</v>
      </c>
      <c r="D187" s="165" t="s">
        <v>133</v>
      </c>
      <c r="E187" s="166" t="s">
        <v>221</v>
      </c>
      <c r="F187" s="167" t="s">
        <v>222</v>
      </c>
      <c r="G187" s="168" t="s">
        <v>205</v>
      </c>
      <c r="H187" s="169">
        <v>53.76</v>
      </c>
      <c r="I187" s="170"/>
      <c r="J187" s="171">
        <f>ROUND(I187*H187,2)</f>
        <v>0</v>
      </c>
      <c r="K187" s="167" t="s">
        <v>137</v>
      </c>
      <c r="L187" s="38"/>
      <c r="M187" s="172" t="s">
        <v>1</v>
      </c>
      <c r="N187" s="173" t="s">
        <v>42</v>
      </c>
      <c r="O187" s="76"/>
      <c r="P187" s="174">
        <f>O187*H187</f>
        <v>0</v>
      </c>
      <c r="Q187" s="174">
        <v>0.00438</v>
      </c>
      <c r="R187" s="174">
        <f>Q187*H187</f>
        <v>0.2354688</v>
      </c>
      <c r="S187" s="174">
        <v>0</v>
      </c>
      <c r="T187" s="175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76" t="s">
        <v>138</v>
      </c>
      <c r="AT187" s="176" t="s">
        <v>133</v>
      </c>
      <c r="AU187" s="176" t="s">
        <v>139</v>
      </c>
      <c r="AY187" s="18" t="s">
        <v>131</v>
      </c>
      <c r="BE187" s="177">
        <f>IF(N187="základní",J187,0)</f>
        <v>0</v>
      </c>
      <c r="BF187" s="177">
        <f>IF(N187="snížená",J187,0)</f>
        <v>0</v>
      </c>
      <c r="BG187" s="177">
        <f>IF(N187="zákl. přenesená",J187,0)</f>
        <v>0</v>
      </c>
      <c r="BH187" s="177">
        <f>IF(N187="sníž. přenesená",J187,0)</f>
        <v>0</v>
      </c>
      <c r="BI187" s="177">
        <f>IF(N187="nulová",J187,0)</f>
        <v>0</v>
      </c>
      <c r="BJ187" s="18" t="s">
        <v>139</v>
      </c>
      <c r="BK187" s="177">
        <f>ROUND(I187*H187,2)</f>
        <v>0</v>
      </c>
      <c r="BL187" s="18" t="s">
        <v>138</v>
      </c>
      <c r="BM187" s="176" t="s">
        <v>223</v>
      </c>
    </row>
    <row r="188" s="14" customFormat="1">
      <c r="A188" s="14"/>
      <c r="B188" s="186"/>
      <c r="C188" s="14"/>
      <c r="D188" s="179" t="s">
        <v>141</v>
      </c>
      <c r="E188" s="187" t="s">
        <v>1</v>
      </c>
      <c r="F188" s="188" t="s">
        <v>207</v>
      </c>
      <c r="G188" s="14"/>
      <c r="H188" s="189">
        <v>53.76</v>
      </c>
      <c r="I188" s="190"/>
      <c r="J188" s="14"/>
      <c r="K188" s="14"/>
      <c r="L188" s="186"/>
      <c r="M188" s="191"/>
      <c r="N188" s="192"/>
      <c r="O188" s="192"/>
      <c r="P188" s="192"/>
      <c r="Q188" s="192"/>
      <c r="R188" s="192"/>
      <c r="S188" s="192"/>
      <c r="T188" s="193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187" t="s">
        <v>141</v>
      </c>
      <c r="AU188" s="187" t="s">
        <v>139</v>
      </c>
      <c r="AV188" s="14" t="s">
        <v>139</v>
      </c>
      <c r="AW188" s="14" t="s">
        <v>32</v>
      </c>
      <c r="AX188" s="14" t="s">
        <v>76</v>
      </c>
      <c r="AY188" s="187" t="s">
        <v>131</v>
      </c>
    </row>
    <row r="189" s="15" customFormat="1">
      <c r="A189" s="15"/>
      <c r="B189" s="194"/>
      <c r="C189" s="15"/>
      <c r="D189" s="179" t="s">
        <v>141</v>
      </c>
      <c r="E189" s="195" t="s">
        <v>1</v>
      </c>
      <c r="F189" s="196" t="s">
        <v>144</v>
      </c>
      <c r="G189" s="15"/>
      <c r="H189" s="197">
        <v>53.76</v>
      </c>
      <c r="I189" s="198"/>
      <c r="J189" s="15"/>
      <c r="K189" s="15"/>
      <c r="L189" s="194"/>
      <c r="M189" s="199"/>
      <c r="N189" s="200"/>
      <c r="O189" s="200"/>
      <c r="P189" s="200"/>
      <c r="Q189" s="200"/>
      <c r="R189" s="200"/>
      <c r="S189" s="200"/>
      <c r="T189" s="201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195" t="s">
        <v>141</v>
      </c>
      <c r="AU189" s="195" t="s">
        <v>139</v>
      </c>
      <c r="AV189" s="15" t="s">
        <v>138</v>
      </c>
      <c r="AW189" s="15" t="s">
        <v>32</v>
      </c>
      <c r="AX189" s="15" t="s">
        <v>81</v>
      </c>
      <c r="AY189" s="195" t="s">
        <v>131</v>
      </c>
    </row>
    <row r="190" s="2" customFormat="1" ht="24.15" customHeight="1">
      <c r="A190" s="37"/>
      <c r="B190" s="164"/>
      <c r="C190" s="165" t="s">
        <v>224</v>
      </c>
      <c r="D190" s="165" t="s">
        <v>133</v>
      </c>
      <c r="E190" s="166" t="s">
        <v>225</v>
      </c>
      <c r="F190" s="167" t="s">
        <v>226</v>
      </c>
      <c r="G190" s="168" t="s">
        <v>205</v>
      </c>
      <c r="H190" s="169">
        <v>360</v>
      </c>
      <c r="I190" s="170"/>
      <c r="J190" s="171">
        <f>ROUND(I190*H190,2)</f>
        <v>0</v>
      </c>
      <c r="K190" s="167" t="s">
        <v>137</v>
      </c>
      <c r="L190" s="38"/>
      <c r="M190" s="172" t="s">
        <v>1</v>
      </c>
      <c r="N190" s="173" t="s">
        <v>42</v>
      </c>
      <c r="O190" s="76"/>
      <c r="P190" s="174">
        <f>O190*H190</f>
        <v>0</v>
      </c>
      <c r="Q190" s="174">
        <v>0</v>
      </c>
      <c r="R190" s="174">
        <f>Q190*H190</f>
        <v>0</v>
      </c>
      <c r="S190" s="174">
        <v>0</v>
      </c>
      <c r="T190" s="175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76" t="s">
        <v>138</v>
      </c>
      <c r="AT190" s="176" t="s">
        <v>133</v>
      </c>
      <c r="AU190" s="176" t="s">
        <v>139</v>
      </c>
      <c r="AY190" s="18" t="s">
        <v>131</v>
      </c>
      <c r="BE190" s="177">
        <f>IF(N190="základní",J190,0)</f>
        <v>0</v>
      </c>
      <c r="BF190" s="177">
        <f>IF(N190="snížená",J190,0)</f>
        <v>0</v>
      </c>
      <c r="BG190" s="177">
        <f>IF(N190="zákl. přenesená",J190,0)</f>
        <v>0</v>
      </c>
      <c r="BH190" s="177">
        <f>IF(N190="sníž. přenesená",J190,0)</f>
        <v>0</v>
      </c>
      <c r="BI190" s="177">
        <f>IF(N190="nulová",J190,0)</f>
        <v>0</v>
      </c>
      <c r="BJ190" s="18" t="s">
        <v>139</v>
      </c>
      <c r="BK190" s="177">
        <f>ROUND(I190*H190,2)</f>
        <v>0</v>
      </c>
      <c r="BL190" s="18" t="s">
        <v>138</v>
      </c>
      <c r="BM190" s="176" t="s">
        <v>227</v>
      </c>
    </row>
    <row r="191" s="13" customFormat="1">
      <c r="A191" s="13"/>
      <c r="B191" s="178"/>
      <c r="C191" s="13"/>
      <c r="D191" s="179" t="s">
        <v>141</v>
      </c>
      <c r="E191" s="180" t="s">
        <v>1</v>
      </c>
      <c r="F191" s="181" t="s">
        <v>228</v>
      </c>
      <c r="G191" s="13"/>
      <c r="H191" s="180" t="s">
        <v>1</v>
      </c>
      <c r="I191" s="182"/>
      <c r="J191" s="13"/>
      <c r="K191" s="13"/>
      <c r="L191" s="178"/>
      <c r="M191" s="183"/>
      <c r="N191" s="184"/>
      <c r="O191" s="184"/>
      <c r="P191" s="184"/>
      <c r="Q191" s="184"/>
      <c r="R191" s="184"/>
      <c r="S191" s="184"/>
      <c r="T191" s="18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80" t="s">
        <v>141</v>
      </c>
      <c r="AU191" s="180" t="s">
        <v>139</v>
      </c>
      <c r="AV191" s="13" t="s">
        <v>81</v>
      </c>
      <c r="AW191" s="13" t="s">
        <v>32</v>
      </c>
      <c r="AX191" s="13" t="s">
        <v>76</v>
      </c>
      <c r="AY191" s="180" t="s">
        <v>131</v>
      </c>
    </row>
    <row r="192" s="14" customFormat="1">
      <c r="A192" s="14"/>
      <c r="B192" s="186"/>
      <c r="C192" s="14"/>
      <c r="D192" s="179" t="s">
        <v>141</v>
      </c>
      <c r="E192" s="187" t="s">
        <v>1</v>
      </c>
      <c r="F192" s="188" t="s">
        <v>229</v>
      </c>
      <c r="G192" s="14"/>
      <c r="H192" s="189">
        <v>360</v>
      </c>
      <c r="I192" s="190"/>
      <c r="J192" s="14"/>
      <c r="K192" s="14"/>
      <c r="L192" s="186"/>
      <c r="M192" s="191"/>
      <c r="N192" s="192"/>
      <c r="O192" s="192"/>
      <c r="P192" s="192"/>
      <c r="Q192" s="192"/>
      <c r="R192" s="192"/>
      <c r="S192" s="192"/>
      <c r="T192" s="193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187" t="s">
        <v>141</v>
      </c>
      <c r="AU192" s="187" t="s">
        <v>139</v>
      </c>
      <c r="AV192" s="14" t="s">
        <v>139</v>
      </c>
      <c r="AW192" s="14" t="s">
        <v>32</v>
      </c>
      <c r="AX192" s="14" t="s">
        <v>76</v>
      </c>
      <c r="AY192" s="187" t="s">
        <v>131</v>
      </c>
    </row>
    <row r="193" s="15" customFormat="1">
      <c r="A193" s="15"/>
      <c r="B193" s="194"/>
      <c r="C193" s="15"/>
      <c r="D193" s="179" t="s">
        <v>141</v>
      </c>
      <c r="E193" s="195" t="s">
        <v>1</v>
      </c>
      <c r="F193" s="196" t="s">
        <v>144</v>
      </c>
      <c r="G193" s="15"/>
      <c r="H193" s="197">
        <v>360</v>
      </c>
      <c r="I193" s="198"/>
      <c r="J193" s="15"/>
      <c r="K193" s="15"/>
      <c r="L193" s="194"/>
      <c r="M193" s="199"/>
      <c r="N193" s="200"/>
      <c r="O193" s="200"/>
      <c r="P193" s="200"/>
      <c r="Q193" s="200"/>
      <c r="R193" s="200"/>
      <c r="S193" s="200"/>
      <c r="T193" s="201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195" t="s">
        <v>141</v>
      </c>
      <c r="AU193" s="195" t="s">
        <v>139</v>
      </c>
      <c r="AV193" s="15" t="s">
        <v>138</v>
      </c>
      <c r="AW193" s="15" t="s">
        <v>32</v>
      </c>
      <c r="AX193" s="15" t="s">
        <v>81</v>
      </c>
      <c r="AY193" s="195" t="s">
        <v>131</v>
      </c>
    </row>
    <row r="194" s="2" customFormat="1" ht="24.15" customHeight="1">
      <c r="A194" s="37"/>
      <c r="B194" s="164"/>
      <c r="C194" s="165" t="s">
        <v>230</v>
      </c>
      <c r="D194" s="165" t="s">
        <v>133</v>
      </c>
      <c r="E194" s="166" t="s">
        <v>231</v>
      </c>
      <c r="F194" s="167" t="s">
        <v>232</v>
      </c>
      <c r="G194" s="168" t="s">
        <v>136</v>
      </c>
      <c r="H194" s="169">
        <v>5.28</v>
      </c>
      <c r="I194" s="170"/>
      <c r="J194" s="171">
        <f>ROUND(I194*H194,2)</f>
        <v>0</v>
      </c>
      <c r="K194" s="167" t="s">
        <v>137</v>
      </c>
      <c r="L194" s="38"/>
      <c r="M194" s="172" t="s">
        <v>1</v>
      </c>
      <c r="N194" s="173" t="s">
        <v>42</v>
      </c>
      <c r="O194" s="76"/>
      <c r="P194" s="174">
        <f>O194*H194</f>
        <v>0</v>
      </c>
      <c r="Q194" s="174">
        <v>2.30102</v>
      </c>
      <c r="R194" s="174">
        <f>Q194*H194</f>
        <v>12.1493856</v>
      </c>
      <c r="S194" s="174">
        <v>0</v>
      </c>
      <c r="T194" s="175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76" t="s">
        <v>138</v>
      </c>
      <c r="AT194" s="176" t="s">
        <v>133</v>
      </c>
      <c r="AU194" s="176" t="s">
        <v>139</v>
      </c>
      <c r="AY194" s="18" t="s">
        <v>131</v>
      </c>
      <c r="BE194" s="177">
        <f>IF(N194="základní",J194,0)</f>
        <v>0</v>
      </c>
      <c r="BF194" s="177">
        <f>IF(N194="snížená",J194,0)</f>
        <v>0</v>
      </c>
      <c r="BG194" s="177">
        <f>IF(N194="zákl. přenesená",J194,0)</f>
        <v>0</v>
      </c>
      <c r="BH194" s="177">
        <f>IF(N194="sníž. přenesená",J194,0)</f>
        <v>0</v>
      </c>
      <c r="BI194" s="177">
        <f>IF(N194="nulová",J194,0)</f>
        <v>0</v>
      </c>
      <c r="BJ194" s="18" t="s">
        <v>139</v>
      </c>
      <c r="BK194" s="177">
        <f>ROUND(I194*H194,2)</f>
        <v>0</v>
      </c>
      <c r="BL194" s="18" t="s">
        <v>138</v>
      </c>
      <c r="BM194" s="176" t="s">
        <v>233</v>
      </c>
    </row>
    <row r="195" s="13" customFormat="1">
      <c r="A195" s="13"/>
      <c r="B195" s="178"/>
      <c r="C195" s="13"/>
      <c r="D195" s="179" t="s">
        <v>141</v>
      </c>
      <c r="E195" s="180" t="s">
        <v>1</v>
      </c>
      <c r="F195" s="181" t="s">
        <v>234</v>
      </c>
      <c r="G195" s="13"/>
      <c r="H195" s="180" t="s">
        <v>1</v>
      </c>
      <c r="I195" s="182"/>
      <c r="J195" s="13"/>
      <c r="K195" s="13"/>
      <c r="L195" s="178"/>
      <c r="M195" s="183"/>
      <c r="N195" s="184"/>
      <c r="O195" s="184"/>
      <c r="P195" s="184"/>
      <c r="Q195" s="184"/>
      <c r="R195" s="184"/>
      <c r="S195" s="184"/>
      <c r="T195" s="18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80" t="s">
        <v>141</v>
      </c>
      <c r="AU195" s="180" t="s">
        <v>139</v>
      </c>
      <c r="AV195" s="13" t="s">
        <v>81</v>
      </c>
      <c r="AW195" s="13" t="s">
        <v>32</v>
      </c>
      <c r="AX195" s="13" t="s">
        <v>76</v>
      </c>
      <c r="AY195" s="180" t="s">
        <v>131</v>
      </c>
    </row>
    <row r="196" s="14" customFormat="1">
      <c r="A196" s="14"/>
      <c r="B196" s="186"/>
      <c r="C196" s="14"/>
      <c r="D196" s="179" t="s">
        <v>141</v>
      </c>
      <c r="E196" s="187" t="s">
        <v>1</v>
      </c>
      <c r="F196" s="188" t="s">
        <v>235</v>
      </c>
      <c r="G196" s="14"/>
      <c r="H196" s="189">
        <v>5.28</v>
      </c>
      <c r="I196" s="190"/>
      <c r="J196" s="14"/>
      <c r="K196" s="14"/>
      <c r="L196" s="186"/>
      <c r="M196" s="191"/>
      <c r="N196" s="192"/>
      <c r="O196" s="192"/>
      <c r="P196" s="192"/>
      <c r="Q196" s="192"/>
      <c r="R196" s="192"/>
      <c r="S196" s="192"/>
      <c r="T196" s="193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187" t="s">
        <v>141</v>
      </c>
      <c r="AU196" s="187" t="s">
        <v>139</v>
      </c>
      <c r="AV196" s="14" t="s">
        <v>139</v>
      </c>
      <c r="AW196" s="14" t="s">
        <v>32</v>
      </c>
      <c r="AX196" s="14" t="s">
        <v>76</v>
      </c>
      <c r="AY196" s="187" t="s">
        <v>131</v>
      </c>
    </row>
    <row r="197" s="15" customFormat="1">
      <c r="A197" s="15"/>
      <c r="B197" s="194"/>
      <c r="C197" s="15"/>
      <c r="D197" s="179" t="s">
        <v>141</v>
      </c>
      <c r="E197" s="195" t="s">
        <v>1</v>
      </c>
      <c r="F197" s="196" t="s">
        <v>144</v>
      </c>
      <c r="G197" s="15"/>
      <c r="H197" s="197">
        <v>5.28</v>
      </c>
      <c r="I197" s="198"/>
      <c r="J197" s="15"/>
      <c r="K197" s="15"/>
      <c r="L197" s="194"/>
      <c r="M197" s="199"/>
      <c r="N197" s="200"/>
      <c r="O197" s="200"/>
      <c r="P197" s="200"/>
      <c r="Q197" s="200"/>
      <c r="R197" s="200"/>
      <c r="S197" s="200"/>
      <c r="T197" s="201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195" t="s">
        <v>141</v>
      </c>
      <c r="AU197" s="195" t="s">
        <v>139</v>
      </c>
      <c r="AV197" s="15" t="s">
        <v>138</v>
      </c>
      <c r="AW197" s="15" t="s">
        <v>32</v>
      </c>
      <c r="AX197" s="15" t="s">
        <v>81</v>
      </c>
      <c r="AY197" s="195" t="s">
        <v>131</v>
      </c>
    </row>
    <row r="198" s="12" customFormat="1" ht="22.8" customHeight="1">
      <c r="A198" s="12"/>
      <c r="B198" s="151"/>
      <c r="C198" s="12"/>
      <c r="D198" s="152" t="s">
        <v>75</v>
      </c>
      <c r="E198" s="162" t="s">
        <v>180</v>
      </c>
      <c r="F198" s="162" t="s">
        <v>236</v>
      </c>
      <c r="G198" s="12"/>
      <c r="H198" s="12"/>
      <c r="I198" s="154"/>
      <c r="J198" s="163">
        <f>BK198</f>
        <v>0</v>
      </c>
      <c r="K198" s="12"/>
      <c r="L198" s="151"/>
      <c r="M198" s="156"/>
      <c r="N198" s="157"/>
      <c r="O198" s="157"/>
      <c r="P198" s="158">
        <f>SUM(P199:P223)</f>
        <v>0</v>
      </c>
      <c r="Q198" s="157"/>
      <c r="R198" s="158">
        <f>SUM(R199:R223)</f>
        <v>0.084059999999999984</v>
      </c>
      <c r="S198" s="157"/>
      <c r="T198" s="159">
        <f>SUM(T199:T223)</f>
        <v>24.144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52" t="s">
        <v>81</v>
      </c>
      <c r="AT198" s="160" t="s">
        <v>75</v>
      </c>
      <c r="AU198" s="160" t="s">
        <v>81</v>
      </c>
      <c r="AY198" s="152" t="s">
        <v>131</v>
      </c>
      <c r="BK198" s="161">
        <f>SUM(BK199:BK223)</f>
        <v>0</v>
      </c>
    </row>
    <row r="199" s="2" customFormat="1" ht="24.15" customHeight="1">
      <c r="A199" s="37"/>
      <c r="B199" s="164"/>
      <c r="C199" s="165" t="s">
        <v>237</v>
      </c>
      <c r="D199" s="165" t="s">
        <v>133</v>
      </c>
      <c r="E199" s="166" t="s">
        <v>238</v>
      </c>
      <c r="F199" s="167" t="s">
        <v>239</v>
      </c>
      <c r="G199" s="168" t="s">
        <v>240</v>
      </c>
      <c r="H199" s="169">
        <v>16</v>
      </c>
      <c r="I199" s="170"/>
      <c r="J199" s="171">
        <f>ROUND(I199*H199,2)</f>
        <v>0</v>
      </c>
      <c r="K199" s="167" t="s">
        <v>1</v>
      </c>
      <c r="L199" s="38"/>
      <c r="M199" s="172" t="s">
        <v>1</v>
      </c>
      <c r="N199" s="173" t="s">
        <v>42</v>
      </c>
      <c r="O199" s="76"/>
      <c r="P199" s="174">
        <f>O199*H199</f>
        <v>0</v>
      </c>
      <c r="Q199" s="174">
        <v>0</v>
      </c>
      <c r="R199" s="174">
        <f>Q199*H199</f>
        <v>0</v>
      </c>
      <c r="S199" s="174">
        <v>0</v>
      </c>
      <c r="T199" s="175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76" t="s">
        <v>138</v>
      </c>
      <c r="AT199" s="176" t="s">
        <v>133</v>
      </c>
      <c r="AU199" s="176" t="s">
        <v>139</v>
      </c>
      <c r="AY199" s="18" t="s">
        <v>131</v>
      </c>
      <c r="BE199" s="177">
        <f>IF(N199="základní",J199,0)</f>
        <v>0</v>
      </c>
      <c r="BF199" s="177">
        <f>IF(N199="snížená",J199,0)</f>
        <v>0</v>
      </c>
      <c r="BG199" s="177">
        <f>IF(N199="zákl. přenesená",J199,0)</f>
        <v>0</v>
      </c>
      <c r="BH199" s="177">
        <f>IF(N199="sníž. přenesená",J199,0)</f>
        <v>0</v>
      </c>
      <c r="BI199" s="177">
        <f>IF(N199="nulová",J199,0)</f>
        <v>0</v>
      </c>
      <c r="BJ199" s="18" t="s">
        <v>139</v>
      </c>
      <c r="BK199" s="177">
        <f>ROUND(I199*H199,2)</f>
        <v>0</v>
      </c>
      <c r="BL199" s="18" t="s">
        <v>138</v>
      </c>
      <c r="BM199" s="176" t="s">
        <v>241</v>
      </c>
    </row>
    <row r="200" s="2" customFormat="1" ht="33" customHeight="1">
      <c r="A200" s="37"/>
      <c r="B200" s="164"/>
      <c r="C200" s="165" t="s">
        <v>242</v>
      </c>
      <c r="D200" s="165" t="s">
        <v>133</v>
      </c>
      <c r="E200" s="166" t="s">
        <v>243</v>
      </c>
      <c r="F200" s="167" t="s">
        <v>244</v>
      </c>
      <c r="G200" s="168" t="s">
        <v>205</v>
      </c>
      <c r="H200" s="169">
        <v>198</v>
      </c>
      <c r="I200" s="170"/>
      <c r="J200" s="171">
        <f>ROUND(I200*H200,2)</f>
        <v>0</v>
      </c>
      <c r="K200" s="167" t="s">
        <v>137</v>
      </c>
      <c r="L200" s="38"/>
      <c r="M200" s="172" t="s">
        <v>1</v>
      </c>
      <c r="N200" s="173" t="s">
        <v>42</v>
      </c>
      <c r="O200" s="76"/>
      <c r="P200" s="174">
        <f>O200*H200</f>
        <v>0</v>
      </c>
      <c r="Q200" s="174">
        <v>0.00012999999999999998</v>
      </c>
      <c r="R200" s="174">
        <f>Q200*H200</f>
        <v>0.02574</v>
      </c>
      <c r="S200" s="174">
        <v>0</v>
      </c>
      <c r="T200" s="175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76" t="s">
        <v>138</v>
      </c>
      <c r="AT200" s="176" t="s">
        <v>133</v>
      </c>
      <c r="AU200" s="176" t="s">
        <v>139</v>
      </c>
      <c r="AY200" s="18" t="s">
        <v>131</v>
      </c>
      <c r="BE200" s="177">
        <f>IF(N200="základní",J200,0)</f>
        <v>0</v>
      </c>
      <c r="BF200" s="177">
        <f>IF(N200="snížená",J200,0)</f>
        <v>0</v>
      </c>
      <c r="BG200" s="177">
        <f>IF(N200="zákl. přenesená",J200,0)</f>
        <v>0</v>
      </c>
      <c r="BH200" s="177">
        <f>IF(N200="sníž. přenesená",J200,0)</f>
        <v>0</v>
      </c>
      <c r="BI200" s="177">
        <f>IF(N200="nulová",J200,0)</f>
        <v>0</v>
      </c>
      <c r="BJ200" s="18" t="s">
        <v>139</v>
      </c>
      <c r="BK200" s="177">
        <f>ROUND(I200*H200,2)</f>
        <v>0</v>
      </c>
      <c r="BL200" s="18" t="s">
        <v>138</v>
      </c>
      <c r="BM200" s="176" t="s">
        <v>245</v>
      </c>
    </row>
    <row r="201" s="2" customFormat="1" ht="21.75" customHeight="1">
      <c r="A201" s="37"/>
      <c r="B201" s="164"/>
      <c r="C201" s="165" t="s">
        <v>7</v>
      </c>
      <c r="D201" s="165" t="s">
        <v>133</v>
      </c>
      <c r="E201" s="166" t="s">
        <v>246</v>
      </c>
      <c r="F201" s="167" t="s">
        <v>247</v>
      </c>
      <c r="G201" s="168" t="s">
        <v>248</v>
      </c>
      <c r="H201" s="169">
        <v>12</v>
      </c>
      <c r="I201" s="170"/>
      <c r="J201" s="171">
        <f>ROUND(I201*H201,2)</f>
        <v>0</v>
      </c>
      <c r="K201" s="167" t="s">
        <v>137</v>
      </c>
      <c r="L201" s="38"/>
      <c r="M201" s="172" t="s">
        <v>1</v>
      </c>
      <c r="N201" s="173" t="s">
        <v>42</v>
      </c>
      <c r="O201" s="76"/>
      <c r="P201" s="174">
        <f>O201*H201</f>
        <v>0</v>
      </c>
      <c r="Q201" s="174">
        <v>0</v>
      </c>
      <c r="R201" s="174">
        <f>Q201*H201</f>
        <v>0</v>
      </c>
      <c r="S201" s="174">
        <v>0</v>
      </c>
      <c r="T201" s="175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76" t="s">
        <v>138</v>
      </c>
      <c r="AT201" s="176" t="s">
        <v>133</v>
      </c>
      <c r="AU201" s="176" t="s">
        <v>139</v>
      </c>
      <c r="AY201" s="18" t="s">
        <v>131</v>
      </c>
      <c r="BE201" s="177">
        <f>IF(N201="základní",J201,0)</f>
        <v>0</v>
      </c>
      <c r="BF201" s="177">
        <f>IF(N201="snížená",J201,0)</f>
        <v>0</v>
      </c>
      <c r="BG201" s="177">
        <f>IF(N201="zákl. přenesená",J201,0)</f>
        <v>0</v>
      </c>
      <c r="BH201" s="177">
        <f>IF(N201="sníž. přenesená",J201,0)</f>
        <v>0</v>
      </c>
      <c r="BI201" s="177">
        <f>IF(N201="nulová",J201,0)</f>
        <v>0</v>
      </c>
      <c r="BJ201" s="18" t="s">
        <v>139</v>
      </c>
      <c r="BK201" s="177">
        <f>ROUND(I201*H201,2)</f>
        <v>0</v>
      </c>
      <c r="BL201" s="18" t="s">
        <v>138</v>
      </c>
      <c r="BM201" s="176" t="s">
        <v>249</v>
      </c>
    </row>
    <row r="202" s="2" customFormat="1" ht="24.15" customHeight="1">
      <c r="A202" s="37"/>
      <c r="B202" s="164"/>
      <c r="C202" s="165" t="s">
        <v>250</v>
      </c>
      <c r="D202" s="165" t="s">
        <v>133</v>
      </c>
      <c r="E202" s="166" t="s">
        <v>251</v>
      </c>
      <c r="F202" s="167" t="s">
        <v>252</v>
      </c>
      <c r="G202" s="168" t="s">
        <v>248</v>
      </c>
      <c r="H202" s="169">
        <v>540</v>
      </c>
      <c r="I202" s="170"/>
      <c r="J202" s="171">
        <f>ROUND(I202*H202,2)</f>
        <v>0</v>
      </c>
      <c r="K202" s="167" t="s">
        <v>137</v>
      </c>
      <c r="L202" s="38"/>
      <c r="M202" s="172" t="s">
        <v>1</v>
      </c>
      <c r="N202" s="173" t="s">
        <v>42</v>
      </c>
      <c r="O202" s="76"/>
      <c r="P202" s="174">
        <f>O202*H202</f>
        <v>0</v>
      </c>
      <c r="Q202" s="174">
        <v>0</v>
      </c>
      <c r="R202" s="174">
        <f>Q202*H202</f>
        <v>0</v>
      </c>
      <c r="S202" s="174">
        <v>0</v>
      </c>
      <c r="T202" s="175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76" t="s">
        <v>138</v>
      </c>
      <c r="AT202" s="176" t="s">
        <v>133</v>
      </c>
      <c r="AU202" s="176" t="s">
        <v>139</v>
      </c>
      <c r="AY202" s="18" t="s">
        <v>131</v>
      </c>
      <c r="BE202" s="177">
        <f>IF(N202="základní",J202,0)</f>
        <v>0</v>
      </c>
      <c r="BF202" s="177">
        <f>IF(N202="snížená",J202,0)</f>
        <v>0</v>
      </c>
      <c r="BG202" s="177">
        <f>IF(N202="zákl. přenesená",J202,0)</f>
        <v>0</v>
      </c>
      <c r="BH202" s="177">
        <f>IF(N202="sníž. přenesená",J202,0)</f>
        <v>0</v>
      </c>
      <c r="BI202" s="177">
        <f>IF(N202="nulová",J202,0)</f>
        <v>0</v>
      </c>
      <c r="BJ202" s="18" t="s">
        <v>139</v>
      </c>
      <c r="BK202" s="177">
        <f>ROUND(I202*H202,2)</f>
        <v>0</v>
      </c>
      <c r="BL202" s="18" t="s">
        <v>138</v>
      </c>
      <c r="BM202" s="176" t="s">
        <v>253</v>
      </c>
    </row>
    <row r="203" s="14" customFormat="1">
      <c r="A203" s="14"/>
      <c r="B203" s="186"/>
      <c r="C203" s="14"/>
      <c r="D203" s="179" t="s">
        <v>141</v>
      </c>
      <c r="E203" s="14"/>
      <c r="F203" s="188" t="s">
        <v>254</v>
      </c>
      <c r="G203" s="14"/>
      <c r="H203" s="189">
        <v>540</v>
      </c>
      <c r="I203" s="190"/>
      <c r="J203" s="14"/>
      <c r="K203" s="14"/>
      <c r="L203" s="186"/>
      <c r="M203" s="191"/>
      <c r="N203" s="192"/>
      <c r="O203" s="192"/>
      <c r="P203" s="192"/>
      <c r="Q203" s="192"/>
      <c r="R203" s="192"/>
      <c r="S203" s="192"/>
      <c r="T203" s="193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187" t="s">
        <v>141</v>
      </c>
      <c r="AU203" s="187" t="s">
        <v>139</v>
      </c>
      <c r="AV203" s="14" t="s">
        <v>139</v>
      </c>
      <c r="AW203" s="14" t="s">
        <v>3</v>
      </c>
      <c r="AX203" s="14" t="s">
        <v>81</v>
      </c>
      <c r="AY203" s="187" t="s">
        <v>131</v>
      </c>
    </row>
    <row r="204" s="2" customFormat="1" ht="24.15" customHeight="1">
      <c r="A204" s="37"/>
      <c r="B204" s="164"/>
      <c r="C204" s="165" t="s">
        <v>255</v>
      </c>
      <c r="D204" s="165" t="s">
        <v>133</v>
      </c>
      <c r="E204" s="166" t="s">
        <v>256</v>
      </c>
      <c r="F204" s="167" t="s">
        <v>257</v>
      </c>
      <c r="G204" s="168" t="s">
        <v>248</v>
      </c>
      <c r="H204" s="169">
        <v>12</v>
      </c>
      <c r="I204" s="170"/>
      <c r="J204" s="171">
        <f>ROUND(I204*H204,2)</f>
        <v>0</v>
      </c>
      <c r="K204" s="167" t="s">
        <v>137</v>
      </c>
      <c r="L204" s="38"/>
      <c r="M204" s="172" t="s">
        <v>1</v>
      </c>
      <c r="N204" s="173" t="s">
        <v>42</v>
      </c>
      <c r="O204" s="76"/>
      <c r="P204" s="174">
        <f>O204*H204</f>
        <v>0</v>
      </c>
      <c r="Q204" s="174">
        <v>0</v>
      </c>
      <c r="R204" s="174">
        <f>Q204*H204</f>
        <v>0</v>
      </c>
      <c r="S204" s="174">
        <v>0</v>
      </c>
      <c r="T204" s="175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76" t="s">
        <v>138</v>
      </c>
      <c r="AT204" s="176" t="s">
        <v>133</v>
      </c>
      <c r="AU204" s="176" t="s">
        <v>139</v>
      </c>
      <c r="AY204" s="18" t="s">
        <v>131</v>
      </c>
      <c r="BE204" s="177">
        <f>IF(N204="základní",J204,0)</f>
        <v>0</v>
      </c>
      <c r="BF204" s="177">
        <f>IF(N204="snížená",J204,0)</f>
        <v>0</v>
      </c>
      <c r="BG204" s="177">
        <f>IF(N204="zákl. přenesená",J204,0)</f>
        <v>0</v>
      </c>
      <c r="BH204" s="177">
        <f>IF(N204="sníž. přenesená",J204,0)</f>
        <v>0</v>
      </c>
      <c r="BI204" s="177">
        <f>IF(N204="nulová",J204,0)</f>
        <v>0</v>
      </c>
      <c r="BJ204" s="18" t="s">
        <v>139</v>
      </c>
      <c r="BK204" s="177">
        <f>ROUND(I204*H204,2)</f>
        <v>0</v>
      </c>
      <c r="BL204" s="18" t="s">
        <v>138</v>
      </c>
      <c r="BM204" s="176" t="s">
        <v>258</v>
      </c>
    </row>
    <row r="205" s="2" customFormat="1" ht="24.15" customHeight="1">
      <c r="A205" s="37"/>
      <c r="B205" s="164"/>
      <c r="C205" s="165" t="s">
        <v>259</v>
      </c>
      <c r="D205" s="165" t="s">
        <v>133</v>
      </c>
      <c r="E205" s="166" t="s">
        <v>260</v>
      </c>
      <c r="F205" s="167" t="s">
        <v>261</v>
      </c>
      <c r="G205" s="168" t="s">
        <v>205</v>
      </c>
      <c r="H205" s="169">
        <v>240</v>
      </c>
      <c r="I205" s="170"/>
      <c r="J205" s="171">
        <f>ROUND(I205*H205,2)</f>
        <v>0</v>
      </c>
      <c r="K205" s="167" t="s">
        <v>137</v>
      </c>
      <c r="L205" s="38"/>
      <c r="M205" s="172" t="s">
        <v>1</v>
      </c>
      <c r="N205" s="173" t="s">
        <v>42</v>
      </c>
      <c r="O205" s="76"/>
      <c r="P205" s="174">
        <f>O205*H205</f>
        <v>0</v>
      </c>
      <c r="Q205" s="174">
        <v>4E-05</v>
      </c>
      <c r="R205" s="174">
        <f>Q205*H205</f>
        <v>0.0096000000000000016</v>
      </c>
      <c r="S205" s="174">
        <v>0</v>
      </c>
      <c r="T205" s="175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76" t="s">
        <v>138</v>
      </c>
      <c r="AT205" s="176" t="s">
        <v>133</v>
      </c>
      <c r="AU205" s="176" t="s">
        <v>139</v>
      </c>
      <c r="AY205" s="18" t="s">
        <v>131</v>
      </c>
      <c r="BE205" s="177">
        <f>IF(N205="základní",J205,0)</f>
        <v>0</v>
      </c>
      <c r="BF205" s="177">
        <f>IF(N205="snížená",J205,0)</f>
        <v>0</v>
      </c>
      <c r="BG205" s="177">
        <f>IF(N205="zákl. přenesená",J205,0)</f>
        <v>0</v>
      </c>
      <c r="BH205" s="177">
        <f>IF(N205="sníž. přenesená",J205,0)</f>
        <v>0</v>
      </c>
      <c r="BI205" s="177">
        <f>IF(N205="nulová",J205,0)</f>
        <v>0</v>
      </c>
      <c r="BJ205" s="18" t="s">
        <v>139</v>
      </c>
      <c r="BK205" s="177">
        <f>ROUND(I205*H205,2)</f>
        <v>0</v>
      </c>
      <c r="BL205" s="18" t="s">
        <v>138</v>
      </c>
      <c r="BM205" s="176" t="s">
        <v>262</v>
      </c>
    </row>
    <row r="206" s="2" customFormat="1" ht="16.5" customHeight="1">
      <c r="A206" s="37"/>
      <c r="B206" s="164"/>
      <c r="C206" s="165" t="s">
        <v>263</v>
      </c>
      <c r="D206" s="165" t="s">
        <v>133</v>
      </c>
      <c r="E206" s="166" t="s">
        <v>264</v>
      </c>
      <c r="F206" s="167" t="s">
        <v>265</v>
      </c>
      <c r="G206" s="168" t="s">
        <v>205</v>
      </c>
      <c r="H206" s="169">
        <v>4200</v>
      </c>
      <c r="I206" s="170"/>
      <c r="J206" s="171">
        <f>ROUND(I206*H206,2)</f>
        <v>0</v>
      </c>
      <c r="K206" s="167" t="s">
        <v>137</v>
      </c>
      <c r="L206" s="38"/>
      <c r="M206" s="172" t="s">
        <v>1</v>
      </c>
      <c r="N206" s="173" t="s">
        <v>42</v>
      </c>
      <c r="O206" s="76"/>
      <c r="P206" s="174">
        <f>O206*H206</f>
        <v>0</v>
      </c>
      <c r="Q206" s="174">
        <v>0</v>
      </c>
      <c r="R206" s="174">
        <f>Q206*H206</f>
        <v>0</v>
      </c>
      <c r="S206" s="174">
        <v>0</v>
      </c>
      <c r="T206" s="175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76" t="s">
        <v>138</v>
      </c>
      <c r="AT206" s="176" t="s">
        <v>133</v>
      </c>
      <c r="AU206" s="176" t="s">
        <v>139</v>
      </c>
      <c r="AY206" s="18" t="s">
        <v>131</v>
      </c>
      <c r="BE206" s="177">
        <f>IF(N206="základní",J206,0)</f>
        <v>0</v>
      </c>
      <c r="BF206" s="177">
        <f>IF(N206="snížená",J206,0)</f>
        <v>0</v>
      </c>
      <c r="BG206" s="177">
        <f>IF(N206="zákl. přenesená",J206,0)</f>
        <v>0</v>
      </c>
      <c r="BH206" s="177">
        <f>IF(N206="sníž. přenesená",J206,0)</f>
        <v>0</v>
      </c>
      <c r="BI206" s="177">
        <f>IF(N206="nulová",J206,0)</f>
        <v>0</v>
      </c>
      <c r="BJ206" s="18" t="s">
        <v>139</v>
      </c>
      <c r="BK206" s="177">
        <f>ROUND(I206*H206,2)</f>
        <v>0</v>
      </c>
      <c r="BL206" s="18" t="s">
        <v>138</v>
      </c>
      <c r="BM206" s="176" t="s">
        <v>266</v>
      </c>
    </row>
    <row r="207" s="13" customFormat="1">
      <c r="A207" s="13"/>
      <c r="B207" s="178"/>
      <c r="C207" s="13"/>
      <c r="D207" s="179" t="s">
        <v>141</v>
      </c>
      <c r="E207" s="180" t="s">
        <v>1</v>
      </c>
      <c r="F207" s="181" t="s">
        <v>267</v>
      </c>
      <c r="G207" s="13"/>
      <c r="H207" s="180" t="s">
        <v>1</v>
      </c>
      <c r="I207" s="182"/>
      <c r="J207" s="13"/>
      <c r="K207" s="13"/>
      <c r="L207" s="178"/>
      <c r="M207" s="183"/>
      <c r="N207" s="184"/>
      <c r="O207" s="184"/>
      <c r="P207" s="184"/>
      <c r="Q207" s="184"/>
      <c r="R207" s="184"/>
      <c r="S207" s="184"/>
      <c r="T207" s="18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80" t="s">
        <v>141</v>
      </c>
      <c r="AU207" s="180" t="s">
        <v>139</v>
      </c>
      <c r="AV207" s="13" t="s">
        <v>81</v>
      </c>
      <c r="AW207" s="13" t="s">
        <v>32</v>
      </c>
      <c r="AX207" s="13" t="s">
        <v>76</v>
      </c>
      <c r="AY207" s="180" t="s">
        <v>131</v>
      </c>
    </row>
    <row r="208" s="14" customFormat="1">
      <c r="A208" s="14"/>
      <c r="B208" s="186"/>
      <c r="C208" s="14"/>
      <c r="D208" s="179" t="s">
        <v>141</v>
      </c>
      <c r="E208" s="187" t="s">
        <v>1</v>
      </c>
      <c r="F208" s="188" t="s">
        <v>268</v>
      </c>
      <c r="G208" s="14"/>
      <c r="H208" s="189">
        <v>300</v>
      </c>
      <c r="I208" s="190"/>
      <c r="J208" s="14"/>
      <c r="K208" s="14"/>
      <c r="L208" s="186"/>
      <c r="M208" s="191"/>
      <c r="N208" s="192"/>
      <c r="O208" s="192"/>
      <c r="P208" s="192"/>
      <c r="Q208" s="192"/>
      <c r="R208" s="192"/>
      <c r="S208" s="192"/>
      <c r="T208" s="193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187" t="s">
        <v>141</v>
      </c>
      <c r="AU208" s="187" t="s">
        <v>139</v>
      </c>
      <c r="AV208" s="14" t="s">
        <v>139</v>
      </c>
      <c r="AW208" s="14" t="s">
        <v>32</v>
      </c>
      <c r="AX208" s="14" t="s">
        <v>76</v>
      </c>
      <c r="AY208" s="187" t="s">
        <v>131</v>
      </c>
    </row>
    <row r="209" s="15" customFormat="1">
      <c r="A209" s="15"/>
      <c r="B209" s="194"/>
      <c r="C209" s="15"/>
      <c r="D209" s="179" t="s">
        <v>141</v>
      </c>
      <c r="E209" s="195" t="s">
        <v>1</v>
      </c>
      <c r="F209" s="196" t="s">
        <v>144</v>
      </c>
      <c r="G209" s="15"/>
      <c r="H209" s="197">
        <v>300</v>
      </c>
      <c r="I209" s="198"/>
      <c r="J209" s="15"/>
      <c r="K209" s="15"/>
      <c r="L209" s="194"/>
      <c r="M209" s="199"/>
      <c r="N209" s="200"/>
      <c r="O209" s="200"/>
      <c r="P209" s="200"/>
      <c r="Q209" s="200"/>
      <c r="R209" s="200"/>
      <c r="S209" s="200"/>
      <c r="T209" s="201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195" t="s">
        <v>141</v>
      </c>
      <c r="AU209" s="195" t="s">
        <v>139</v>
      </c>
      <c r="AV209" s="15" t="s">
        <v>138</v>
      </c>
      <c r="AW209" s="15" t="s">
        <v>32</v>
      </c>
      <c r="AX209" s="15" t="s">
        <v>81</v>
      </c>
      <c r="AY209" s="195" t="s">
        <v>131</v>
      </c>
    </row>
    <row r="210" s="14" customFormat="1">
      <c r="A210" s="14"/>
      <c r="B210" s="186"/>
      <c r="C210" s="14"/>
      <c r="D210" s="179" t="s">
        <v>141</v>
      </c>
      <c r="E210" s="14"/>
      <c r="F210" s="188" t="s">
        <v>269</v>
      </c>
      <c r="G210" s="14"/>
      <c r="H210" s="189">
        <v>4200</v>
      </c>
      <c r="I210" s="190"/>
      <c r="J210" s="14"/>
      <c r="K210" s="14"/>
      <c r="L210" s="186"/>
      <c r="M210" s="191"/>
      <c r="N210" s="192"/>
      <c r="O210" s="192"/>
      <c r="P210" s="192"/>
      <c r="Q210" s="192"/>
      <c r="R210" s="192"/>
      <c r="S210" s="192"/>
      <c r="T210" s="193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187" t="s">
        <v>141</v>
      </c>
      <c r="AU210" s="187" t="s">
        <v>139</v>
      </c>
      <c r="AV210" s="14" t="s">
        <v>139</v>
      </c>
      <c r="AW210" s="14" t="s">
        <v>3</v>
      </c>
      <c r="AX210" s="14" t="s">
        <v>81</v>
      </c>
      <c r="AY210" s="187" t="s">
        <v>131</v>
      </c>
    </row>
    <row r="211" s="2" customFormat="1" ht="21.75" customHeight="1">
      <c r="A211" s="37"/>
      <c r="B211" s="164"/>
      <c r="C211" s="165" t="s">
        <v>270</v>
      </c>
      <c r="D211" s="165" t="s">
        <v>133</v>
      </c>
      <c r="E211" s="166" t="s">
        <v>271</v>
      </c>
      <c r="F211" s="167" t="s">
        <v>272</v>
      </c>
      <c r="G211" s="168" t="s">
        <v>240</v>
      </c>
      <c r="H211" s="169">
        <v>2</v>
      </c>
      <c r="I211" s="170"/>
      <c r="J211" s="171">
        <f>ROUND(I211*H211,2)</f>
        <v>0</v>
      </c>
      <c r="K211" s="167" t="s">
        <v>137</v>
      </c>
      <c r="L211" s="38"/>
      <c r="M211" s="172" t="s">
        <v>1</v>
      </c>
      <c r="N211" s="173" t="s">
        <v>42</v>
      </c>
      <c r="O211" s="76"/>
      <c r="P211" s="174">
        <f>O211*H211</f>
        <v>0</v>
      </c>
      <c r="Q211" s="174">
        <v>0.00936</v>
      </c>
      <c r="R211" s="174">
        <f>Q211*H211</f>
        <v>0.01872</v>
      </c>
      <c r="S211" s="174">
        <v>0</v>
      </c>
      <c r="T211" s="175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176" t="s">
        <v>138</v>
      </c>
      <c r="AT211" s="176" t="s">
        <v>133</v>
      </c>
      <c r="AU211" s="176" t="s">
        <v>139</v>
      </c>
      <c r="AY211" s="18" t="s">
        <v>131</v>
      </c>
      <c r="BE211" s="177">
        <f>IF(N211="základní",J211,0)</f>
        <v>0</v>
      </c>
      <c r="BF211" s="177">
        <f>IF(N211="snížená",J211,0)</f>
        <v>0</v>
      </c>
      <c r="BG211" s="177">
        <f>IF(N211="zákl. přenesená",J211,0)</f>
        <v>0</v>
      </c>
      <c r="BH211" s="177">
        <f>IF(N211="sníž. přenesená",J211,0)</f>
        <v>0</v>
      </c>
      <c r="BI211" s="177">
        <f>IF(N211="nulová",J211,0)</f>
        <v>0</v>
      </c>
      <c r="BJ211" s="18" t="s">
        <v>139</v>
      </c>
      <c r="BK211" s="177">
        <f>ROUND(I211*H211,2)</f>
        <v>0</v>
      </c>
      <c r="BL211" s="18" t="s">
        <v>138</v>
      </c>
      <c r="BM211" s="176" t="s">
        <v>273</v>
      </c>
    </row>
    <row r="212" s="2" customFormat="1" ht="37.8" customHeight="1">
      <c r="A212" s="37"/>
      <c r="B212" s="164"/>
      <c r="C212" s="202" t="s">
        <v>274</v>
      </c>
      <c r="D212" s="202" t="s">
        <v>192</v>
      </c>
      <c r="E212" s="203" t="s">
        <v>275</v>
      </c>
      <c r="F212" s="204" t="s">
        <v>276</v>
      </c>
      <c r="G212" s="205" t="s">
        <v>240</v>
      </c>
      <c r="H212" s="206">
        <v>2</v>
      </c>
      <c r="I212" s="207"/>
      <c r="J212" s="208">
        <f>ROUND(I212*H212,2)</f>
        <v>0</v>
      </c>
      <c r="K212" s="204" t="s">
        <v>137</v>
      </c>
      <c r="L212" s="209"/>
      <c r="M212" s="210" t="s">
        <v>1</v>
      </c>
      <c r="N212" s="211" t="s">
        <v>42</v>
      </c>
      <c r="O212" s="76"/>
      <c r="P212" s="174">
        <f>O212*H212</f>
        <v>0</v>
      </c>
      <c r="Q212" s="174">
        <v>0.015</v>
      </c>
      <c r="R212" s="174">
        <f>Q212*H212</f>
        <v>0.03</v>
      </c>
      <c r="S212" s="174">
        <v>0</v>
      </c>
      <c r="T212" s="175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76" t="s">
        <v>176</v>
      </c>
      <c r="AT212" s="176" t="s">
        <v>192</v>
      </c>
      <c r="AU212" s="176" t="s">
        <v>139</v>
      </c>
      <c r="AY212" s="18" t="s">
        <v>131</v>
      </c>
      <c r="BE212" s="177">
        <f>IF(N212="základní",J212,0)</f>
        <v>0</v>
      </c>
      <c r="BF212" s="177">
        <f>IF(N212="snížená",J212,0)</f>
        <v>0</v>
      </c>
      <c r="BG212" s="177">
        <f>IF(N212="zákl. přenesená",J212,0)</f>
        <v>0</v>
      </c>
      <c r="BH212" s="177">
        <f>IF(N212="sníž. přenesená",J212,0)</f>
        <v>0</v>
      </c>
      <c r="BI212" s="177">
        <f>IF(N212="nulová",J212,0)</f>
        <v>0</v>
      </c>
      <c r="BJ212" s="18" t="s">
        <v>139</v>
      </c>
      <c r="BK212" s="177">
        <f>ROUND(I212*H212,2)</f>
        <v>0</v>
      </c>
      <c r="BL212" s="18" t="s">
        <v>138</v>
      </c>
      <c r="BM212" s="176" t="s">
        <v>277</v>
      </c>
    </row>
    <row r="213" s="2" customFormat="1" ht="21.75" customHeight="1">
      <c r="A213" s="37"/>
      <c r="B213" s="164"/>
      <c r="C213" s="165" t="s">
        <v>278</v>
      </c>
      <c r="D213" s="165" t="s">
        <v>133</v>
      </c>
      <c r="E213" s="166" t="s">
        <v>279</v>
      </c>
      <c r="F213" s="167" t="s">
        <v>280</v>
      </c>
      <c r="G213" s="168" t="s">
        <v>205</v>
      </c>
      <c r="H213" s="169">
        <v>48</v>
      </c>
      <c r="I213" s="170"/>
      <c r="J213" s="171">
        <f>ROUND(I213*H213,2)</f>
        <v>0</v>
      </c>
      <c r="K213" s="167" t="s">
        <v>137</v>
      </c>
      <c r="L213" s="38"/>
      <c r="M213" s="172" t="s">
        <v>1</v>
      </c>
      <c r="N213" s="173" t="s">
        <v>42</v>
      </c>
      <c r="O213" s="76"/>
      <c r="P213" s="174">
        <f>O213*H213</f>
        <v>0</v>
      </c>
      <c r="Q213" s="174">
        <v>0</v>
      </c>
      <c r="R213" s="174">
        <f>Q213*H213</f>
        <v>0</v>
      </c>
      <c r="S213" s="174">
        <v>0.26100000000000004</v>
      </c>
      <c r="T213" s="175">
        <f>S213*H213</f>
        <v>12.528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76" t="s">
        <v>138</v>
      </c>
      <c r="AT213" s="176" t="s">
        <v>133</v>
      </c>
      <c r="AU213" s="176" t="s">
        <v>139</v>
      </c>
      <c r="AY213" s="18" t="s">
        <v>131</v>
      </c>
      <c r="BE213" s="177">
        <f>IF(N213="základní",J213,0)</f>
        <v>0</v>
      </c>
      <c r="BF213" s="177">
        <f>IF(N213="snížená",J213,0)</f>
        <v>0</v>
      </c>
      <c r="BG213" s="177">
        <f>IF(N213="zákl. přenesená",J213,0)</f>
        <v>0</v>
      </c>
      <c r="BH213" s="177">
        <f>IF(N213="sníž. přenesená",J213,0)</f>
        <v>0</v>
      </c>
      <c r="BI213" s="177">
        <f>IF(N213="nulová",J213,0)</f>
        <v>0</v>
      </c>
      <c r="BJ213" s="18" t="s">
        <v>139</v>
      </c>
      <c r="BK213" s="177">
        <f>ROUND(I213*H213,2)</f>
        <v>0</v>
      </c>
      <c r="BL213" s="18" t="s">
        <v>138</v>
      </c>
      <c r="BM213" s="176" t="s">
        <v>281</v>
      </c>
    </row>
    <row r="214" s="13" customFormat="1">
      <c r="A214" s="13"/>
      <c r="B214" s="178"/>
      <c r="C214" s="13"/>
      <c r="D214" s="179" t="s">
        <v>141</v>
      </c>
      <c r="E214" s="180" t="s">
        <v>1</v>
      </c>
      <c r="F214" s="181" t="s">
        <v>282</v>
      </c>
      <c r="G214" s="13"/>
      <c r="H214" s="180" t="s">
        <v>1</v>
      </c>
      <c r="I214" s="182"/>
      <c r="J214" s="13"/>
      <c r="K214" s="13"/>
      <c r="L214" s="178"/>
      <c r="M214" s="183"/>
      <c r="N214" s="184"/>
      <c r="O214" s="184"/>
      <c r="P214" s="184"/>
      <c r="Q214" s="184"/>
      <c r="R214" s="184"/>
      <c r="S214" s="184"/>
      <c r="T214" s="185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80" t="s">
        <v>141</v>
      </c>
      <c r="AU214" s="180" t="s">
        <v>139</v>
      </c>
      <c r="AV214" s="13" t="s">
        <v>81</v>
      </c>
      <c r="AW214" s="13" t="s">
        <v>32</v>
      </c>
      <c r="AX214" s="13" t="s">
        <v>76</v>
      </c>
      <c r="AY214" s="180" t="s">
        <v>131</v>
      </c>
    </row>
    <row r="215" s="14" customFormat="1">
      <c r="A215" s="14"/>
      <c r="B215" s="186"/>
      <c r="C215" s="14"/>
      <c r="D215" s="179" t="s">
        <v>141</v>
      </c>
      <c r="E215" s="187" t="s">
        <v>1</v>
      </c>
      <c r="F215" s="188" t="s">
        <v>283</v>
      </c>
      <c r="G215" s="14"/>
      <c r="H215" s="189">
        <v>48</v>
      </c>
      <c r="I215" s="190"/>
      <c r="J215" s="14"/>
      <c r="K215" s="14"/>
      <c r="L215" s="186"/>
      <c r="M215" s="191"/>
      <c r="N215" s="192"/>
      <c r="O215" s="192"/>
      <c r="P215" s="192"/>
      <c r="Q215" s="192"/>
      <c r="R215" s="192"/>
      <c r="S215" s="192"/>
      <c r="T215" s="193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187" t="s">
        <v>141</v>
      </c>
      <c r="AU215" s="187" t="s">
        <v>139</v>
      </c>
      <c r="AV215" s="14" t="s">
        <v>139</v>
      </c>
      <c r="AW215" s="14" t="s">
        <v>32</v>
      </c>
      <c r="AX215" s="14" t="s">
        <v>76</v>
      </c>
      <c r="AY215" s="187" t="s">
        <v>131</v>
      </c>
    </row>
    <row r="216" s="15" customFormat="1">
      <c r="A216" s="15"/>
      <c r="B216" s="194"/>
      <c r="C216" s="15"/>
      <c r="D216" s="179" t="s">
        <v>141</v>
      </c>
      <c r="E216" s="195" t="s">
        <v>1</v>
      </c>
      <c r="F216" s="196" t="s">
        <v>144</v>
      </c>
      <c r="G216" s="15"/>
      <c r="H216" s="197">
        <v>48</v>
      </c>
      <c r="I216" s="198"/>
      <c r="J216" s="15"/>
      <c r="K216" s="15"/>
      <c r="L216" s="194"/>
      <c r="M216" s="199"/>
      <c r="N216" s="200"/>
      <c r="O216" s="200"/>
      <c r="P216" s="200"/>
      <c r="Q216" s="200"/>
      <c r="R216" s="200"/>
      <c r="S216" s="200"/>
      <c r="T216" s="201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195" t="s">
        <v>141</v>
      </c>
      <c r="AU216" s="195" t="s">
        <v>139</v>
      </c>
      <c r="AV216" s="15" t="s">
        <v>138</v>
      </c>
      <c r="AW216" s="15" t="s">
        <v>32</v>
      </c>
      <c r="AX216" s="15" t="s">
        <v>81</v>
      </c>
      <c r="AY216" s="195" t="s">
        <v>131</v>
      </c>
    </row>
    <row r="217" s="2" customFormat="1" ht="37.8" customHeight="1">
      <c r="A217" s="37"/>
      <c r="B217" s="164"/>
      <c r="C217" s="165" t="s">
        <v>284</v>
      </c>
      <c r="D217" s="165" t="s">
        <v>133</v>
      </c>
      <c r="E217" s="166" t="s">
        <v>285</v>
      </c>
      <c r="F217" s="167" t="s">
        <v>286</v>
      </c>
      <c r="G217" s="168" t="s">
        <v>136</v>
      </c>
      <c r="H217" s="169">
        <v>5.28</v>
      </c>
      <c r="I217" s="170"/>
      <c r="J217" s="171">
        <f>ROUND(I217*H217,2)</f>
        <v>0</v>
      </c>
      <c r="K217" s="167" t="s">
        <v>137</v>
      </c>
      <c r="L217" s="38"/>
      <c r="M217" s="172" t="s">
        <v>1</v>
      </c>
      <c r="N217" s="173" t="s">
        <v>42</v>
      </c>
      <c r="O217" s="76"/>
      <c r="P217" s="174">
        <f>O217*H217</f>
        <v>0</v>
      </c>
      <c r="Q217" s="174">
        <v>0</v>
      </c>
      <c r="R217" s="174">
        <f>Q217*H217</f>
        <v>0</v>
      </c>
      <c r="S217" s="174">
        <v>2.2</v>
      </c>
      <c r="T217" s="175">
        <f>S217*H217</f>
        <v>11.616000000000002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76" t="s">
        <v>138</v>
      </c>
      <c r="AT217" s="176" t="s">
        <v>133</v>
      </c>
      <c r="AU217" s="176" t="s">
        <v>139</v>
      </c>
      <c r="AY217" s="18" t="s">
        <v>131</v>
      </c>
      <c r="BE217" s="177">
        <f>IF(N217="základní",J217,0)</f>
        <v>0</v>
      </c>
      <c r="BF217" s="177">
        <f>IF(N217="snížená",J217,0)</f>
        <v>0</v>
      </c>
      <c r="BG217" s="177">
        <f>IF(N217="zákl. přenesená",J217,0)</f>
        <v>0</v>
      </c>
      <c r="BH217" s="177">
        <f>IF(N217="sníž. přenesená",J217,0)</f>
        <v>0</v>
      </c>
      <c r="BI217" s="177">
        <f>IF(N217="nulová",J217,0)</f>
        <v>0</v>
      </c>
      <c r="BJ217" s="18" t="s">
        <v>139</v>
      </c>
      <c r="BK217" s="177">
        <f>ROUND(I217*H217,2)</f>
        <v>0</v>
      </c>
      <c r="BL217" s="18" t="s">
        <v>138</v>
      </c>
      <c r="BM217" s="176" t="s">
        <v>287</v>
      </c>
    </row>
    <row r="218" s="13" customFormat="1">
      <c r="A218" s="13"/>
      <c r="B218" s="178"/>
      <c r="C218" s="13"/>
      <c r="D218" s="179" t="s">
        <v>141</v>
      </c>
      <c r="E218" s="180" t="s">
        <v>1</v>
      </c>
      <c r="F218" s="181" t="s">
        <v>288</v>
      </c>
      <c r="G218" s="13"/>
      <c r="H218" s="180" t="s">
        <v>1</v>
      </c>
      <c r="I218" s="182"/>
      <c r="J218" s="13"/>
      <c r="K218" s="13"/>
      <c r="L218" s="178"/>
      <c r="M218" s="183"/>
      <c r="N218" s="184"/>
      <c r="O218" s="184"/>
      <c r="P218" s="184"/>
      <c r="Q218" s="184"/>
      <c r="R218" s="184"/>
      <c r="S218" s="184"/>
      <c r="T218" s="185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180" t="s">
        <v>141</v>
      </c>
      <c r="AU218" s="180" t="s">
        <v>139</v>
      </c>
      <c r="AV218" s="13" t="s">
        <v>81</v>
      </c>
      <c r="AW218" s="13" t="s">
        <v>32</v>
      </c>
      <c r="AX218" s="13" t="s">
        <v>76</v>
      </c>
      <c r="AY218" s="180" t="s">
        <v>131</v>
      </c>
    </row>
    <row r="219" s="14" customFormat="1">
      <c r="A219" s="14"/>
      <c r="B219" s="186"/>
      <c r="C219" s="14"/>
      <c r="D219" s="179" t="s">
        <v>141</v>
      </c>
      <c r="E219" s="187" t="s">
        <v>1</v>
      </c>
      <c r="F219" s="188" t="s">
        <v>235</v>
      </c>
      <c r="G219" s="14"/>
      <c r="H219" s="189">
        <v>5.28</v>
      </c>
      <c r="I219" s="190"/>
      <c r="J219" s="14"/>
      <c r="K219" s="14"/>
      <c r="L219" s="186"/>
      <c r="M219" s="191"/>
      <c r="N219" s="192"/>
      <c r="O219" s="192"/>
      <c r="P219" s="192"/>
      <c r="Q219" s="192"/>
      <c r="R219" s="192"/>
      <c r="S219" s="192"/>
      <c r="T219" s="193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187" t="s">
        <v>141</v>
      </c>
      <c r="AU219" s="187" t="s">
        <v>139</v>
      </c>
      <c r="AV219" s="14" t="s">
        <v>139</v>
      </c>
      <c r="AW219" s="14" t="s">
        <v>32</v>
      </c>
      <c r="AX219" s="14" t="s">
        <v>76</v>
      </c>
      <c r="AY219" s="187" t="s">
        <v>131</v>
      </c>
    </row>
    <row r="220" s="15" customFormat="1">
      <c r="A220" s="15"/>
      <c r="B220" s="194"/>
      <c r="C220" s="15"/>
      <c r="D220" s="179" t="s">
        <v>141</v>
      </c>
      <c r="E220" s="195" t="s">
        <v>1</v>
      </c>
      <c r="F220" s="196" t="s">
        <v>144</v>
      </c>
      <c r="G220" s="15"/>
      <c r="H220" s="197">
        <v>5.28</v>
      </c>
      <c r="I220" s="198"/>
      <c r="J220" s="15"/>
      <c r="K220" s="15"/>
      <c r="L220" s="194"/>
      <c r="M220" s="199"/>
      <c r="N220" s="200"/>
      <c r="O220" s="200"/>
      <c r="P220" s="200"/>
      <c r="Q220" s="200"/>
      <c r="R220" s="200"/>
      <c r="S220" s="200"/>
      <c r="T220" s="201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195" t="s">
        <v>141</v>
      </c>
      <c r="AU220" s="195" t="s">
        <v>139</v>
      </c>
      <c r="AV220" s="15" t="s">
        <v>138</v>
      </c>
      <c r="AW220" s="15" t="s">
        <v>32</v>
      </c>
      <c r="AX220" s="15" t="s">
        <v>81</v>
      </c>
      <c r="AY220" s="195" t="s">
        <v>131</v>
      </c>
    </row>
    <row r="221" s="2" customFormat="1" ht="24.15" customHeight="1">
      <c r="A221" s="37"/>
      <c r="B221" s="164"/>
      <c r="C221" s="165" t="s">
        <v>289</v>
      </c>
      <c r="D221" s="165" t="s">
        <v>133</v>
      </c>
      <c r="E221" s="166" t="s">
        <v>290</v>
      </c>
      <c r="F221" s="167" t="s">
        <v>291</v>
      </c>
      <c r="G221" s="168" t="s">
        <v>211</v>
      </c>
      <c r="H221" s="169">
        <v>132</v>
      </c>
      <c r="I221" s="170"/>
      <c r="J221" s="171">
        <f>ROUND(I221*H221,2)</f>
        <v>0</v>
      </c>
      <c r="K221" s="167" t="s">
        <v>137</v>
      </c>
      <c r="L221" s="38"/>
      <c r="M221" s="172" t="s">
        <v>1</v>
      </c>
      <c r="N221" s="173" t="s">
        <v>42</v>
      </c>
      <c r="O221" s="76"/>
      <c r="P221" s="174">
        <f>O221*H221</f>
        <v>0</v>
      </c>
      <c r="Q221" s="174">
        <v>0</v>
      </c>
      <c r="R221" s="174">
        <f>Q221*H221</f>
        <v>0</v>
      </c>
      <c r="S221" s="174">
        <v>0</v>
      </c>
      <c r="T221" s="175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176" t="s">
        <v>138</v>
      </c>
      <c r="AT221" s="176" t="s">
        <v>133</v>
      </c>
      <c r="AU221" s="176" t="s">
        <v>139</v>
      </c>
      <c r="AY221" s="18" t="s">
        <v>131</v>
      </c>
      <c r="BE221" s="177">
        <f>IF(N221="základní",J221,0)</f>
        <v>0</v>
      </c>
      <c r="BF221" s="177">
        <f>IF(N221="snížená",J221,0)</f>
        <v>0</v>
      </c>
      <c r="BG221" s="177">
        <f>IF(N221="zákl. přenesená",J221,0)</f>
        <v>0</v>
      </c>
      <c r="BH221" s="177">
        <f>IF(N221="sníž. přenesená",J221,0)</f>
        <v>0</v>
      </c>
      <c r="BI221" s="177">
        <f>IF(N221="nulová",J221,0)</f>
        <v>0</v>
      </c>
      <c r="BJ221" s="18" t="s">
        <v>139</v>
      </c>
      <c r="BK221" s="177">
        <f>ROUND(I221*H221,2)</f>
        <v>0</v>
      </c>
      <c r="BL221" s="18" t="s">
        <v>138</v>
      </c>
      <c r="BM221" s="176" t="s">
        <v>292</v>
      </c>
    </row>
    <row r="222" s="14" customFormat="1">
      <c r="A222" s="14"/>
      <c r="B222" s="186"/>
      <c r="C222" s="14"/>
      <c r="D222" s="179" t="s">
        <v>141</v>
      </c>
      <c r="E222" s="187" t="s">
        <v>1</v>
      </c>
      <c r="F222" s="188" t="s">
        <v>293</v>
      </c>
      <c r="G222" s="14"/>
      <c r="H222" s="189">
        <v>132</v>
      </c>
      <c r="I222" s="190"/>
      <c r="J222" s="14"/>
      <c r="K222" s="14"/>
      <c r="L222" s="186"/>
      <c r="M222" s="191"/>
      <c r="N222" s="192"/>
      <c r="O222" s="192"/>
      <c r="P222" s="192"/>
      <c r="Q222" s="192"/>
      <c r="R222" s="192"/>
      <c r="S222" s="192"/>
      <c r="T222" s="193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187" t="s">
        <v>141</v>
      </c>
      <c r="AU222" s="187" t="s">
        <v>139</v>
      </c>
      <c r="AV222" s="14" t="s">
        <v>139</v>
      </c>
      <c r="AW222" s="14" t="s">
        <v>32</v>
      </c>
      <c r="AX222" s="14" t="s">
        <v>76</v>
      </c>
      <c r="AY222" s="187" t="s">
        <v>131</v>
      </c>
    </row>
    <row r="223" s="15" customFormat="1">
      <c r="A223" s="15"/>
      <c r="B223" s="194"/>
      <c r="C223" s="15"/>
      <c r="D223" s="179" t="s">
        <v>141</v>
      </c>
      <c r="E223" s="195" t="s">
        <v>1</v>
      </c>
      <c r="F223" s="196" t="s">
        <v>144</v>
      </c>
      <c r="G223" s="15"/>
      <c r="H223" s="197">
        <v>132</v>
      </c>
      <c r="I223" s="198"/>
      <c r="J223" s="15"/>
      <c r="K223" s="15"/>
      <c r="L223" s="194"/>
      <c r="M223" s="199"/>
      <c r="N223" s="200"/>
      <c r="O223" s="200"/>
      <c r="P223" s="200"/>
      <c r="Q223" s="200"/>
      <c r="R223" s="200"/>
      <c r="S223" s="200"/>
      <c r="T223" s="201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195" t="s">
        <v>141</v>
      </c>
      <c r="AU223" s="195" t="s">
        <v>139</v>
      </c>
      <c r="AV223" s="15" t="s">
        <v>138</v>
      </c>
      <c r="AW223" s="15" t="s">
        <v>32</v>
      </c>
      <c r="AX223" s="15" t="s">
        <v>81</v>
      </c>
      <c r="AY223" s="195" t="s">
        <v>131</v>
      </c>
    </row>
    <row r="224" s="12" customFormat="1" ht="22.8" customHeight="1">
      <c r="A224" s="12"/>
      <c r="B224" s="151"/>
      <c r="C224" s="12"/>
      <c r="D224" s="152" t="s">
        <v>75</v>
      </c>
      <c r="E224" s="162" t="s">
        <v>294</v>
      </c>
      <c r="F224" s="162" t="s">
        <v>295</v>
      </c>
      <c r="G224" s="12"/>
      <c r="H224" s="12"/>
      <c r="I224" s="154"/>
      <c r="J224" s="163">
        <f>BK224</f>
        <v>0</v>
      </c>
      <c r="K224" s="12"/>
      <c r="L224" s="151"/>
      <c r="M224" s="156"/>
      <c r="N224" s="157"/>
      <c r="O224" s="157"/>
      <c r="P224" s="158">
        <f>SUM(P225:P237)</f>
        <v>0</v>
      </c>
      <c r="Q224" s="157"/>
      <c r="R224" s="158">
        <f>SUM(R225:R237)</f>
        <v>0</v>
      </c>
      <c r="S224" s="157"/>
      <c r="T224" s="159">
        <f>SUM(T225:T237)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152" t="s">
        <v>81</v>
      </c>
      <c r="AT224" s="160" t="s">
        <v>75</v>
      </c>
      <c r="AU224" s="160" t="s">
        <v>81</v>
      </c>
      <c r="AY224" s="152" t="s">
        <v>131</v>
      </c>
      <c r="BK224" s="161">
        <f>SUM(BK225:BK237)</f>
        <v>0</v>
      </c>
    </row>
    <row r="225" s="2" customFormat="1" ht="16.5" customHeight="1">
      <c r="A225" s="37"/>
      <c r="B225" s="164"/>
      <c r="C225" s="165" t="s">
        <v>296</v>
      </c>
      <c r="D225" s="165" t="s">
        <v>133</v>
      </c>
      <c r="E225" s="166" t="s">
        <v>297</v>
      </c>
      <c r="F225" s="167" t="s">
        <v>298</v>
      </c>
      <c r="G225" s="168" t="s">
        <v>299</v>
      </c>
      <c r="H225" s="169">
        <v>1</v>
      </c>
      <c r="I225" s="170"/>
      <c r="J225" s="171">
        <f>ROUND(I225*H225,2)</f>
        <v>0</v>
      </c>
      <c r="K225" s="167" t="s">
        <v>1</v>
      </c>
      <c r="L225" s="38"/>
      <c r="M225" s="172" t="s">
        <v>1</v>
      </c>
      <c r="N225" s="173" t="s">
        <v>42</v>
      </c>
      <c r="O225" s="76"/>
      <c r="P225" s="174">
        <f>O225*H225</f>
        <v>0</v>
      </c>
      <c r="Q225" s="174">
        <v>0</v>
      </c>
      <c r="R225" s="174">
        <f>Q225*H225</f>
        <v>0</v>
      </c>
      <c r="S225" s="174">
        <v>0</v>
      </c>
      <c r="T225" s="175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176" t="s">
        <v>138</v>
      </c>
      <c r="AT225" s="176" t="s">
        <v>133</v>
      </c>
      <c r="AU225" s="176" t="s">
        <v>139</v>
      </c>
      <c r="AY225" s="18" t="s">
        <v>131</v>
      </c>
      <c r="BE225" s="177">
        <f>IF(N225="základní",J225,0)</f>
        <v>0</v>
      </c>
      <c r="BF225" s="177">
        <f>IF(N225="snížená",J225,0)</f>
        <v>0</v>
      </c>
      <c r="BG225" s="177">
        <f>IF(N225="zákl. přenesená",J225,0)</f>
        <v>0</v>
      </c>
      <c r="BH225" s="177">
        <f>IF(N225="sníž. přenesená",J225,0)</f>
        <v>0</v>
      </c>
      <c r="BI225" s="177">
        <f>IF(N225="nulová",J225,0)</f>
        <v>0</v>
      </c>
      <c r="BJ225" s="18" t="s">
        <v>139</v>
      </c>
      <c r="BK225" s="177">
        <f>ROUND(I225*H225,2)</f>
        <v>0</v>
      </c>
      <c r="BL225" s="18" t="s">
        <v>138</v>
      </c>
      <c r="BM225" s="176" t="s">
        <v>300</v>
      </c>
    </row>
    <row r="226" s="2" customFormat="1" ht="24.15" customHeight="1">
      <c r="A226" s="37"/>
      <c r="B226" s="164"/>
      <c r="C226" s="165" t="s">
        <v>301</v>
      </c>
      <c r="D226" s="165" t="s">
        <v>133</v>
      </c>
      <c r="E226" s="166" t="s">
        <v>302</v>
      </c>
      <c r="F226" s="167" t="s">
        <v>303</v>
      </c>
      <c r="G226" s="168" t="s">
        <v>173</v>
      </c>
      <c r="H226" s="169">
        <v>32.639000000000004</v>
      </c>
      <c r="I226" s="170"/>
      <c r="J226" s="171">
        <f>ROUND(I226*H226,2)</f>
        <v>0</v>
      </c>
      <c r="K226" s="167" t="s">
        <v>137</v>
      </c>
      <c r="L226" s="38"/>
      <c r="M226" s="172" t="s">
        <v>1</v>
      </c>
      <c r="N226" s="173" t="s">
        <v>42</v>
      </c>
      <c r="O226" s="76"/>
      <c r="P226" s="174">
        <f>O226*H226</f>
        <v>0</v>
      </c>
      <c r="Q226" s="174">
        <v>0</v>
      </c>
      <c r="R226" s="174">
        <f>Q226*H226</f>
        <v>0</v>
      </c>
      <c r="S226" s="174">
        <v>0</v>
      </c>
      <c r="T226" s="175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76" t="s">
        <v>138</v>
      </c>
      <c r="AT226" s="176" t="s">
        <v>133</v>
      </c>
      <c r="AU226" s="176" t="s">
        <v>139</v>
      </c>
      <c r="AY226" s="18" t="s">
        <v>131</v>
      </c>
      <c r="BE226" s="177">
        <f>IF(N226="základní",J226,0)</f>
        <v>0</v>
      </c>
      <c r="BF226" s="177">
        <f>IF(N226="snížená",J226,0)</f>
        <v>0</v>
      </c>
      <c r="BG226" s="177">
        <f>IF(N226="zákl. přenesená",J226,0)</f>
        <v>0</v>
      </c>
      <c r="BH226" s="177">
        <f>IF(N226="sníž. přenesená",J226,0)</f>
        <v>0</v>
      </c>
      <c r="BI226" s="177">
        <f>IF(N226="nulová",J226,0)</f>
        <v>0</v>
      </c>
      <c r="BJ226" s="18" t="s">
        <v>139</v>
      </c>
      <c r="BK226" s="177">
        <f>ROUND(I226*H226,2)</f>
        <v>0</v>
      </c>
      <c r="BL226" s="18" t="s">
        <v>138</v>
      </c>
      <c r="BM226" s="176" t="s">
        <v>304</v>
      </c>
    </row>
    <row r="227" s="2" customFormat="1" ht="24.15" customHeight="1">
      <c r="A227" s="37"/>
      <c r="B227" s="164"/>
      <c r="C227" s="165" t="s">
        <v>305</v>
      </c>
      <c r="D227" s="165" t="s">
        <v>133</v>
      </c>
      <c r="E227" s="166" t="s">
        <v>306</v>
      </c>
      <c r="F227" s="167" t="s">
        <v>307</v>
      </c>
      <c r="G227" s="168" t="s">
        <v>173</v>
      </c>
      <c r="H227" s="169">
        <v>979.17</v>
      </c>
      <c r="I227" s="170"/>
      <c r="J227" s="171">
        <f>ROUND(I227*H227,2)</f>
        <v>0</v>
      </c>
      <c r="K227" s="167" t="s">
        <v>137</v>
      </c>
      <c r="L227" s="38"/>
      <c r="M227" s="172" t="s">
        <v>1</v>
      </c>
      <c r="N227" s="173" t="s">
        <v>42</v>
      </c>
      <c r="O227" s="76"/>
      <c r="P227" s="174">
        <f>O227*H227</f>
        <v>0</v>
      </c>
      <c r="Q227" s="174">
        <v>0</v>
      </c>
      <c r="R227" s="174">
        <f>Q227*H227</f>
        <v>0</v>
      </c>
      <c r="S227" s="174">
        <v>0</v>
      </c>
      <c r="T227" s="175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76" t="s">
        <v>138</v>
      </c>
      <c r="AT227" s="176" t="s">
        <v>133</v>
      </c>
      <c r="AU227" s="176" t="s">
        <v>139</v>
      </c>
      <c r="AY227" s="18" t="s">
        <v>131</v>
      </c>
      <c r="BE227" s="177">
        <f>IF(N227="základní",J227,0)</f>
        <v>0</v>
      </c>
      <c r="BF227" s="177">
        <f>IF(N227="snížená",J227,0)</f>
        <v>0</v>
      </c>
      <c r="BG227" s="177">
        <f>IF(N227="zákl. přenesená",J227,0)</f>
        <v>0</v>
      </c>
      <c r="BH227" s="177">
        <f>IF(N227="sníž. přenesená",J227,0)</f>
        <v>0</v>
      </c>
      <c r="BI227" s="177">
        <f>IF(N227="nulová",J227,0)</f>
        <v>0</v>
      </c>
      <c r="BJ227" s="18" t="s">
        <v>139</v>
      </c>
      <c r="BK227" s="177">
        <f>ROUND(I227*H227,2)</f>
        <v>0</v>
      </c>
      <c r="BL227" s="18" t="s">
        <v>138</v>
      </c>
      <c r="BM227" s="176" t="s">
        <v>308</v>
      </c>
    </row>
    <row r="228" s="14" customFormat="1">
      <c r="A228" s="14"/>
      <c r="B228" s="186"/>
      <c r="C228" s="14"/>
      <c r="D228" s="179" t="s">
        <v>141</v>
      </c>
      <c r="E228" s="14"/>
      <c r="F228" s="188" t="s">
        <v>309</v>
      </c>
      <c r="G228" s="14"/>
      <c r="H228" s="189">
        <v>979.17</v>
      </c>
      <c r="I228" s="190"/>
      <c r="J228" s="14"/>
      <c r="K228" s="14"/>
      <c r="L228" s="186"/>
      <c r="M228" s="191"/>
      <c r="N228" s="192"/>
      <c r="O228" s="192"/>
      <c r="P228" s="192"/>
      <c r="Q228" s="192"/>
      <c r="R228" s="192"/>
      <c r="S228" s="192"/>
      <c r="T228" s="193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187" t="s">
        <v>141</v>
      </c>
      <c r="AU228" s="187" t="s">
        <v>139</v>
      </c>
      <c r="AV228" s="14" t="s">
        <v>139</v>
      </c>
      <c r="AW228" s="14" t="s">
        <v>3</v>
      </c>
      <c r="AX228" s="14" t="s">
        <v>81</v>
      </c>
      <c r="AY228" s="187" t="s">
        <v>131</v>
      </c>
    </row>
    <row r="229" s="2" customFormat="1" ht="33" customHeight="1">
      <c r="A229" s="37"/>
      <c r="B229" s="164"/>
      <c r="C229" s="165" t="s">
        <v>310</v>
      </c>
      <c r="D229" s="165" t="s">
        <v>133</v>
      </c>
      <c r="E229" s="166" t="s">
        <v>311</v>
      </c>
      <c r="F229" s="167" t="s">
        <v>312</v>
      </c>
      <c r="G229" s="168" t="s">
        <v>173</v>
      </c>
      <c r="H229" s="169">
        <v>32.639000000000004</v>
      </c>
      <c r="I229" s="170"/>
      <c r="J229" s="171">
        <f>ROUND(I229*H229,2)</f>
        <v>0</v>
      </c>
      <c r="K229" s="167" t="s">
        <v>137</v>
      </c>
      <c r="L229" s="38"/>
      <c r="M229" s="172" t="s">
        <v>1</v>
      </c>
      <c r="N229" s="173" t="s">
        <v>42</v>
      </c>
      <c r="O229" s="76"/>
      <c r="P229" s="174">
        <f>O229*H229</f>
        <v>0</v>
      </c>
      <c r="Q229" s="174">
        <v>0</v>
      </c>
      <c r="R229" s="174">
        <f>Q229*H229</f>
        <v>0</v>
      </c>
      <c r="S229" s="174">
        <v>0</v>
      </c>
      <c r="T229" s="175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176" t="s">
        <v>138</v>
      </c>
      <c r="AT229" s="176" t="s">
        <v>133</v>
      </c>
      <c r="AU229" s="176" t="s">
        <v>139</v>
      </c>
      <c r="AY229" s="18" t="s">
        <v>131</v>
      </c>
      <c r="BE229" s="177">
        <f>IF(N229="základní",J229,0)</f>
        <v>0</v>
      </c>
      <c r="BF229" s="177">
        <f>IF(N229="snížená",J229,0)</f>
        <v>0</v>
      </c>
      <c r="BG229" s="177">
        <f>IF(N229="zákl. přenesená",J229,0)</f>
        <v>0</v>
      </c>
      <c r="BH229" s="177">
        <f>IF(N229="sníž. přenesená",J229,0)</f>
        <v>0</v>
      </c>
      <c r="BI229" s="177">
        <f>IF(N229="nulová",J229,0)</f>
        <v>0</v>
      </c>
      <c r="BJ229" s="18" t="s">
        <v>139</v>
      </c>
      <c r="BK229" s="177">
        <f>ROUND(I229*H229,2)</f>
        <v>0</v>
      </c>
      <c r="BL229" s="18" t="s">
        <v>138</v>
      </c>
      <c r="BM229" s="176" t="s">
        <v>313</v>
      </c>
    </row>
    <row r="230" s="2" customFormat="1" ht="33" customHeight="1">
      <c r="A230" s="37"/>
      <c r="B230" s="164"/>
      <c r="C230" s="165" t="s">
        <v>314</v>
      </c>
      <c r="D230" s="165" t="s">
        <v>133</v>
      </c>
      <c r="E230" s="166" t="s">
        <v>315</v>
      </c>
      <c r="F230" s="167" t="s">
        <v>316</v>
      </c>
      <c r="G230" s="168" t="s">
        <v>173</v>
      </c>
      <c r="H230" s="169">
        <v>11.616</v>
      </c>
      <c r="I230" s="170"/>
      <c r="J230" s="171">
        <f>ROUND(I230*H230,2)</f>
        <v>0</v>
      </c>
      <c r="K230" s="167" t="s">
        <v>137</v>
      </c>
      <c r="L230" s="38"/>
      <c r="M230" s="172" t="s">
        <v>1</v>
      </c>
      <c r="N230" s="173" t="s">
        <v>42</v>
      </c>
      <c r="O230" s="76"/>
      <c r="P230" s="174">
        <f>O230*H230</f>
        <v>0</v>
      </c>
      <c r="Q230" s="174">
        <v>0</v>
      </c>
      <c r="R230" s="174">
        <f>Q230*H230</f>
        <v>0</v>
      </c>
      <c r="S230" s="174">
        <v>0</v>
      </c>
      <c r="T230" s="175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76" t="s">
        <v>138</v>
      </c>
      <c r="AT230" s="176" t="s">
        <v>133</v>
      </c>
      <c r="AU230" s="176" t="s">
        <v>139</v>
      </c>
      <c r="AY230" s="18" t="s">
        <v>131</v>
      </c>
      <c r="BE230" s="177">
        <f>IF(N230="základní",J230,0)</f>
        <v>0</v>
      </c>
      <c r="BF230" s="177">
        <f>IF(N230="snížená",J230,0)</f>
        <v>0</v>
      </c>
      <c r="BG230" s="177">
        <f>IF(N230="zákl. přenesená",J230,0)</f>
        <v>0</v>
      </c>
      <c r="BH230" s="177">
        <f>IF(N230="sníž. přenesená",J230,0)</f>
        <v>0</v>
      </c>
      <c r="BI230" s="177">
        <f>IF(N230="nulová",J230,0)</f>
        <v>0</v>
      </c>
      <c r="BJ230" s="18" t="s">
        <v>139</v>
      </c>
      <c r="BK230" s="177">
        <f>ROUND(I230*H230,2)</f>
        <v>0</v>
      </c>
      <c r="BL230" s="18" t="s">
        <v>138</v>
      </c>
      <c r="BM230" s="176" t="s">
        <v>317</v>
      </c>
    </row>
    <row r="231" s="2" customFormat="1" ht="33" customHeight="1">
      <c r="A231" s="37"/>
      <c r="B231" s="164"/>
      <c r="C231" s="165" t="s">
        <v>318</v>
      </c>
      <c r="D231" s="165" t="s">
        <v>133</v>
      </c>
      <c r="E231" s="166" t="s">
        <v>319</v>
      </c>
      <c r="F231" s="167" t="s">
        <v>320</v>
      </c>
      <c r="G231" s="168" t="s">
        <v>173</v>
      </c>
      <c r="H231" s="169">
        <v>12.528</v>
      </c>
      <c r="I231" s="170"/>
      <c r="J231" s="171">
        <f>ROUND(I231*H231,2)</f>
        <v>0</v>
      </c>
      <c r="K231" s="167" t="s">
        <v>137</v>
      </c>
      <c r="L231" s="38"/>
      <c r="M231" s="172" t="s">
        <v>1</v>
      </c>
      <c r="N231" s="173" t="s">
        <v>42</v>
      </c>
      <c r="O231" s="76"/>
      <c r="P231" s="174">
        <f>O231*H231</f>
        <v>0</v>
      </c>
      <c r="Q231" s="174">
        <v>0</v>
      </c>
      <c r="R231" s="174">
        <f>Q231*H231</f>
        <v>0</v>
      </c>
      <c r="S231" s="174">
        <v>0</v>
      </c>
      <c r="T231" s="175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176" t="s">
        <v>138</v>
      </c>
      <c r="AT231" s="176" t="s">
        <v>133</v>
      </c>
      <c r="AU231" s="176" t="s">
        <v>139</v>
      </c>
      <c r="AY231" s="18" t="s">
        <v>131</v>
      </c>
      <c r="BE231" s="177">
        <f>IF(N231="základní",J231,0)</f>
        <v>0</v>
      </c>
      <c r="BF231" s="177">
        <f>IF(N231="snížená",J231,0)</f>
        <v>0</v>
      </c>
      <c r="BG231" s="177">
        <f>IF(N231="zákl. přenesená",J231,0)</f>
        <v>0</v>
      </c>
      <c r="BH231" s="177">
        <f>IF(N231="sníž. přenesená",J231,0)</f>
        <v>0</v>
      </c>
      <c r="BI231" s="177">
        <f>IF(N231="nulová",J231,0)</f>
        <v>0</v>
      </c>
      <c r="BJ231" s="18" t="s">
        <v>139</v>
      </c>
      <c r="BK231" s="177">
        <f>ROUND(I231*H231,2)</f>
        <v>0</v>
      </c>
      <c r="BL231" s="18" t="s">
        <v>138</v>
      </c>
      <c r="BM231" s="176" t="s">
        <v>321</v>
      </c>
    </row>
    <row r="232" s="2" customFormat="1" ht="33" customHeight="1">
      <c r="A232" s="37"/>
      <c r="B232" s="164"/>
      <c r="C232" s="165" t="s">
        <v>322</v>
      </c>
      <c r="D232" s="165" t="s">
        <v>133</v>
      </c>
      <c r="E232" s="166" t="s">
        <v>323</v>
      </c>
      <c r="F232" s="167" t="s">
        <v>324</v>
      </c>
      <c r="G232" s="168" t="s">
        <v>173</v>
      </c>
      <c r="H232" s="169">
        <v>3.761</v>
      </c>
      <c r="I232" s="170"/>
      <c r="J232" s="171">
        <f>ROUND(I232*H232,2)</f>
        <v>0</v>
      </c>
      <c r="K232" s="167" t="s">
        <v>137</v>
      </c>
      <c r="L232" s="38"/>
      <c r="M232" s="172" t="s">
        <v>1</v>
      </c>
      <c r="N232" s="173" t="s">
        <v>42</v>
      </c>
      <c r="O232" s="76"/>
      <c r="P232" s="174">
        <f>O232*H232</f>
        <v>0</v>
      </c>
      <c r="Q232" s="174">
        <v>0</v>
      </c>
      <c r="R232" s="174">
        <f>Q232*H232</f>
        <v>0</v>
      </c>
      <c r="S232" s="174">
        <v>0</v>
      </c>
      <c r="T232" s="175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176" t="s">
        <v>138</v>
      </c>
      <c r="AT232" s="176" t="s">
        <v>133</v>
      </c>
      <c r="AU232" s="176" t="s">
        <v>139</v>
      </c>
      <c r="AY232" s="18" t="s">
        <v>131</v>
      </c>
      <c r="BE232" s="177">
        <f>IF(N232="základní",J232,0)</f>
        <v>0</v>
      </c>
      <c r="BF232" s="177">
        <f>IF(N232="snížená",J232,0)</f>
        <v>0</v>
      </c>
      <c r="BG232" s="177">
        <f>IF(N232="zákl. přenesená",J232,0)</f>
        <v>0</v>
      </c>
      <c r="BH232" s="177">
        <f>IF(N232="sníž. přenesená",J232,0)</f>
        <v>0</v>
      </c>
      <c r="BI232" s="177">
        <f>IF(N232="nulová",J232,0)</f>
        <v>0</v>
      </c>
      <c r="BJ232" s="18" t="s">
        <v>139</v>
      </c>
      <c r="BK232" s="177">
        <f>ROUND(I232*H232,2)</f>
        <v>0</v>
      </c>
      <c r="BL232" s="18" t="s">
        <v>138</v>
      </c>
      <c r="BM232" s="176" t="s">
        <v>325</v>
      </c>
    </row>
    <row r="233" s="14" customFormat="1">
      <c r="A233" s="14"/>
      <c r="B233" s="186"/>
      <c r="C233" s="14"/>
      <c r="D233" s="179" t="s">
        <v>141</v>
      </c>
      <c r="E233" s="187" t="s">
        <v>1</v>
      </c>
      <c r="F233" s="188" t="s">
        <v>326</v>
      </c>
      <c r="G233" s="14"/>
      <c r="H233" s="189">
        <v>3.761</v>
      </c>
      <c r="I233" s="190"/>
      <c r="J233" s="14"/>
      <c r="K233" s="14"/>
      <c r="L233" s="186"/>
      <c r="M233" s="191"/>
      <c r="N233" s="192"/>
      <c r="O233" s="192"/>
      <c r="P233" s="192"/>
      <c r="Q233" s="192"/>
      <c r="R233" s="192"/>
      <c r="S233" s="192"/>
      <c r="T233" s="193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187" t="s">
        <v>141</v>
      </c>
      <c r="AU233" s="187" t="s">
        <v>139</v>
      </c>
      <c r="AV233" s="14" t="s">
        <v>139</v>
      </c>
      <c r="AW233" s="14" t="s">
        <v>32</v>
      </c>
      <c r="AX233" s="14" t="s">
        <v>81</v>
      </c>
      <c r="AY233" s="187" t="s">
        <v>131</v>
      </c>
    </row>
    <row r="234" s="2" customFormat="1" ht="33" customHeight="1">
      <c r="A234" s="37"/>
      <c r="B234" s="164"/>
      <c r="C234" s="165" t="s">
        <v>327</v>
      </c>
      <c r="D234" s="165" t="s">
        <v>133</v>
      </c>
      <c r="E234" s="166" t="s">
        <v>328</v>
      </c>
      <c r="F234" s="167" t="s">
        <v>329</v>
      </c>
      <c r="G234" s="168" t="s">
        <v>173</v>
      </c>
      <c r="H234" s="169">
        <v>0.21099999999999997</v>
      </c>
      <c r="I234" s="170"/>
      <c r="J234" s="171">
        <f>ROUND(I234*H234,2)</f>
        <v>0</v>
      </c>
      <c r="K234" s="167" t="s">
        <v>137</v>
      </c>
      <c r="L234" s="38"/>
      <c r="M234" s="172" t="s">
        <v>1</v>
      </c>
      <c r="N234" s="173" t="s">
        <v>42</v>
      </c>
      <c r="O234" s="76"/>
      <c r="P234" s="174">
        <f>O234*H234</f>
        <v>0</v>
      </c>
      <c r="Q234" s="174">
        <v>0</v>
      </c>
      <c r="R234" s="174">
        <f>Q234*H234</f>
        <v>0</v>
      </c>
      <c r="S234" s="174">
        <v>0</v>
      </c>
      <c r="T234" s="175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76" t="s">
        <v>138</v>
      </c>
      <c r="AT234" s="176" t="s">
        <v>133</v>
      </c>
      <c r="AU234" s="176" t="s">
        <v>139</v>
      </c>
      <c r="AY234" s="18" t="s">
        <v>131</v>
      </c>
      <c r="BE234" s="177">
        <f>IF(N234="základní",J234,0)</f>
        <v>0</v>
      </c>
      <c r="BF234" s="177">
        <f>IF(N234="snížená",J234,0)</f>
        <v>0</v>
      </c>
      <c r="BG234" s="177">
        <f>IF(N234="zákl. přenesená",J234,0)</f>
        <v>0</v>
      </c>
      <c r="BH234" s="177">
        <f>IF(N234="sníž. přenesená",J234,0)</f>
        <v>0</v>
      </c>
      <c r="BI234" s="177">
        <f>IF(N234="nulová",J234,0)</f>
        <v>0</v>
      </c>
      <c r="BJ234" s="18" t="s">
        <v>139</v>
      </c>
      <c r="BK234" s="177">
        <f>ROUND(I234*H234,2)</f>
        <v>0</v>
      </c>
      <c r="BL234" s="18" t="s">
        <v>138</v>
      </c>
      <c r="BM234" s="176" t="s">
        <v>330</v>
      </c>
    </row>
    <row r="235" s="2" customFormat="1" ht="37.8" customHeight="1">
      <c r="A235" s="37"/>
      <c r="B235" s="164"/>
      <c r="C235" s="165" t="s">
        <v>331</v>
      </c>
      <c r="D235" s="165" t="s">
        <v>133</v>
      </c>
      <c r="E235" s="166" t="s">
        <v>332</v>
      </c>
      <c r="F235" s="167" t="s">
        <v>333</v>
      </c>
      <c r="G235" s="168" t="s">
        <v>173</v>
      </c>
      <c r="H235" s="169">
        <v>4.523</v>
      </c>
      <c r="I235" s="170"/>
      <c r="J235" s="171">
        <f>ROUND(I235*H235,2)</f>
        <v>0</v>
      </c>
      <c r="K235" s="167" t="s">
        <v>137</v>
      </c>
      <c r="L235" s="38"/>
      <c r="M235" s="172" t="s">
        <v>1</v>
      </c>
      <c r="N235" s="173" t="s">
        <v>42</v>
      </c>
      <c r="O235" s="76"/>
      <c r="P235" s="174">
        <f>O235*H235</f>
        <v>0</v>
      </c>
      <c r="Q235" s="174">
        <v>0</v>
      </c>
      <c r="R235" s="174">
        <f>Q235*H235</f>
        <v>0</v>
      </c>
      <c r="S235" s="174">
        <v>0</v>
      </c>
      <c r="T235" s="175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176" t="s">
        <v>138</v>
      </c>
      <c r="AT235" s="176" t="s">
        <v>133</v>
      </c>
      <c r="AU235" s="176" t="s">
        <v>139</v>
      </c>
      <c r="AY235" s="18" t="s">
        <v>131</v>
      </c>
      <c r="BE235" s="177">
        <f>IF(N235="základní",J235,0)</f>
        <v>0</v>
      </c>
      <c r="BF235" s="177">
        <f>IF(N235="snížená",J235,0)</f>
        <v>0</v>
      </c>
      <c r="BG235" s="177">
        <f>IF(N235="zákl. přenesená",J235,0)</f>
        <v>0</v>
      </c>
      <c r="BH235" s="177">
        <f>IF(N235="sníž. přenesená",J235,0)</f>
        <v>0</v>
      </c>
      <c r="BI235" s="177">
        <f>IF(N235="nulová",J235,0)</f>
        <v>0</v>
      </c>
      <c r="BJ235" s="18" t="s">
        <v>139</v>
      </c>
      <c r="BK235" s="177">
        <f>ROUND(I235*H235,2)</f>
        <v>0</v>
      </c>
      <c r="BL235" s="18" t="s">
        <v>138</v>
      </c>
      <c r="BM235" s="176" t="s">
        <v>334</v>
      </c>
    </row>
    <row r="236" s="14" customFormat="1">
      <c r="A236" s="14"/>
      <c r="B236" s="186"/>
      <c r="C236" s="14"/>
      <c r="D236" s="179" t="s">
        <v>141</v>
      </c>
      <c r="E236" s="187" t="s">
        <v>1</v>
      </c>
      <c r="F236" s="188" t="s">
        <v>335</v>
      </c>
      <c r="G236" s="14"/>
      <c r="H236" s="189">
        <v>4.523</v>
      </c>
      <c r="I236" s="190"/>
      <c r="J236" s="14"/>
      <c r="K236" s="14"/>
      <c r="L236" s="186"/>
      <c r="M236" s="191"/>
      <c r="N236" s="192"/>
      <c r="O236" s="192"/>
      <c r="P236" s="192"/>
      <c r="Q236" s="192"/>
      <c r="R236" s="192"/>
      <c r="S236" s="192"/>
      <c r="T236" s="193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187" t="s">
        <v>141</v>
      </c>
      <c r="AU236" s="187" t="s">
        <v>139</v>
      </c>
      <c r="AV236" s="14" t="s">
        <v>139</v>
      </c>
      <c r="AW236" s="14" t="s">
        <v>32</v>
      </c>
      <c r="AX236" s="14" t="s">
        <v>76</v>
      </c>
      <c r="AY236" s="187" t="s">
        <v>131</v>
      </c>
    </row>
    <row r="237" s="15" customFormat="1">
      <c r="A237" s="15"/>
      <c r="B237" s="194"/>
      <c r="C237" s="15"/>
      <c r="D237" s="179" t="s">
        <v>141</v>
      </c>
      <c r="E237" s="195" t="s">
        <v>1</v>
      </c>
      <c r="F237" s="196" t="s">
        <v>144</v>
      </c>
      <c r="G237" s="15"/>
      <c r="H237" s="197">
        <v>4.523</v>
      </c>
      <c r="I237" s="198"/>
      <c r="J237" s="15"/>
      <c r="K237" s="15"/>
      <c r="L237" s="194"/>
      <c r="M237" s="199"/>
      <c r="N237" s="200"/>
      <c r="O237" s="200"/>
      <c r="P237" s="200"/>
      <c r="Q237" s="200"/>
      <c r="R237" s="200"/>
      <c r="S237" s="200"/>
      <c r="T237" s="201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195" t="s">
        <v>141</v>
      </c>
      <c r="AU237" s="195" t="s">
        <v>139</v>
      </c>
      <c r="AV237" s="15" t="s">
        <v>138</v>
      </c>
      <c r="AW237" s="15" t="s">
        <v>32</v>
      </c>
      <c r="AX237" s="15" t="s">
        <v>81</v>
      </c>
      <c r="AY237" s="195" t="s">
        <v>131</v>
      </c>
    </row>
    <row r="238" s="12" customFormat="1" ht="22.8" customHeight="1">
      <c r="A238" s="12"/>
      <c r="B238" s="151"/>
      <c r="C238" s="12"/>
      <c r="D238" s="152" t="s">
        <v>75</v>
      </c>
      <c r="E238" s="162" t="s">
        <v>336</v>
      </c>
      <c r="F238" s="162" t="s">
        <v>337</v>
      </c>
      <c r="G238" s="12"/>
      <c r="H238" s="12"/>
      <c r="I238" s="154"/>
      <c r="J238" s="163">
        <f>BK238</f>
        <v>0</v>
      </c>
      <c r="K238" s="12"/>
      <c r="L238" s="151"/>
      <c r="M238" s="156"/>
      <c r="N238" s="157"/>
      <c r="O238" s="157"/>
      <c r="P238" s="158">
        <f>P239</f>
        <v>0</v>
      </c>
      <c r="Q238" s="157"/>
      <c r="R238" s="158">
        <f>R239</f>
        <v>0</v>
      </c>
      <c r="S238" s="157"/>
      <c r="T238" s="159">
        <f>T239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152" t="s">
        <v>81</v>
      </c>
      <c r="AT238" s="160" t="s">
        <v>75</v>
      </c>
      <c r="AU238" s="160" t="s">
        <v>81</v>
      </c>
      <c r="AY238" s="152" t="s">
        <v>131</v>
      </c>
      <c r="BK238" s="161">
        <f>BK239</f>
        <v>0</v>
      </c>
    </row>
    <row r="239" s="2" customFormat="1" ht="21.75" customHeight="1">
      <c r="A239" s="37"/>
      <c r="B239" s="164"/>
      <c r="C239" s="165" t="s">
        <v>338</v>
      </c>
      <c r="D239" s="165" t="s">
        <v>133</v>
      </c>
      <c r="E239" s="166" t="s">
        <v>339</v>
      </c>
      <c r="F239" s="167" t="s">
        <v>340</v>
      </c>
      <c r="G239" s="168" t="s">
        <v>173</v>
      </c>
      <c r="H239" s="169">
        <v>93.644</v>
      </c>
      <c r="I239" s="170"/>
      <c r="J239" s="171">
        <f>ROUND(I239*H239,2)</f>
        <v>0</v>
      </c>
      <c r="K239" s="167" t="s">
        <v>137</v>
      </c>
      <c r="L239" s="38"/>
      <c r="M239" s="172" t="s">
        <v>1</v>
      </c>
      <c r="N239" s="173" t="s">
        <v>42</v>
      </c>
      <c r="O239" s="76"/>
      <c r="P239" s="174">
        <f>O239*H239</f>
        <v>0</v>
      </c>
      <c r="Q239" s="174">
        <v>0</v>
      </c>
      <c r="R239" s="174">
        <f>Q239*H239</f>
        <v>0</v>
      </c>
      <c r="S239" s="174">
        <v>0</v>
      </c>
      <c r="T239" s="175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176" t="s">
        <v>138</v>
      </c>
      <c r="AT239" s="176" t="s">
        <v>133</v>
      </c>
      <c r="AU239" s="176" t="s">
        <v>139</v>
      </c>
      <c r="AY239" s="18" t="s">
        <v>131</v>
      </c>
      <c r="BE239" s="177">
        <f>IF(N239="základní",J239,0)</f>
        <v>0</v>
      </c>
      <c r="BF239" s="177">
        <f>IF(N239="snížená",J239,0)</f>
        <v>0</v>
      </c>
      <c r="BG239" s="177">
        <f>IF(N239="zákl. přenesená",J239,0)</f>
        <v>0</v>
      </c>
      <c r="BH239" s="177">
        <f>IF(N239="sníž. přenesená",J239,0)</f>
        <v>0</v>
      </c>
      <c r="BI239" s="177">
        <f>IF(N239="nulová",J239,0)</f>
        <v>0</v>
      </c>
      <c r="BJ239" s="18" t="s">
        <v>139</v>
      </c>
      <c r="BK239" s="177">
        <f>ROUND(I239*H239,2)</f>
        <v>0</v>
      </c>
      <c r="BL239" s="18" t="s">
        <v>138</v>
      </c>
      <c r="BM239" s="176" t="s">
        <v>341</v>
      </c>
    </row>
    <row r="240" s="12" customFormat="1" ht="25.92" customHeight="1">
      <c r="A240" s="12"/>
      <c r="B240" s="151"/>
      <c r="C240" s="12"/>
      <c r="D240" s="152" t="s">
        <v>75</v>
      </c>
      <c r="E240" s="153" t="s">
        <v>342</v>
      </c>
      <c r="F240" s="153" t="s">
        <v>343</v>
      </c>
      <c r="G240" s="12"/>
      <c r="H240" s="12"/>
      <c r="I240" s="154"/>
      <c r="J240" s="155">
        <f>BK240</f>
        <v>0</v>
      </c>
      <c r="K240" s="12"/>
      <c r="L240" s="151"/>
      <c r="M240" s="156"/>
      <c r="N240" s="157"/>
      <c r="O240" s="157"/>
      <c r="P240" s="158">
        <f>P241+P258+P275+P305+P329+P347+P349+P364+P369+P374+P386+P393</f>
        <v>0</v>
      </c>
      <c r="Q240" s="157"/>
      <c r="R240" s="158">
        <f>R241+R258+R275+R305+R329+R347+R349+R364+R369+R374+R386+R393</f>
        <v>4.500354</v>
      </c>
      <c r="S240" s="157"/>
      <c r="T240" s="159">
        <f>T241+T258+T275+T305+T329+T347+T349+T364+T369+T374+T386+T393</f>
        <v>8.49512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152" t="s">
        <v>139</v>
      </c>
      <c r="AT240" s="160" t="s">
        <v>75</v>
      </c>
      <c r="AU240" s="160" t="s">
        <v>76</v>
      </c>
      <c r="AY240" s="152" t="s">
        <v>131</v>
      </c>
      <c r="BK240" s="161">
        <f>BK241+BK258+BK275+BK305+BK329+BK347+BK349+BK364+BK369+BK374+BK386+BK393</f>
        <v>0</v>
      </c>
    </row>
    <row r="241" s="12" customFormat="1" ht="22.8" customHeight="1">
      <c r="A241" s="12"/>
      <c r="B241" s="151"/>
      <c r="C241" s="12"/>
      <c r="D241" s="152" t="s">
        <v>75</v>
      </c>
      <c r="E241" s="162" t="s">
        <v>344</v>
      </c>
      <c r="F241" s="162" t="s">
        <v>345</v>
      </c>
      <c r="G241" s="12"/>
      <c r="H241" s="12"/>
      <c r="I241" s="154"/>
      <c r="J241" s="163">
        <f>BK241</f>
        <v>0</v>
      </c>
      <c r="K241" s="12"/>
      <c r="L241" s="151"/>
      <c r="M241" s="156"/>
      <c r="N241" s="157"/>
      <c r="O241" s="157"/>
      <c r="P241" s="158">
        <f>SUM(P242:P257)</f>
        <v>0</v>
      </c>
      <c r="Q241" s="157"/>
      <c r="R241" s="158">
        <f>SUM(R242:R257)</f>
        <v>0.3694252</v>
      </c>
      <c r="S241" s="157"/>
      <c r="T241" s="159">
        <f>SUM(T242:T257)</f>
        <v>0.2112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152" t="s">
        <v>139</v>
      </c>
      <c r="AT241" s="160" t="s">
        <v>75</v>
      </c>
      <c r="AU241" s="160" t="s">
        <v>81</v>
      </c>
      <c r="AY241" s="152" t="s">
        <v>131</v>
      </c>
      <c r="BK241" s="161">
        <f>SUM(BK242:BK257)</f>
        <v>0</v>
      </c>
    </row>
    <row r="242" s="2" customFormat="1" ht="24.15" customHeight="1">
      <c r="A242" s="37"/>
      <c r="B242" s="164"/>
      <c r="C242" s="165" t="s">
        <v>346</v>
      </c>
      <c r="D242" s="165" t="s">
        <v>133</v>
      </c>
      <c r="E242" s="166" t="s">
        <v>347</v>
      </c>
      <c r="F242" s="167" t="s">
        <v>348</v>
      </c>
      <c r="G242" s="168" t="s">
        <v>205</v>
      </c>
      <c r="H242" s="169">
        <v>52.8</v>
      </c>
      <c r="I242" s="170"/>
      <c r="J242" s="171">
        <f>ROUND(I242*H242,2)</f>
        <v>0</v>
      </c>
      <c r="K242" s="167" t="s">
        <v>137</v>
      </c>
      <c r="L242" s="38"/>
      <c r="M242" s="172" t="s">
        <v>1</v>
      </c>
      <c r="N242" s="173" t="s">
        <v>42</v>
      </c>
      <c r="O242" s="76"/>
      <c r="P242" s="174">
        <f>O242*H242</f>
        <v>0</v>
      </c>
      <c r="Q242" s="174">
        <v>0</v>
      </c>
      <c r="R242" s="174">
        <f>Q242*H242</f>
        <v>0</v>
      </c>
      <c r="S242" s="174">
        <v>0</v>
      </c>
      <c r="T242" s="175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76" t="s">
        <v>220</v>
      </c>
      <c r="AT242" s="176" t="s">
        <v>133</v>
      </c>
      <c r="AU242" s="176" t="s">
        <v>139</v>
      </c>
      <c r="AY242" s="18" t="s">
        <v>131</v>
      </c>
      <c r="BE242" s="177">
        <f>IF(N242="základní",J242,0)</f>
        <v>0</v>
      </c>
      <c r="BF242" s="177">
        <f>IF(N242="snížená",J242,0)</f>
        <v>0</v>
      </c>
      <c r="BG242" s="177">
        <f>IF(N242="zákl. přenesená",J242,0)</f>
        <v>0</v>
      </c>
      <c r="BH242" s="177">
        <f>IF(N242="sníž. přenesená",J242,0)</f>
        <v>0</v>
      </c>
      <c r="BI242" s="177">
        <f>IF(N242="nulová",J242,0)</f>
        <v>0</v>
      </c>
      <c r="BJ242" s="18" t="s">
        <v>139</v>
      </c>
      <c r="BK242" s="177">
        <f>ROUND(I242*H242,2)</f>
        <v>0</v>
      </c>
      <c r="BL242" s="18" t="s">
        <v>220</v>
      </c>
      <c r="BM242" s="176" t="s">
        <v>349</v>
      </c>
    </row>
    <row r="243" s="13" customFormat="1">
      <c r="A243" s="13"/>
      <c r="B243" s="178"/>
      <c r="C243" s="13"/>
      <c r="D243" s="179" t="s">
        <v>141</v>
      </c>
      <c r="E243" s="180" t="s">
        <v>1</v>
      </c>
      <c r="F243" s="181" t="s">
        <v>350</v>
      </c>
      <c r="G243" s="13"/>
      <c r="H243" s="180" t="s">
        <v>1</v>
      </c>
      <c r="I243" s="182"/>
      <c r="J243" s="13"/>
      <c r="K243" s="13"/>
      <c r="L243" s="178"/>
      <c r="M243" s="183"/>
      <c r="N243" s="184"/>
      <c r="O243" s="184"/>
      <c r="P243" s="184"/>
      <c r="Q243" s="184"/>
      <c r="R243" s="184"/>
      <c r="S243" s="184"/>
      <c r="T243" s="185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80" t="s">
        <v>141</v>
      </c>
      <c r="AU243" s="180" t="s">
        <v>139</v>
      </c>
      <c r="AV243" s="13" t="s">
        <v>81</v>
      </c>
      <c r="AW243" s="13" t="s">
        <v>32</v>
      </c>
      <c r="AX243" s="13" t="s">
        <v>76</v>
      </c>
      <c r="AY243" s="180" t="s">
        <v>131</v>
      </c>
    </row>
    <row r="244" s="14" customFormat="1">
      <c r="A244" s="14"/>
      <c r="B244" s="186"/>
      <c r="C244" s="14"/>
      <c r="D244" s="179" t="s">
        <v>141</v>
      </c>
      <c r="E244" s="187" t="s">
        <v>1</v>
      </c>
      <c r="F244" s="188" t="s">
        <v>351</v>
      </c>
      <c r="G244" s="14"/>
      <c r="H244" s="189">
        <v>52.8</v>
      </c>
      <c r="I244" s="190"/>
      <c r="J244" s="14"/>
      <c r="K244" s="14"/>
      <c r="L244" s="186"/>
      <c r="M244" s="191"/>
      <c r="N244" s="192"/>
      <c r="O244" s="192"/>
      <c r="P244" s="192"/>
      <c r="Q244" s="192"/>
      <c r="R244" s="192"/>
      <c r="S244" s="192"/>
      <c r="T244" s="193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187" t="s">
        <v>141</v>
      </c>
      <c r="AU244" s="187" t="s">
        <v>139</v>
      </c>
      <c r="AV244" s="14" t="s">
        <v>139</v>
      </c>
      <c r="AW244" s="14" t="s">
        <v>32</v>
      </c>
      <c r="AX244" s="14" t="s">
        <v>76</v>
      </c>
      <c r="AY244" s="187" t="s">
        <v>131</v>
      </c>
    </row>
    <row r="245" s="15" customFormat="1">
      <c r="A245" s="15"/>
      <c r="B245" s="194"/>
      <c r="C245" s="15"/>
      <c r="D245" s="179" t="s">
        <v>141</v>
      </c>
      <c r="E245" s="195" t="s">
        <v>1</v>
      </c>
      <c r="F245" s="196" t="s">
        <v>144</v>
      </c>
      <c r="G245" s="15"/>
      <c r="H245" s="197">
        <v>52.8</v>
      </c>
      <c r="I245" s="198"/>
      <c r="J245" s="15"/>
      <c r="K245" s="15"/>
      <c r="L245" s="194"/>
      <c r="M245" s="199"/>
      <c r="N245" s="200"/>
      <c r="O245" s="200"/>
      <c r="P245" s="200"/>
      <c r="Q245" s="200"/>
      <c r="R245" s="200"/>
      <c r="S245" s="200"/>
      <c r="T245" s="201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195" t="s">
        <v>141</v>
      </c>
      <c r="AU245" s="195" t="s">
        <v>139</v>
      </c>
      <c r="AV245" s="15" t="s">
        <v>138</v>
      </c>
      <c r="AW245" s="15" t="s">
        <v>32</v>
      </c>
      <c r="AX245" s="15" t="s">
        <v>81</v>
      </c>
      <c r="AY245" s="195" t="s">
        <v>131</v>
      </c>
    </row>
    <row r="246" s="2" customFormat="1" ht="16.5" customHeight="1">
      <c r="A246" s="37"/>
      <c r="B246" s="164"/>
      <c r="C246" s="202" t="s">
        <v>352</v>
      </c>
      <c r="D246" s="202" t="s">
        <v>192</v>
      </c>
      <c r="E246" s="203" t="s">
        <v>353</v>
      </c>
      <c r="F246" s="204" t="s">
        <v>354</v>
      </c>
      <c r="G246" s="205" t="s">
        <v>173</v>
      </c>
      <c r="H246" s="206">
        <v>0.016</v>
      </c>
      <c r="I246" s="207"/>
      <c r="J246" s="208">
        <f>ROUND(I246*H246,2)</f>
        <v>0</v>
      </c>
      <c r="K246" s="204" t="s">
        <v>137</v>
      </c>
      <c r="L246" s="209"/>
      <c r="M246" s="210" t="s">
        <v>1</v>
      </c>
      <c r="N246" s="211" t="s">
        <v>42</v>
      </c>
      <c r="O246" s="76"/>
      <c r="P246" s="174">
        <f>O246*H246</f>
        <v>0</v>
      </c>
      <c r="Q246" s="174">
        <v>1</v>
      </c>
      <c r="R246" s="174">
        <f>Q246*H246</f>
        <v>0.016</v>
      </c>
      <c r="S246" s="174">
        <v>0</v>
      </c>
      <c r="T246" s="175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76" t="s">
        <v>301</v>
      </c>
      <c r="AT246" s="176" t="s">
        <v>192</v>
      </c>
      <c r="AU246" s="176" t="s">
        <v>139</v>
      </c>
      <c r="AY246" s="18" t="s">
        <v>131</v>
      </c>
      <c r="BE246" s="177">
        <f>IF(N246="základní",J246,0)</f>
        <v>0</v>
      </c>
      <c r="BF246" s="177">
        <f>IF(N246="snížená",J246,0)</f>
        <v>0</v>
      </c>
      <c r="BG246" s="177">
        <f>IF(N246="zákl. přenesená",J246,0)</f>
        <v>0</v>
      </c>
      <c r="BH246" s="177">
        <f>IF(N246="sníž. přenesená",J246,0)</f>
        <v>0</v>
      </c>
      <c r="BI246" s="177">
        <f>IF(N246="nulová",J246,0)</f>
        <v>0</v>
      </c>
      <c r="BJ246" s="18" t="s">
        <v>139</v>
      </c>
      <c r="BK246" s="177">
        <f>ROUND(I246*H246,2)</f>
        <v>0</v>
      </c>
      <c r="BL246" s="18" t="s">
        <v>220</v>
      </c>
      <c r="BM246" s="176" t="s">
        <v>355</v>
      </c>
    </row>
    <row r="247" s="2" customFormat="1">
      <c r="A247" s="37"/>
      <c r="B247" s="38"/>
      <c r="C247" s="37"/>
      <c r="D247" s="179" t="s">
        <v>356</v>
      </c>
      <c r="E247" s="37"/>
      <c r="F247" s="212" t="s">
        <v>357</v>
      </c>
      <c r="G247" s="37"/>
      <c r="H247" s="37"/>
      <c r="I247" s="213"/>
      <c r="J247" s="37"/>
      <c r="K247" s="37"/>
      <c r="L247" s="38"/>
      <c r="M247" s="214"/>
      <c r="N247" s="215"/>
      <c r="O247" s="76"/>
      <c r="P247" s="76"/>
      <c r="Q247" s="76"/>
      <c r="R247" s="76"/>
      <c r="S247" s="76"/>
      <c r="T247" s="7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T247" s="18" t="s">
        <v>356</v>
      </c>
      <c r="AU247" s="18" t="s">
        <v>139</v>
      </c>
    </row>
    <row r="248" s="14" customFormat="1">
      <c r="A248" s="14"/>
      <c r="B248" s="186"/>
      <c r="C248" s="14"/>
      <c r="D248" s="179" t="s">
        <v>141</v>
      </c>
      <c r="E248" s="14"/>
      <c r="F248" s="188" t="s">
        <v>358</v>
      </c>
      <c r="G248" s="14"/>
      <c r="H248" s="189">
        <v>0.016</v>
      </c>
      <c r="I248" s="190"/>
      <c r="J248" s="14"/>
      <c r="K248" s="14"/>
      <c r="L248" s="186"/>
      <c r="M248" s="191"/>
      <c r="N248" s="192"/>
      <c r="O248" s="192"/>
      <c r="P248" s="192"/>
      <c r="Q248" s="192"/>
      <c r="R248" s="192"/>
      <c r="S248" s="192"/>
      <c r="T248" s="193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187" t="s">
        <v>141</v>
      </c>
      <c r="AU248" s="187" t="s">
        <v>139</v>
      </c>
      <c r="AV248" s="14" t="s">
        <v>139</v>
      </c>
      <c r="AW248" s="14" t="s">
        <v>3</v>
      </c>
      <c r="AX248" s="14" t="s">
        <v>81</v>
      </c>
      <c r="AY248" s="187" t="s">
        <v>131</v>
      </c>
    </row>
    <row r="249" s="2" customFormat="1" ht="16.5" customHeight="1">
      <c r="A249" s="37"/>
      <c r="B249" s="164"/>
      <c r="C249" s="165" t="s">
        <v>359</v>
      </c>
      <c r="D249" s="165" t="s">
        <v>133</v>
      </c>
      <c r="E249" s="166" t="s">
        <v>360</v>
      </c>
      <c r="F249" s="167" t="s">
        <v>361</v>
      </c>
      <c r="G249" s="168" t="s">
        <v>205</v>
      </c>
      <c r="H249" s="169">
        <v>52.8</v>
      </c>
      <c r="I249" s="170"/>
      <c r="J249" s="171">
        <f>ROUND(I249*H249,2)</f>
        <v>0</v>
      </c>
      <c r="K249" s="167" t="s">
        <v>137</v>
      </c>
      <c r="L249" s="38"/>
      <c r="M249" s="172" t="s">
        <v>1</v>
      </c>
      <c r="N249" s="173" t="s">
        <v>42</v>
      </c>
      <c r="O249" s="76"/>
      <c r="P249" s="174">
        <f>O249*H249</f>
        <v>0</v>
      </c>
      <c r="Q249" s="174">
        <v>0</v>
      </c>
      <c r="R249" s="174">
        <f>Q249*H249</f>
        <v>0</v>
      </c>
      <c r="S249" s="174">
        <v>0.004</v>
      </c>
      <c r="T249" s="175">
        <f>S249*H249</f>
        <v>0.2112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176" t="s">
        <v>220</v>
      </c>
      <c r="AT249" s="176" t="s">
        <v>133</v>
      </c>
      <c r="AU249" s="176" t="s">
        <v>139</v>
      </c>
      <c r="AY249" s="18" t="s">
        <v>131</v>
      </c>
      <c r="BE249" s="177">
        <f>IF(N249="základní",J249,0)</f>
        <v>0</v>
      </c>
      <c r="BF249" s="177">
        <f>IF(N249="snížená",J249,0)</f>
        <v>0</v>
      </c>
      <c r="BG249" s="177">
        <f>IF(N249="zákl. přenesená",J249,0)</f>
        <v>0</v>
      </c>
      <c r="BH249" s="177">
        <f>IF(N249="sníž. přenesená",J249,0)</f>
        <v>0</v>
      </c>
      <c r="BI249" s="177">
        <f>IF(N249="nulová",J249,0)</f>
        <v>0</v>
      </c>
      <c r="BJ249" s="18" t="s">
        <v>139</v>
      </c>
      <c r="BK249" s="177">
        <f>ROUND(I249*H249,2)</f>
        <v>0</v>
      </c>
      <c r="BL249" s="18" t="s">
        <v>220</v>
      </c>
      <c r="BM249" s="176" t="s">
        <v>362</v>
      </c>
    </row>
    <row r="250" s="13" customFormat="1">
      <c r="A250" s="13"/>
      <c r="B250" s="178"/>
      <c r="C250" s="13"/>
      <c r="D250" s="179" t="s">
        <v>141</v>
      </c>
      <c r="E250" s="180" t="s">
        <v>1</v>
      </c>
      <c r="F250" s="181" t="s">
        <v>288</v>
      </c>
      <c r="G250" s="13"/>
      <c r="H250" s="180" t="s">
        <v>1</v>
      </c>
      <c r="I250" s="182"/>
      <c r="J250" s="13"/>
      <c r="K250" s="13"/>
      <c r="L250" s="178"/>
      <c r="M250" s="183"/>
      <c r="N250" s="184"/>
      <c r="O250" s="184"/>
      <c r="P250" s="184"/>
      <c r="Q250" s="184"/>
      <c r="R250" s="184"/>
      <c r="S250" s="184"/>
      <c r="T250" s="185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180" t="s">
        <v>141</v>
      </c>
      <c r="AU250" s="180" t="s">
        <v>139</v>
      </c>
      <c r="AV250" s="13" t="s">
        <v>81</v>
      </c>
      <c r="AW250" s="13" t="s">
        <v>32</v>
      </c>
      <c r="AX250" s="13" t="s">
        <v>76</v>
      </c>
      <c r="AY250" s="180" t="s">
        <v>131</v>
      </c>
    </row>
    <row r="251" s="14" customFormat="1">
      <c r="A251" s="14"/>
      <c r="B251" s="186"/>
      <c r="C251" s="14"/>
      <c r="D251" s="179" t="s">
        <v>141</v>
      </c>
      <c r="E251" s="187" t="s">
        <v>1</v>
      </c>
      <c r="F251" s="188" t="s">
        <v>351</v>
      </c>
      <c r="G251" s="14"/>
      <c r="H251" s="189">
        <v>52.8</v>
      </c>
      <c r="I251" s="190"/>
      <c r="J251" s="14"/>
      <c r="K251" s="14"/>
      <c r="L251" s="186"/>
      <c r="M251" s="191"/>
      <c r="N251" s="192"/>
      <c r="O251" s="192"/>
      <c r="P251" s="192"/>
      <c r="Q251" s="192"/>
      <c r="R251" s="192"/>
      <c r="S251" s="192"/>
      <c r="T251" s="193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187" t="s">
        <v>141</v>
      </c>
      <c r="AU251" s="187" t="s">
        <v>139</v>
      </c>
      <c r="AV251" s="14" t="s">
        <v>139</v>
      </c>
      <c r="AW251" s="14" t="s">
        <v>32</v>
      </c>
      <c r="AX251" s="14" t="s">
        <v>76</v>
      </c>
      <c r="AY251" s="187" t="s">
        <v>131</v>
      </c>
    </row>
    <row r="252" s="15" customFormat="1">
      <c r="A252" s="15"/>
      <c r="B252" s="194"/>
      <c r="C252" s="15"/>
      <c r="D252" s="179" t="s">
        <v>141</v>
      </c>
      <c r="E252" s="195" t="s">
        <v>1</v>
      </c>
      <c r="F252" s="196" t="s">
        <v>144</v>
      </c>
      <c r="G252" s="15"/>
      <c r="H252" s="197">
        <v>52.8</v>
      </c>
      <c r="I252" s="198"/>
      <c r="J252" s="15"/>
      <c r="K252" s="15"/>
      <c r="L252" s="194"/>
      <c r="M252" s="199"/>
      <c r="N252" s="200"/>
      <c r="O252" s="200"/>
      <c r="P252" s="200"/>
      <c r="Q252" s="200"/>
      <c r="R252" s="200"/>
      <c r="S252" s="200"/>
      <c r="T252" s="201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195" t="s">
        <v>141</v>
      </c>
      <c r="AU252" s="195" t="s">
        <v>139</v>
      </c>
      <c r="AV252" s="15" t="s">
        <v>138</v>
      </c>
      <c r="AW252" s="15" t="s">
        <v>32</v>
      </c>
      <c r="AX252" s="15" t="s">
        <v>81</v>
      </c>
      <c r="AY252" s="195" t="s">
        <v>131</v>
      </c>
    </row>
    <row r="253" s="2" customFormat="1" ht="24.15" customHeight="1">
      <c r="A253" s="37"/>
      <c r="B253" s="164"/>
      <c r="C253" s="165" t="s">
        <v>363</v>
      </c>
      <c r="D253" s="165" t="s">
        <v>133</v>
      </c>
      <c r="E253" s="166" t="s">
        <v>364</v>
      </c>
      <c r="F253" s="167" t="s">
        <v>365</v>
      </c>
      <c r="G253" s="168" t="s">
        <v>205</v>
      </c>
      <c r="H253" s="169">
        <v>52.8</v>
      </c>
      <c r="I253" s="170"/>
      <c r="J253" s="171">
        <f>ROUND(I253*H253,2)</f>
        <v>0</v>
      </c>
      <c r="K253" s="167" t="s">
        <v>137</v>
      </c>
      <c r="L253" s="38"/>
      <c r="M253" s="172" t="s">
        <v>1</v>
      </c>
      <c r="N253" s="173" t="s">
        <v>42</v>
      </c>
      <c r="O253" s="76"/>
      <c r="P253" s="174">
        <f>O253*H253</f>
        <v>0</v>
      </c>
      <c r="Q253" s="174">
        <v>0.0004</v>
      </c>
      <c r="R253" s="174">
        <f>Q253*H253</f>
        <v>0.02112</v>
      </c>
      <c r="S253" s="174">
        <v>0</v>
      </c>
      <c r="T253" s="175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176" t="s">
        <v>220</v>
      </c>
      <c r="AT253" s="176" t="s">
        <v>133</v>
      </c>
      <c r="AU253" s="176" t="s">
        <v>139</v>
      </c>
      <c r="AY253" s="18" t="s">
        <v>131</v>
      </c>
      <c r="BE253" s="177">
        <f>IF(N253="základní",J253,0)</f>
        <v>0</v>
      </c>
      <c r="BF253" s="177">
        <f>IF(N253="snížená",J253,0)</f>
        <v>0</v>
      </c>
      <c r="BG253" s="177">
        <f>IF(N253="zákl. přenesená",J253,0)</f>
        <v>0</v>
      </c>
      <c r="BH253" s="177">
        <f>IF(N253="sníž. přenesená",J253,0)</f>
        <v>0</v>
      </c>
      <c r="BI253" s="177">
        <f>IF(N253="nulová",J253,0)</f>
        <v>0</v>
      </c>
      <c r="BJ253" s="18" t="s">
        <v>139</v>
      </c>
      <c r="BK253" s="177">
        <f>ROUND(I253*H253,2)</f>
        <v>0</v>
      </c>
      <c r="BL253" s="18" t="s">
        <v>220</v>
      </c>
      <c r="BM253" s="176" t="s">
        <v>366</v>
      </c>
    </row>
    <row r="254" s="2" customFormat="1" ht="37.8" customHeight="1">
      <c r="A254" s="37"/>
      <c r="B254" s="164"/>
      <c r="C254" s="202" t="s">
        <v>367</v>
      </c>
      <c r="D254" s="202" t="s">
        <v>192</v>
      </c>
      <c r="E254" s="203" t="s">
        <v>368</v>
      </c>
      <c r="F254" s="204" t="s">
        <v>369</v>
      </c>
      <c r="G254" s="205" t="s">
        <v>205</v>
      </c>
      <c r="H254" s="206">
        <v>61.538</v>
      </c>
      <c r="I254" s="207"/>
      <c r="J254" s="208">
        <f>ROUND(I254*H254,2)</f>
        <v>0</v>
      </c>
      <c r="K254" s="204" t="s">
        <v>137</v>
      </c>
      <c r="L254" s="209"/>
      <c r="M254" s="210" t="s">
        <v>1</v>
      </c>
      <c r="N254" s="211" t="s">
        <v>42</v>
      </c>
      <c r="O254" s="76"/>
      <c r="P254" s="174">
        <f>O254*H254</f>
        <v>0</v>
      </c>
      <c r="Q254" s="174">
        <v>0.0054</v>
      </c>
      <c r="R254" s="174">
        <f>Q254*H254</f>
        <v>0.3323052</v>
      </c>
      <c r="S254" s="174">
        <v>0</v>
      </c>
      <c r="T254" s="175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176" t="s">
        <v>301</v>
      </c>
      <c r="AT254" s="176" t="s">
        <v>192</v>
      </c>
      <c r="AU254" s="176" t="s">
        <v>139</v>
      </c>
      <c r="AY254" s="18" t="s">
        <v>131</v>
      </c>
      <c r="BE254" s="177">
        <f>IF(N254="základní",J254,0)</f>
        <v>0</v>
      </c>
      <c r="BF254" s="177">
        <f>IF(N254="snížená",J254,0)</f>
        <v>0</v>
      </c>
      <c r="BG254" s="177">
        <f>IF(N254="zákl. přenesená",J254,0)</f>
        <v>0</v>
      </c>
      <c r="BH254" s="177">
        <f>IF(N254="sníž. přenesená",J254,0)</f>
        <v>0</v>
      </c>
      <c r="BI254" s="177">
        <f>IF(N254="nulová",J254,0)</f>
        <v>0</v>
      </c>
      <c r="BJ254" s="18" t="s">
        <v>139</v>
      </c>
      <c r="BK254" s="177">
        <f>ROUND(I254*H254,2)</f>
        <v>0</v>
      </c>
      <c r="BL254" s="18" t="s">
        <v>220</v>
      </c>
      <c r="BM254" s="176" t="s">
        <v>370</v>
      </c>
    </row>
    <row r="255" s="14" customFormat="1">
      <c r="A255" s="14"/>
      <c r="B255" s="186"/>
      <c r="C255" s="14"/>
      <c r="D255" s="179" t="s">
        <v>141</v>
      </c>
      <c r="E255" s="14"/>
      <c r="F255" s="188" t="s">
        <v>371</v>
      </c>
      <c r="G255" s="14"/>
      <c r="H255" s="189">
        <v>61.538</v>
      </c>
      <c r="I255" s="190"/>
      <c r="J255" s="14"/>
      <c r="K255" s="14"/>
      <c r="L255" s="186"/>
      <c r="M255" s="191"/>
      <c r="N255" s="192"/>
      <c r="O255" s="192"/>
      <c r="P255" s="192"/>
      <c r="Q255" s="192"/>
      <c r="R255" s="192"/>
      <c r="S255" s="192"/>
      <c r="T255" s="193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187" t="s">
        <v>141</v>
      </c>
      <c r="AU255" s="187" t="s">
        <v>139</v>
      </c>
      <c r="AV255" s="14" t="s">
        <v>139</v>
      </c>
      <c r="AW255" s="14" t="s">
        <v>3</v>
      </c>
      <c r="AX255" s="14" t="s">
        <v>81</v>
      </c>
      <c r="AY255" s="187" t="s">
        <v>131</v>
      </c>
    </row>
    <row r="256" s="2" customFormat="1" ht="24.15" customHeight="1">
      <c r="A256" s="37"/>
      <c r="B256" s="164"/>
      <c r="C256" s="165" t="s">
        <v>372</v>
      </c>
      <c r="D256" s="165" t="s">
        <v>133</v>
      </c>
      <c r="E256" s="166" t="s">
        <v>373</v>
      </c>
      <c r="F256" s="167" t="s">
        <v>374</v>
      </c>
      <c r="G256" s="168" t="s">
        <v>173</v>
      </c>
      <c r="H256" s="169">
        <v>0.369</v>
      </c>
      <c r="I256" s="170"/>
      <c r="J256" s="171">
        <f>ROUND(I256*H256,2)</f>
        <v>0</v>
      </c>
      <c r="K256" s="167" t="s">
        <v>137</v>
      </c>
      <c r="L256" s="38"/>
      <c r="M256" s="172" t="s">
        <v>1</v>
      </c>
      <c r="N256" s="173" t="s">
        <v>42</v>
      </c>
      <c r="O256" s="76"/>
      <c r="P256" s="174">
        <f>O256*H256</f>
        <v>0</v>
      </c>
      <c r="Q256" s="174">
        <v>0</v>
      </c>
      <c r="R256" s="174">
        <f>Q256*H256</f>
        <v>0</v>
      </c>
      <c r="S256" s="174">
        <v>0</v>
      </c>
      <c r="T256" s="175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176" t="s">
        <v>220</v>
      </c>
      <c r="AT256" s="176" t="s">
        <v>133</v>
      </c>
      <c r="AU256" s="176" t="s">
        <v>139</v>
      </c>
      <c r="AY256" s="18" t="s">
        <v>131</v>
      </c>
      <c r="BE256" s="177">
        <f>IF(N256="základní",J256,0)</f>
        <v>0</v>
      </c>
      <c r="BF256" s="177">
        <f>IF(N256="snížená",J256,0)</f>
        <v>0</v>
      </c>
      <c r="BG256" s="177">
        <f>IF(N256="zákl. přenesená",J256,0)</f>
        <v>0</v>
      </c>
      <c r="BH256" s="177">
        <f>IF(N256="sníž. přenesená",J256,0)</f>
        <v>0</v>
      </c>
      <c r="BI256" s="177">
        <f>IF(N256="nulová",J256,0)</f>
        <v>0</v>
      </c>
      <c r="BJ256" s="18" t="s">
        <v>139</v>
      </c>
      <c r="BK256" s="177">
        <f>ROUND(I256*H256,2)</f>
        <v>0</v>
      </c>
      <c r="BL256" s="18" t="s">
        <v>220</v>
      </c>
      <c r="BM256" s="176" t="s">
        <v>375</v>
      </c>
    </row>
    <row r="257" s="2" customFormat="1" ht="24.15" customHeight="1">
      <c r="A257" s="37"/>
      <c r="B257" s="164"/>
      <c r="C257" s="165" t="s">
        <v>376</v>
      </c>
      <c r="D257" s="165" t="s">
        <v>133</v>
      </c>
      <c r="E257" s="166" t="s">
        <v>377</v>
      </c>
      <c r="F257" s="167" t="s">
        <v>378</v>
      </c>
      <c r="G257" s="168" t="s">
        <v>173</v>
      </c>
      <c r="H257" s="169">
        <v>0.369</v>
      </c>
      <c r="I257" s="170"/>
      <c r="J257" s="171">
        <f>ROUND(I257*H257,2)</f>
        <v>0</v>
      </c>
      <c r="K257" s="167" t="s">
        <v>137</v>
      </c>
      <c r="L257" s="38"/>
      <c r="M257" s="172" t="s">
        <v>1</v>
      </c>
      <c r="N257" s="173" t="s">
        <v>42</v>
      </c>
      <c r="O257" s="76"/>
      <c r="P257" s="174">
        <f>O257*H257</f>
        <v>0</v>
      </c>
      <c r="Q257" s="174">
        <v>0</v>
      </c>
      <c r="R257" s="174">
        <f>Q257*H257</f>
        <v>0</v>
      </c>
      <c r="S257" s="174">
        <v>0</v>
      </c>
      <c r="T257" s="175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76" t="s">
        <v>220</v>
      </c>
      <c r="AT257" s="176" t="s">
        <v>133</v>
      </c>
      <c r="AU257" s="176" t="s">
        <v>139</v>
      </c>
      <c r="AY257" s="18" t="s">
        <v>131</v>
      </c>
      <c r="BE257" s="177">
        <f>IF(N257="základní",J257,0)</f>
        <v>0</v>
      </c>
      <c r="BF257" s="177">
        <f>IF(N257="snížená",J257,0)</f>
        <v>0</v>
      </c>
      <c r="BG257" s="177">
        <f>IF(N257="zákl. přenesená",J257,0)</f>
        <v>0</v>
      </c>
      <c r="BH257" s="177">
        <f>IF(N257="sníž. přenesená",J257,0)</f>
        <v>0</v>
      </c>
      <c r="BI257" s="177">
        <f>IF(N257="nulová",J257,0)</f>
        <v>0</v>
      </c>
      <c r="BJ257" s="18" t="s">
        <v>139</v>
      </c>
      <c r="BK257" s="177">
        <f>ROUND(I257*H257,2)</f>
        <v>0</v>
      </c>
      <c r="BL257" s="18" t="s">
        <v>220</v>
      </c>
      <c r="BM257" s="176" t="s">
        <v>379</v>
      </c>
    </row>
    <row r="258" s="12" customFormat="1" ht="22.8" customHeight="1">
      <c r="A258" s="12"/>
      <c r="B258" s="151"/>
      <c r="C258" s="12"/>
      <c r="D258" s="152" t="s">
        <v>75</v>
      </c>
      <c r="E258" s="162" t="s">
        <v>380</v>
      </c>
      <c r="F258" s="162" t="s">
        <v>381</v>
      </c>
      <c r="G258" s="12"/>
      <c r="H258" s="12"/>
      <c r="I258" s="154"/>
      <c r="J258" s="163">
        <f>BK258</f>
        <v>0</v>
      </c>
      <c r="K258" s="12"/>
      <c r="L258" s="151"/>
      <c r="M258" s="156"/>
      <c r="N258" s="157"/>
      <c r="O258" s="157"/>
      <c r="P258" s="158">
        <f>SUM(P259:P274)</f>
        <v>0</v>
      </c>
      <c r="Q258" s="157"/>
      <c r="R258" s="158">
        <f>SUM(R259:R274)</f>
        <v>0.64407999999999992</v>
      </c>
      <c r="S258" s="157"/>
      <c r="T258" s="159">
        <f>SUM(T259:T274)</f>
        <v>3.6636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152" t="s">
        <v>139</v>
      </c>
      <c r="AT258" s="160" t="s">
        <v>75</v>
      </c>
      <c r="AU258" s="160" t="s">
        <v>81</v>
      </c>
      <c r="AY258" s="152" t="s">
        <v>131</v>
      </c>
      <c r="BK258" s="161">
        <f>SUM(BK259:BK274)</f>
        <v>0</v>
      </c>
    </row>
    <row r="259" s="2" customFormat="1" ht="16.5" customHeight="1">
      <c r="A259" s="37"/>
      <c r="B259" s="164"/>
      <c r="C259" s="165" t="s">
        <v>382</v>
      </c>
      <c r="D259" s="165" t="s">
        <v>133</v>
      </c>
      <c r="E259" s="166" t="s">
        <v>383</v>
      </c>
      <c r="F259" s="167" t="s">
        <v>384</v>
      </c>
      <c r="G259" s="168" t="s">
        <v>240</v>
      </c>
      <c r="H259" s="169">
        <v>8</v>
      </c>
      <c r="I259" s="170"/>
      <c r="J259" s="171">
        <f>ROUND(I259*H259,2)</f>
        <v>0</v>
      </c>
      <c r="K259" s="167" t="s">
        <v>1</v>
      </c>
      <c r="L259" s="38"/>
      <c r="M259" s="172" t="s">
        <v>1</v>
      </c>
      <c r="N259" s="173" t="s">
        <v>42</v>
      </c>
      <c r="O259" s="76"/>
      <c r="P259" s="174">
        <f>O259*H259</f>
        <v>0</v>
      </c>
      <c r="Q259" s="174">
        <v>0</v>
      </c>
      <c r="R259" s="174">
        <f>Q259*H259</f>
        <v>0</v>
      </c>
      <c r="S259" s="174">
        <v>0.00029999999999999996</v>
      </c>
      <c r="T259" s="175">
        <f>S259*H259</f>
        <v>0.0024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76" t="s">
        <v>220</v>
      </c>
      <c r="AT259" s="176" t="s">
        <v>133</v>
      </c>
      <c r="AU259" s="176" t="s">
        <v>139</v>
      </c>
      <c r="AY259" s="18" t="s">
        <v>131</v>
      </c>
      <c r="BE259" s="177">
        <f>IF(N259="základní",J259,0)</f>
        <v>0</v>
      </c>
      <c r="BF259" s="177">
        <f>IF(N259="snížená",J259,0)</f>
        <v>0</v>
      </c>
      <c r="BG259" s="177">
        <f>IF(N259="zákl. přenesená",J259,0)</f>
        <v>0</v>
      </c>
      <c r="BH259" s="177">
        <f>IF(N259="sníž. přenesená",J259,0)</f>
        <v>0</v>
      </c>
      <c r="BI259" s="177">
        <f>IF(N259="nulová",J259,0)</f>
        <v>0</v>
      </c>
      <c r="BJ259" s="18" t="s">
        <v>139</v>
      </c>
      <c r="BK259" s="177">
        <f>ROUND(I259*H259,2)</f>
        <v>0</v>
      </c>
      <c r="BL259" s="18" t="s">
        <v>220</v>
      </c>
      <c r="BM259" s="176" t="s">
        <v>385</v>
      </c>
    </row>
    <row r="260" s="2" customFormat="1" ht="24.15" customHeight="1">
      <c r="A260" s="37"/>
      <c r="B260" s="164"/>
      <c r="C260" s="165" t="s">
        <v>386</v>
      </c>
      <c r="D260" s="165" t="s">
        <v>133</v>
      </c>
      <c r="E260" s="166" t="s">
        <v>387</v>
      </c>
      <c r="F260" s="167" t="s">
        <v>388</v>
      </c>
      <c r="G260" s="168" t="s">
        <v>211</v>
      </c>
      <c r="H260" s="169">
        <v>226</v>
      </c>
      <c r="I260" s="170"/>
      <c r="J260" s="171">
        <f>ROUND(I260*H260,2)</f>
        <v>0</v>
      </c>
      <c r="K260" s="167" t="s">
        <v>137</v>
      </c>
      <c r="L260" s="38"/>
      <c r="M260" s="172" t="s">
        <v>1</v>
      </c>
      <c r="N260" s="173" t="s">
        <v>42</v>
      </c>
      <c r="O260" s="76"/>
      <c r="P260" s="174">
        <f>O260*H260</f>
        <v>0</v>
      </c>
      <c r="Q260" s="174">
        <v>0</v>
      </c>
      <c r="R260" s="174">
        <f>Q260*H260</f>
        <v>0</v>
      </c>
      <c r="S260" s="174">
        <v>0.016199999999999998</v>
      </c>
      <c r="T260" s="175">
        <f>S260*H260</f>
        <v>3.6612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76" t="s">
        <v>220</v>
      </c>
      <c r="AT260" s="176" t="s">
        <v>133</v>
      </c>
      <c r="AU260" s="176" t="s">
        <v>139</v>
      </c>
      <c r="AY260" s="18" t="s">
        <v>131</v>
      </c>
      <c r="BE260" s="177">
        <f>IF(N260="základní",J260,0)</f>
        <v>0</v>
      </c>
      <c r="BF260" s="177">
        <f>IF(N260="snížená",J260,0)</f>
        <v>0</v>
      </c>
      <c r="BG260" s="177">
        <f>IF(N260="zákl. přenesená",J260,0)</f>
        <v>0</v>
      </c>
      <c r="BH260" s="177">
        <f>IF(N260="sníž. přenesená",J260,0)</f>
        <v>0</v>
      </c>
      <c r="BI260" s="177">
        <f>IF(N260="nulová",J260,0)</f>
        <v>0</v>
      </c>
      <c r="BJ260" s="18" t="s">
        <v>139</v>
      </c>
      <c r="BK260" s="177">
        <f>ROUND(I260*H260,2)</f>
        <v>0</v>
      </c>
      <c r="BL260" s="18" t="s">
        <v>220</v>
      </c>
      <c r="BM260" s="176" t="s">
        <v>389</v>
      </c>
    </row>
    <row r="261" s="2" customFormat="1" ht="21.75" customHeight="1">
      <c r="A261" s="37"/>
      <c r="B261" s="164"/>
      <c r="C261" s="165" t="s">
        <v>390</v>
      </c>
      <c r="D261" s="165" t="s">
        <v>133</v>
      </c>
      <c r="E261" s="166" t="s">
        <v>391</v>
      </c>
      <c r="F261" s="167" t="s">
        <v>392</v>
      </c>
      <c r="G261" s="168" t="s">
        <v>211</v>
      </c>
      <c r="H261" s="169">
        <v>34</v>
      </c>
      <c r="I261" s="170"/>
      <c r="J261" s="171">
        <f>ROUND(I261*H261,2)</f>
        <v>0</v>
      </c>
      <c r="K261" s="167" t="s">
        <v>137</v>
      </c>
      <c r="L261" s="38"/>
      <c r="M261" s="172" t="s">
        <v>1</v>
      </c>
      <c r="N261" s="173" t="s">
        <v>42</v>
      </c>
      <c r="O261" s="76"/>
      <c r="P261" s="174">
        <f>O261*H261</f>
        <v>0</v>
      </c>
      <c r="Q261" s="174">
        <v>0.00197</v>
      </c>
      <c r="R261" s="174">
        <f>Q261*H261</f>
        <v>0.066979999999999992</v>
      </c>
      <c r="S261" s="174">
        <v>0</v>
      </c>
      <c r="T261" s="175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76" t="s">
        <v>220</v>
      </c>
      <c r="AT261" s="176" t="s">
        <v>133</v>
      </c>
      <c r="AU261" s="176" t="s">
        <v>139</v>
      </c>
      <c r="AY261" s="18" t="s">
        <v>131</v>
      </c>
      <c r="BE261" s="177">
        <f>IF(N261="základní",J261,0)</f>
        <v>0</v>
      </c>
      <c r="BF261" s="177">
        <f>IF(N261="snížená",J261,0)</f>
        <v>0</v>
      </c>
      <c r="BG261" s="177">
        <f>IF(N261="zákl. přenesená",J261,0)</f>
        <v>0</v>
      </c>
      <c r="BH261" s="177">
        <f>IF(N261="sníž. přenesená",J261,0)</f>
        <v>0</v>
      </c>
      <c r="BI261" s="177">
        <f>IF(N261="nulová",J261,0)</f>
        <v>0</v>
      </c>
      <c r="BJ261" s="18" t="s">
        <v>139</v>
      </c>
      <c r="BK261" s="177">
        <f>ROUND(I261*H261,2)</f>
        <v>0</v>
      </c>
      <c r="BL261" s="18" t="s">
        <v>220</v>
      </c>
      <c r="BM261" s="176" t="s">
        <v>393</v>
      </c>
    </row>
    <row r="262" s="2" customFormat="1" ht="21.75" customHeight="1">
      <c r="A262" s="37"/>
      <c r="B262" s="164"/>
      <c r="C262" s="165" t="s">
        <v>394</v>
      </c>
      <c r="D262" s="165" t="s">
        <v>133</v>
      </c>
      <c r="E262" s="166" t="s">
        <v>395</v>
      </c>
      <c r="F262" s="167" t="s">
        <v>396</v>
      </c>
      <c r="G262" s="168" t="s">
        <v>211</v>
      </c>
      <c r="H262" s="169">
        <v>112</v>
      </c>
      <c r="I262" s="170"/>
      <c r="J262" s="171">
        <f>ROUND(I262*H262,2)</f>
        <v>0</v>
      </c>
      <c r="K262" s="167" t="s">
        <v>137</v>
      </c>
      <c r="L262" s="38"/>
      <c r="M262" s="172" t="s">
        <v>1</v>
      </c>
      <c r="N262" s="173" t="s">
        <v>42</v>
      </c>
      <c r="O262" s="76"/>
      <c r="P262" s="174">
        <f>O262*H262</f>
        <v>0</v>
      </c>
      <c r="Q262" s="174">
        <v>0.00304</v>
      </c>
      <c r="R262" s="174">
        <f>Q262*H262</f>
        <v>0.34048</v>
      </c>
      <c r="S262" s="174">
        <v>0</v>
      </c>
      <c r="T262" s="175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76" t="s">
        <v>220</v>
      </c>
      <c r="AT262" s="176" t="s">
        <v>133</v>
      </c>
      <c r="AU262" s="176" t="s">
        <v>139</v>
      </c>
      <c r="AY262" s="18" t="s">
        <v>131</v>
      </c>
      <c r="BE262" s="177">
        <f>IF(N262="základní",J262,0)</f>
        <v>0</v>
      </c>
      <c r="BF262" s="177">
        <f>IF(N262="snížená",J262,0)</f>
        <v>0</v>
      </c>
      <c r="BG262" s="177">
        <f>IF(N262="zákl. přenesená",J262,0)</f>
        <v>0</v>
      </c>
      <c r="BH262" s="177">
        <f>IF(N262="sníž. přenesená",J262,0)</f>
        <v>0</v>
      </c>
      <c r="BI262" s="177">
        <f>IF(N262="nulová",J262,0)</f>
        <v>0</v>
      </c>
      <c r="BJ262" s="18" t="s">
        <v>139</v>
      </c>
      <c r="BK262" s="177">
        <f>ROUND(I262*H262,2)</f>
        <v>0</v>
      </c>
      <c r="BL262" s="18" t="s">
        <v>220</v>
      </c>
      <c r="BM262" s="176" t="s">
        <v>397</v>
      </c>
    </row>
    <row r="263" s="2" customFormat="1" ht="16.5" customHeight="1">
      <c r="A263" s="37"/>
      <c r="B263" s="164"/>
      <c r="C263" s="202" t="s">
        <v>398</v>
      </c>
      <c r="D263" s="202" t="s">
        <v>192</v>
      </c>
      <c r="E263" s="203" t="s">
        <v>399</v>
      </c>
      <c r="F263" s="204" t="s">
        <v>400</v>
      </c>
      <c r="G263" s="205" t="s">
        <v>240</v>
      </c>
      <c r="H263" s="206">
        <v>2</v>
      </c>
      <c r="I263" s="207"/>
      <c r="J263" s="208">
        <f>ROUND(I263*H263,2)</f>
        <v>0</v>
      </c>
      <c r="K263" s="204" t="s">
        <v>137</v>
      </c>
      <c r="L263" s="209"/>
      <c r="M263" s="210" t="s">
        <v>1</v>
      </c>
      <c r="N263" s="211" t="s">
        <v>42</v>
      </c>
      <c r="O263" s="76"/>
      <c r="P263" s="174">
        <f>O263*H263</f>
        <v>0</v>
      </c>
      <c r="Q263" s="174">
        <v>0.00159</v>
      </c>
      <c r="R263" s="174">
        <f>Q263*H263</f>
        <v>0.00318</v>
      </c>
      <c r="S263" s="174">
        <v>0</v>
      </c>
      <c r="T263" s="175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176" t="s">
        <v>301</v>
      </c>
      <c r="AT263" s="176" t="s">
        <v>192</v>
      </c>
      <c r="AU263" s="176" t="s">
        <v>139</v>
      </c>
      <c r="AY263" s="18" t="s">
        <v>131</v>
      </c>
      <c r="BE263" s="177">
        <f>IF(N263="základní",J263,0)</f>
        <v>0</v>
      </c>
      <c r="BF263" s="177">
        <f>IF(N263="snížená",J263,0)</f>
        <v>0</v>
      </c>
      <c r="BG263" s="177">
        <f>IF(N263="zákl. přenesená",J263,0)</f>
        <v>0</v>
      </c>
      <c r="BH263" s="177">
        <f>IF(N263="sníž. přenesená",J263,0)</f>
        <v>0</v>
      </c>
      <c r="BI263" s="177">
        <f>IF(N263="nulová",J263,0)</f>
        <v>0</v>
      </c>
      <c r="BJ263" s="18" t="s">
        <v>139</v>
      </c>
      <c r="BK263" s="177">
        <f>ROUND(I263*H263,2)</f>
        <v>0</v>
      </c>
      <c r="BL263" s="18" t="s">
        <v>220</v>
      </c>
      <c r="BM263" s="176" t="s">
        <v>401</v>
      </c>
    </row>
    <row r="264" s="2" customFormat="1" ht="16.5" customHeight="1">
      <c r="A264" s="37"/>
      <c r="B264" s="164"/>
      <c r="C264" s="165" t="s">
        <v>402</v>
      </c>
      <c r="D264" s="165" t="s">
        <v>133</v>
      </c>
      <c r="E264" s="166" t="s">
        <v>403</v>
      </c>
      <c r="F264" s="167" t="s">
        <v>404</v>
      </c>
      <c r="G264" s="168" t="s">
        <v>211</v>
      </c>
      <c r="H264" s="169">
        <v>102</v>
      </c>
      <c r="I264" s="170"/>
      <c r="J264" s="171">
        <f>ROUND(I264*H264,2)</f>
        <v>0</v>
      </c>
      <c r="K264" s="167" t="s">
        <v>137</v>
      </c>
      <c r="L264" s="38"/>
      <c r="M264" s="172" t="s">
        <v>1</v>
      </c>
      <c r="N264" s="173" t="s">
        <v>42</v>
      </c>
      <c r="O264" s="76"/>
      <c r="P264" s="174">
        <f>O264*H264</f>
        <v>0</v>
      </c>
      <c r="Q264" s="174">
        <v>0.0022399999999999996</v>
      </c>
      <c r="R264" s="174">
        <f>Q264*H264</f>
        <v>0.22848</v>
      </c>
      <c r="S264" s="174">
        <v>0</v>
      </c>
      <c r="T264" s="175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76" t="s">
        <v>220</v>
      </c>
      <c r="AT264" s="176" t="s">
        <v>133</v>
      </c>
      <c r="AU264" s="176" t="s">
        <v>139</v>
      </c>
      <c r="AY264" s="18" t="s">
        <v>131</v>
      </c>
      <c r="BE264" s="177">
        <f>IF(N264="základní",J264,0)</f>
        <v>0</v>
      </c>
      <c r="BF264" s="177">
        <f>IF(N264="snížená",J264,0)</f>
        <v>0</v>
      </c>
      <c r="BG264" s="177">
        <f>IF(N264="zákl. přenesená",J264,0)</f>
        <v>0</v>
      </c>
      <c r="BH264" s="177">
        <f>IF(N264="sníž. přenesená",J264,0)</f>
        <v>0</v>
      </c>
      <c r="BI264" s="177">
        <f>IF(N264="nulová",J264,0)</f>
        <v>0</v>
      </c>
      <c r="BJ264" s="18" t="s">
        <v>139</v>
      </c>
      <c r="BK264" s="177">
        <f>ROUND(I264*H264,2)</f>
        <v>0</v>
      </c>
      <c r="BL264" s="18" t="s">
        <v>220</v>
      </c>
      <c r="BM264" s="176" t="s">
        <v>405</v>
      </c>
    </row>
    <row r="265" s="2" customFormat="1" ht="24.15" customHeight="1">
      <c r="A265" s="37"/>
      <c r="B265" s="164"/>
      <c r="C265" s="202" t="s">
        <v>406</v>
      </c>
      <c r="D265" s="202" t="s">
        <v>192</v>
      </c>
      <c r="E265" s="203" t="s">
        <v>407</v>
      </c>
      <c r="F265" s="204" t="s">
        <v>408</v>
      </c>
      <c r="G265" s="205" t="s">
        <v>240</v>
      </c>
      <c r="H265" s="206">
        <v>8</v>
      </c>
      <c r="I265" s="207"/>
      <c r="J265" s="208">
        <f>ROUND(I265*H265,2)</f>
        <v>0</v>
      </c>
      <c r="K265" s="204" t="s">
        <v>137</v>
      </c>
      <c r="L265" s="209"/>
      <c r="M265" s="210" t="s">
        <v>1</v>
      </c>
      <c r="N265" s="211" t="s">
        <v>42</v>
      </c>
      <c r="O265" s="76"/>
      <c r="P265" s="174">
        <f>O265*H265</f>
        <v>0</v>
      </c>
      <c r="Q265" s="174">
        <v>0.00033</v>
      </c>
      <c r="R265" s="174">
        <f>Q265*H265</f>
        <v>0.00264</v>
      </c>
      <c r="S265" s="174">
        <v>0</v>
      </c>
      <c r="T265" s="175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176" t="s">
        <v>301</v>
      </c>
      <c r="AT265" s="176" t="s">
        <v>192</v>
      </c>
      <c r="AU265" s="176" t="s">
        <v>139</v>
      </c>
      <c r="AY265" s="18" t="s">
        <v>131</v>
      </c>
      <c r="BE265" s="177">
        <f>IF(N265="základní",J265,0)</f>
        <v>0</v>
      </c>
      <c r="BF265" s="177">
        <f>IF(N265="snížená",J265,0)</f>
        <v>0</v>
      </c>
      <c r="BG265" s="177">
        <f>IF(N265="zákl. přenesená",J265,0)</f>
        <v>0</v>
      </c>
      <c r="BH265" s="177">
        <f>IF(N265="sníž. přenesená",J265,0)</f>
        <v>0</v>
      </c>
      <c r="BI265" s="177">
        <f>IF(N265="nulová",J265,0)</f>
        <v>0</v>
      </c>
      <c r="BJ265" s="18" t="s">
        <v>139</v>
      </c>
      <c r="BK265" s="177">
        <f>ROUND(I265*H265,2)</f>
        <v>0</v>
      </c>
      <c r="BL265" s="18" t="s">
        <v>220</v>
      </c>
      <c r="BM265" s="176" t="s">
        <v>409</v>
      </c>
    </row>
    <row r="266" s="2" customFormat="1" ht="21.75" customHeight="1">
      <c r="A266" s="37"/>
      <c r="B266" s="164"/>
      <c r="C266" s="165" t="s">
        <v>410</v>
      </c>
      <c r="D266" s="165" t="s">
        <v>133</v>
      </c>
      <c r="E266" s="166" t="s">
        <v>411</v>
      </c>
      <c r="F266" s="167" t="s">
        <v>412</v>
      </c>
      <c r="G266" s="168" t="s">
        <v>240</v>
      </c>
      <c r="H266" s="169">
        <v>24</v>
      </c>
      <c r="I266" s="170"/>
      <c r="J266" s="171">
        <f>ROUND(I266*H266,2)</f>
        <v>0</v>
      </c>
      <c r="K266" s="167" t="s">
        <v>137</v>
      </c>
      <c r="L266" s="38"/>
      <c r="M266" s="172" t="s">
        <v>1</v>
      </c>
      <c r="N266" s="173" t="s">
        <v>42</v>
      </c>
      <c r="O266" s="76"/>
      <c r="P266" s="174">
        <f>O266*H266</f>
        <v>0</v>
      </c>
      <c r="Q266" s="174">
        <v>0</v>
      </c>
      <c r="R266" s="174">
        <f>Q266*H266</f>
        <v>0</v>
      </c>
      <c r="S266" s="174">
        <v>0</v>
      </c>
      <c r="T266" s="175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176" t="s">
        <v>220</v>
      </c>
      <c r="AT266" s="176" t="s">
        <v>133</v>
      </c>
      <c r="AU266" s="176" t="s">
        <v>139</v>
      </c>
      <c r="AY266" s="18" t="s">
        <v>131</v>
      </c>
      <c r="BE266" s="177">
        <f>IF(N266="základní",J266,0)</f>
        <v>0</v>
      </c>
      <c r="BF266" s="177">
        <f>IF(N266="snížená",J266,0)</f>
        <v>0</v>
      </c>
      <c r="BG266" s="177">
        <f>IF(N266="zákl. přenesená",J266,0)</f>
        <v>0</v>
      </c>
      <c r="BH266" s="177">
        <f>IF(N266="sníž. přenesená",J266,0)</f>
        <v>0</v>
      </c>
      <c r="BI266" s="177">
        <f>IF(N266="nulová",J266,0)</f>
        <v>0</v>
      </c>
      <c r="BJ266" s="18" t="s">
        <v>139</v>
      </c>
      <c r="BK266" s="177">
        <f>ROUND(I266*H266,2)</f>
        <v>0</v>
      </c>
      <c r="BL266" s="18" t="s">
        <v>220</v>
      </c>
      <c r="BM266" s="176" t="s">
        <v>413</v>
      </c>
    </row>
    <row r="267" s="2" customFormat="1" ht="16.5" customHeight="1">
      <c r="A267" s="37"/>
      <c r="B267" s="164"/>
      <c r="C267" s="165" t="s">
        <v>414</v>
      </c>
      <c r="D267" s="165" t="s">
        <v>133</v>
      </c>
      <c r="E267" s="166" t="s">
        <v>415</v>
      </c>
      <c r="F267" s="167" t="s">
        <v>416</v>
      </c>
      <c r="G267" s="168" t="s">
        <v>240</v>
      </c>
      <c r="H267" s="169">
        <v>8</v>
      </c>
      <c r="I267" s="170"/>
      <c r="J267" s="171">
        <f>ROUND(I267*H267,2)</f>
        <v>0</v>
      </c>
      <c r="K267" s="167" t="s">
        <v>137</v>
      </c>
      <c r="L267" s="38"/>
      <c r="M267" s="172" t="s">
        <v>1</v>
      </c>
      <c r="N267" s="173" t="s">
        <v>42</v>
      </c>
      <c r="O267" s="76"/>
      <c r="P267" s="174">
        <f>O267*H267</f>
        <v>0</v>
      </c>
      <c r="Q267" s="174">
        <v>0.00029</v>
      </c>
      <c r="R267" s="174">
        <f>Q267*H267</f>
        <v>0.00232</v>
      </c>
      <c r="S267" s="174">
        <v>0</v>
      </c>
      <c r="T267" s="175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176" t="s">
        <v>220</v>
      </c>
      <c r="AT267" s="176" t="s">
        <v>133</v>
      </c>
      <c r="AU267" s="176" t="s">
        <v>139</v>
      </c>
      <c r="AY267" s="18" t="s">
        <v>131</v>
      </c>
      <c r="BE267" s="177">
        <f>IF(N267="základní",J267,0)</f>
        <v>0</v>
      </c>
      <c r="BF267" s="177">
        <f>IF(N267="snížená",J267,0)</f>
        <v>0</v>
      </c>
      <c r="BG267" s="177">
        <f>IF(N267="zákl. přenesená",J267,0)</f>
        <v>0</v>
      </c>
      <c r="BH267" s="177">
        <f>IF(N267="sníž. přenesená",J267,0)</f>
        <v>0</v>
      </c>
      <c r="BI267" s="177">
        <f>IF(N267="nulová",J267,0)</f>
        <v>0</v>
      </c>
      <c r="BJ267" s="18" t="s">
        <v>139</v>
      </c>
      <c r="BK267" s="177">
        <f>ROUND(I267*H267,2)</f>
        <v>0</v>
      </c>
      <c r="BL267" s="18" t="s">
        <v>220</v>
      </c>
      <c r="BM267" s="176" t="s">
        <v>417</v>
      </c>
    </row>
    <row r="268" s="2" customFormat="1" ht="21.75" customHeight="1">
      <c r="A268" s="37"/>
      <c r="B268" s="164"/>
      <c r="C268" s="165" t="s">
        <v>418</v>
      </c>
      <c r="D268" s="165" t="s">
        <v>133</v>
      </c>
      <c r="E268" s="166" t="s">
        <v>419</v>
      </c>
      <c r="F268" s="167" t="s">
        <v>420</v>
      </c>
      <c r="G268" s="168" t="s">
        <v>211</v>
      </c>
      <c r="H268" s="169">
        <v>226</v>
      </c>
      <c r="I268" s="170"/>
      <c r="J268" s="171">
        <f>ROUND(I268*H268,2)</f>
        <v>0</v>
      </c>
      <c r="K268" s="167" t="s">
        <v>137</v>
      </c>
      <c r="L268" s="38"/>
      <c r="M268" s="172" t="s">
        <v>1</v>
      </c>
      <c r="N268" s="173" t="s">
        <v>42</v>
      </c>
      <c r="O268" s="76"/>
      <c r="P268" s="174">
        <f>O268*H268</f>
        <v>0</v>
      </c>
      <c r="Q268" s="174">
        <v>0</v>
      </c>
      <c r="R268" s="174">
        <f>Q268*H268</f>
        <v>0</v>
      </c>
      <c r="S268" s="174">
        <v>0</v>
      </c>
      <c r="T268" s="175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176" t="s">
        <v>220</v>
      </c>
      <c r="AT268" s="176" t="s">
        <v>133</v>
      </c>
      <c r="AU268" s="176" t="s">
        <v>139</v>
      </c>
      <c r="AY268" s="18" t="s">
        <v>131</v>
      </c>
      <c r="BE268" s="177">
        <f>IF(N268="základní",J268,0)</f>
        <v>0</v>
      </c>
      <c r="BF268" s="177">
        <f>IF(N268="snížená",J268,0)</f>
        <v>0</v>
      </c>
      <c r="BG268" s="177">
        <f>IF(N268="zákl. přenesená",J268,0)</f>
        <v>0</v>
      </c>
      <c r="BH268" s="177">
        <f>IF(N268="sníž. přenesená",J268,0)</f>
        <v>0</v>
      </c>
      <c r="BI268" s="177">
        <f>IF(N268="nulová",J268,0)</f>
        <v>0</v>
      </c>
      <c r="BJ268" s="18" t="s">
        <v>139</v>
      </c>
      <c r="BK268" s="177">
        <f>ROUND(I268*H268,2)</f>
        <v>0</v>
      </c>
      <c r="BL268" s="18" t="s">
        <v>220</v>
      </c>
      <c r="BM268" s="176" t="s">
        <v>421</v>
      </c>
    </row>
    <row r="269" s="14" customFormat="1">
      <c r="A269" s="14"/>
      <c r="B269" s="186"/>
      <c r="C269" s="14"/>
      <c r="D269" s="179" t="s">
        <v>141</v>
      </c>
      <c r="E269" s="187" t="s">
        <v>1</v>
      </c>
      <c r="F269" s="188" t="s">
        <v>422</v>
      </c>
      <c r="G269" s="14"/>
      <c r="H269" s="189">
        <v>226</v>
      </c>
      <c r="I269" s="190"/>
      <c r="J269" s="14"/>
      <c r="K269" s="14"/>
      <c r="L269" s="186"/>
      <c r="M269" s="191"/>
      <c r="N269" s="192"/>
      <c r="O269" s="192"/>
      <c r="P269" s="192"/>
      <c r="Q269" s="192"/>
      <c r="R269" s="192"/>
      <c r="S269" s="192"/>
      <c r="T269" s="193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187" t="s">
        <v>141</v>
      </c>
      <c r="AU269" s="187" t="s">
        <v>139</v>
      </c>
      <c r="AV269" s="14" t="s">
        <v>139</v>
      </c>
      <c r="AW269" s="14" t="s">
        <v>32</v>
      </c>
      <c r="AX269" s="14" t="s">
        <v>76</v>
      </c>
      <c r="AY269" s="187" t="s">
        <v>131</v>
      </c>
    </row>
    <row r="270" s="15" customFormat="1">
      <c r="A270" s="15"/>
      <c r="B270" s="194"/>
      <c r="C270" s="15"/>
      <c r="D270" s="179" t="s">
        <v>141</v>
      </c>
      <c r="E270" s="195" t="s">
        <v>1</v>
      </c>
      <c r="F270" s="196" t="s">
        <v>144</v>
      </c>
      <c r="G270" s="15"/>
      <c r="H270" s="197">
        <v>226</v>
      </c>
      <c r="I270" s="198"/>
      <c r="J270" s="15"/>
      <c r="K270" s="15"/>
      <c r="L270" s="194"/>
      <c r="M270" s="199"/>
      <c r="N270" s="200"/>
      <c r="O270" s="200"/>
      <c r="P270" s="200"/>
      <c r="Q270" s="200"/>
      <c r="R270" s="200"/>
      <c r="S270" s="200"/>
      <c r="T270" s="201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195" t="s">
        <v>141</v>
      </c>
      <c r="AU270" s="195" t="s">
        <v>139</v>
      </c>
      <c r="AV270" s="15" t="s">
        <v>138</v>
      </c>
      <c r="AW270" s="15" t="s">
        <v>32</v>
      </c>
      <c r="AX270" s="15" t="s">
        <v>81</v>
      </c>
      <c r="AY270" s="195" t="s">
        <v>131</v>
      </c>
    </row>
    <row r="271" s="2" customFormat="1" ht="24.15" customHeight="1">
      <c r="A271" s="37"/>
      <c r="B271" s="164"/>
      <c r="C271" s="165" t="s">
        <v>423</v>
      </c>
      <c r="D271" s="165" t="s">
        <v>133</v>
      </c>
      <c r="E271" s="166" t="s">
        <v>424</v>
      </c>
      <c r="F271" s="167" t="s">
        <v>425</v>
      </c>
      <c r="G271" s="168" t="s">
        <v>211</v>
      </c>
      <c r="H271" s="169">
        <v>112</v>
      </c>
      <c r="I271" s="170"/>
      <c r="J271" s="171">
        <f>ROUND(I271*H271,2)</f>
        <v>0</v>
      </c>
      <c r="K271" s="167" t="s">
        <v>137</v>
      </c>
      <c r="L271" s="38"/>
      <c r="M271" s="172" t="s">
        <v>1</v>
      </c>
      <c r="N271" s="173" t="s">
        <v>42</v>
      </c>
      <c r="O271" s="76"/>
      <c r="P271" s="174">
        <f>O271*H271</f>
        <v>0</v>
      </c>
      <c r="Q271" s="174">
        <v>0</v>
      </c>
      <c r="R271" s="174">
        <f>Q271*H271</f>
        <v>0</v>
      </c>
      <c r="S271" s="174">
        <v>0</v>
      </c>
      <c r="T271" s="175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176" t="s">
        <v>220</v>
      </c>
      <c r="AT271" s="176" t="s">
        <v>133</v>
      </c>
      <c r="AU271" s="176" t="s">
        <v>139</v>
      </c>
      <c r="AY271" s="18" t="s">
        <v>131</v>
      </c>
      <c r="BE271" s="177">
        <f>IF(N271="základní",J271,0)</f>
        <v>0</v>
      </c>
      <c r="BF271" s="177">
        <f>IF(N271="snížená",J271,0)</f>
        <v>0</v>
      </c>
      <c r="BG271" s="177">
        <f>IF(N271="zákl. přenesená",J271,0)</f>
        <v>0</v>
      </c>
      <c r="BH271" s="177">
        <f>IF(N271="sníž. přenesená",J271,0)</f>
        <v>0</v>
      </c>
      <c r="BI271" s="177">
        <f>IF(N271="nulová",J271,0)</f>
        <v>0</v>
      </c>
      <c r="BJ271" s="18" t="s">
        <v>139</v>
      </c>
      <c r="BK271" s="177">
        <f>ROUND(I271*H271,2)</f>
        <v>0</v>
      </c>
      <c r="BL271" s="18" t="s">
        <v>220</v>
      </c>
      <c r="BM271" s="176" t="s">
        <v>426</v>
      </c>
    </row>
    <row r="272" s="2" customFormat="1" ht="16.5" customHeight="1">
      <c r="A272" s="37"/>
      <c r="B272" s="164"/>
      <c r="C272" s="165" t="s">
        <v>427</v>
      </c>
      <c r="D272" s="165" t="s">
        <v>133</v>
      </c>
      <c r="E272" s="166" t="s">
        <v>428</v>
      </c>
      <c r="F272" s="167" t="s">
        <v>429</v>
      </c>
      <c r="G272" s="168" t="s">
        <v>299</v>
      </c>
      <c r="H272" s="169">
        <v>1</v>
      </c>
      <c r="I272" s="170"/>
      <c r="J272" s="171">
        <f>ROUND(I272*H272,2)</f>
        <v>0</v>
      </c>
      <c r="K272" s="167" t="s">
        <v>1</v>
      </c>
      <c r="L272" s="38"/>
      <c r="M272" s="172" t="s">
        <v>1</v>
      </c>
      <c r="N272" s="173" t="s">
        <v>42</v>
      </c>
      <c r="O272" s="76"/>
      <c r="P272" s="174">
        <f>O272*H272</f>
        <v>0</v>
      </c>
      <c r="Q272" s="174">
        <v>0</v>
      </c>
      <c r="R272" s="174">
        <f>Q272*H272</f>
        <v>0</v>
      </c>
      <c r="S272" s="174">
        <v>0</v>
      </c>
      <c r="T272" s="175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176" t="s">
        <v>220</v>
      </c>
      <c r="AT272" s="176" t="s">
        <v>133</v>
      </c>
      <c r="AU272" s="176" t="s">
        <v>139</v>
      </c>
      <c r="AY272" s="18" t="s">
        <v>131</v>
      </c>
      <c r="BE272" s="177">
        <f>IF(N272="základní",J272,0)</f>
        <v>0</v>
      </c>
      <c r="BF272" s="177">
        <f>IF(N272="snížená",J272,0)</f>
        <v>0</v>
      </c>
      <c r="BG272" s="177">
        <f>IF(N272="zákl. přenesená",J272,0)</f>
        <v>0</v>
      </c>
      <c r="BH272" s="177">
        <f>IF(N272="sníž. přenesená",J272,0)</f>
        <v>0</v>
      </c>
      <c r="BI272" s="177">
        <f>IF(N272="nulová",J272,0)</f>
        <v>0</v>
      </c>
      <c r="BJ272" s="18" t="s">
        <v>139</v>
      </c>
      <c r="BK272" s="177">
        <f>ROUND(I272*H272,2)</f>
        <v>0</v>
      </c>
      <c r="BL272" s="18" t="s">
        <v>220</v>
      </c>
      <c r="BM272" s="176" t="s">
        <v>430</v>
      </c>
    </row>
    <row r="273" s="2" customFormat="1" ht="24.15" customHeight="1">
      <c r="A273" s="37"/>
      <c r="B273" s="164"/>
      <c r="C273" s="165" t="s">
        <v>431</v>
      </c>
      <c r="D273" s="165" t="s">
        <v>133</v>
      </c>
      <c r="E273" s="166" t="s">
        <v>432</v>
      </c>
      <c r="F273" s="167" t="s">
        <v>433</v>
      </c>
      <c r="G273" s="168" t="s">
        <v>173</v>
      </c>
      <c r="H273" s="169">
        <v>0.644</v>
      </c>
      <c r="I273" s="170"/>
      <c r="J273" s="171">
        <f>ROUND(I273*H273,2)</f>
        <v>0</v>
      </c>
      <c r="K273" s="167" t="s">
        <v>137</v>
      </c>
      <c r="L273" s="38"/>
      <c r="M273" s="172" t="s">
        <v>1</v>
      </c>
      <c r="N273" s="173" t="s">
        <v>42</v>
      </c>
      <c r="O273" s="76"/>
      <c r="P273" s="174">
        <f>O273*H273</f>
        <v>0</v>
      </c>
      <c r="Q273" s="174">
        <v>0</v>
      </c>
      <c r="R273" s="174">
        <f>Q273*H273</f>
        <v>0</v>
      </c>
      <c r="S273" s="174">
        <v>0</v>
      </c>
      <c r="T273" s="175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76" t="s">
        <v>220</v>
      </c>
      <c r="AT273" s="176" t="s">
        <v>133</v>
      </c>
      <c r="AU273" s="176" t="s">
        <v>139</v>
      </c>
      <c r="AY273" s="18" t="s">
        <v>131</v>
      </c>
      <c r="BE273" s="177">
        <f>IF(N273="základní",J273,0)</f>
        <v>0</v>
      </c>
      <c r="BF273" s="177">
        <f>IF(N273="snížená",J273,0)</f>
        <v>0</v>
      </c>
      <c r="BG273" s="177">
        <f>IF(N273="zákl. přenesená",J273,0)</f>
        <v>0</v>
      </c>
      <c r="BH273" s="177">
        <f>IF(N273="sníž. přenesená",J273,0)</f>
        <v>0</v>
      </c>
      <c r="BI273" s="177">
        <f>IF(N273="nulová",J273,0)</f>
        <v>0</v>
      </c>
      <c r="BJ273" s="18" t="s">
        <v>139</v>
      </c>
      <c r="BK273" s="177">
        <f>ROUND(I273*H273,2)</f>
        <v>0</v>
      </c>
      <c r="BL273" s="18" t="s">
        <v>220</v>
      </c>
      <c r="BM273" s="176" t="s">
        <v>434</v>
      </c>
    </row>
    <row r="274" s="2" customFormat="1" ht="24.15" customHeight="1">
      <c r="A274" s="37"/>
      <c r="B274" s="164"/>
      <c r="C274" s="165" t="s">
        <v>435</v>
      </c>
      <c r="D274" s="165" t="s">
        <v>133</v>
      </c>
      <c r="E274" s="166" t="s">
        <v>436</v>
      </c>
      <c r="F274" s="167" t="s">
        <v>437</v>
      </c>
      <c r="G274" s="168" t="s">
        <v>173</v>
      </c>
      <c r="H274" s="169">
        <v>0.644</v>
      </c>
      <c r="I274" s="170"/>
      <c r="J274" s="171">
        <f>ROUND(I274*H274,2)</f>
        <v>0</v>
      </c>
      <c r="K274" s="167" t="s">
        <v>137</v>
      </c>
      <c r="L274" s="38"/>
      <c r="M274" s="172" t="s">
        <v>1</v>
      </c>
      <c r="N274" s="173" t="s">
        <v>42</v>
      </c>
      <c r="O274" s="76"/>
      <c r="P274" s="174">
        <f>O274*H274</f>
        <v>0</v>
      </c>
      <c r="Q274" s="174">
        <v>0</v>
      </c>
      <c r="R274" s="174">
        <f>Q274*H274</f>
        <v>0</v>
      </c>
      <c r="S274" s="174">
        <v>0</v>
      </c>
      <c r="T274" s="175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176" t="s">
        <v>220</v>
      </c>
      <c r="AT274" s="176" t="s">
        <v>133</v>
      </c>
      <c r="AU274" s="176" t="s">
        <v>139</v>
      </c>
      <c r="AY274" s="18" t="s">
        <v>131</v>
      </c>
      <c r="BE274" s="177">
        <f>IF(N274="základní",J274,0)</f>
        <v>0</v>
      </c>
      <c r="BF274" s="177">
        <f>IF(N274="snížená",J274,0)</f>
        <v>0</v>
      </c>
      <c r="BG274" s="177">
        <f>IF(N274="zákl. přenesená",J274,0)</f>
        <v>0</v>
      </c>
      <c r="BH274" s="177">
        <f>IF(N274="sníž. přenesená",J274,0)</f>
        <v>0</v>
      </c>
      <c r="BI274" s="177">
        <f>IF(N274="nulová",J274,0)</f>
        <v>0</v>
      </c>
      <c r="BJ274" s="18" t="s">
        <v>139</v>
      </c>
      <c r="BK274" s="177">
        <f>ROUND(I274*H274,2)</f>
        <v>0</v>
      </c>
      <c r="BL274" s="18" t="s">
        <v>220</v>
      </c>
      <c r="BM274" s="176" t="s">
        <v>438</v>
      </c>
    </row>
    <row r="275" s="12" customFormat="1" ht="22.8" customHeight="1">
      <c r="A275" s="12"/>
      <c r="B275" s="151"/>
      <c r="C275" s="12"/>
      <c r="D275" s="152" t="s">
        <v>75</v>
      </c>
      <c r="E275" s="162" t="s">
        <v>439</v>
      </c>
      <c r="F275" s="162" t="s">
        <v>440</v>
      </c>
      <c r="G275" s="12"/>
      <c r="H275" s="12"/>
      <c r="I275" s="154"/>
      <c r="J275" s="163">
        <f>BK275</f>
        <v>0</v>
      </c>
      <c r="K275" s="12"/>
      <c r="L275" s="151"/>
      <c r="M275" s="156"/>
      <c r="N275" s="157"/>
      <c r="O275" s="157"/>
      <c r="P275" s="158">
        <f>SUM(P276:P304)</f>
        <v>0</v>
      </c>
      <c r="Q275" s="157"/>
      <c r="R275" s="158">
        <f>SUM(R276:R304)</f>
        <v>0.947766</v>
      </c>
      <c r="S275" s="157"/>
      <c r="T275" s="159">
        <f>SUM(T276:T304)</f>
        <v>2.34584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152" t="s">
        <v>139</v>
      </c>
      <c r="AT275" s="160" t="s">
        <v>75</v>
      </c>
      <c r="AU275" s="160" t="s">
        <v>81</v>
      </c>
      <c r="AY275" s="152" t="s">
        <v>131</v>
      </c>
      <c r="BK275" s="161">
        <f>SUM(BK276:BK304)</f>
        <v>0</v>
      </c>
    </row>
    <row r="276" s="2" customFormat="1" ht="24.15" customHeight="1">
      <c r="A276" s="37"/>
      <c r="B276" s="164"/>
      <c r="C276" s="165" t="s">
        <v>441</v>
      </c>
      <c r="D276" s="165" t="s">
        <v>133</v>
      </c>
      <c r="E276" s="166" t="s">
        <v>442</v>
      </c>
      <c r="F276" s="167" t="s">
        <v>443</v>
      </c>
      <c r="G276" s="168" t="s">
        <v>211</v>
      </c>
      <c r="H276" s="169">
        <v>472</v>
      </c>
      <c r="I276" s="170"/>
      <c r="J276" s="171">
        <f>ROUND(I276*H276,2)</f>
        <v>0</v>
      </c>
      <c r="K276" s="167" t="s">
        <v>137</v>
      </c>
      <c r="L276" s="38"/>
      <c r="M276" s="172" t="s">
        <v>1</v>
      </c>
      <c r="N276" s="173" t="s">
        <v>42</v>
      </c>
      <c r="O276" s="76"/>
      <c r="P276" s="174">
        <f>O276*H276</f>
        <v>0</v>
      </c>
      <c r="Q276" s="174">
        <v>0</v>
      </c>
      <c r="R276" s="174">
        <f>Q276*H276</f>
        <v>0</v>
      </c>
      <c r="S276" s="174">
        <v>0.00497</v>
      </c>
      <c r="T276" s="175">
        <f>S276*H276</f>
        <v>2.34584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176" t="s">
        <v>220</v>
      </c>
      <c r="AT276" s="176" t="s">
        <v>133</v>
      </c>
      <c r="AU276" s="176" t="s">
        <v>139</v>
      </c>
      <c r="AY276" s="18" t="s">
        <v>131</v>
      </c>
      <c r="BE276" s="177">
        <f>IF(N276="základní",J276,0)</f>
        <v>0</v>
      </c>
      <c r="BF276" s="177">
        <f>IF(N276="snížená",J276,0)</f>
        <v>0</v>
      </c>
      <c r="BG276" s="177">
        <f>IF(N276="zákl. přenesená",J276,0)</f>
        <v>0</v>
      </c>
      <c r="BH276" s="177">
        <f>IF(N276="sníž. přenesená",J276,0)</f>
        <v>0</v>
      </c>
      <c r="BI276" s="177">
        <f>IF(N276="nulová",J276,0)</f>
        <v>0</v>
      </c>
      <c r="BJ276" s="18" t="s">
        <v>139</v>
      </c>
      <c r="BK276" s="177">
        <f>ROUND(I276*H276,2)</f>
        <v>0</v>
      </c>
      <c r="BL276" s="18" t="s">
        <v>220</v>
      </c>
      <c r="BM276" s="176" t="s">
        <v>444</v>
      </c>
    </row>
    <row r="277" s="14" customFormat="1">
      <c r="A277" s="14"/>
      <c r="B277" s="186"/>
      <c r="C277" s="14"/>
      <c r="D277" s="179" t="s">
        <v>141</v>
      </c>
      <c r="E277" s="187" t="s">
        <v>1</v>
      </c>
      <c r="F277" s="188" t="s">
        <v>445</v>
      </c>
      <c r="G277" s="14"/>
      <c r="H277" s="189">
        <v>472</v>
      </c>
      <c r="I277" s="190"/>
      <c r="J277" s="14"/>
      <c r="K277" s="14"/>
      <c r="L277" s="186"/>
      <c r="M277" s="191"/>
      <c r="N277" s="192"/>
      <c r="O277" s="192"/>
      <c r="P277" s="192"/>
      <c r="Q277" s="192"/>
      <c r="R277" s="192"/>
      <c r="S277" s="192"/>
      <c r="T277" s="193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187" t="s">
        <v>141</v>
      </c>
      <c r="AU277" s="187" t="s">
        <v>139</v>
      </c>
      <c r="AV277" s="14" t="s">
        <v>139</v>
      </c>
      <c r="AW277" s="14" t="s">
        <v>32</v>
      </c>
      <c r="AX277" s="14" t="s">
        <v>81</v>
      </c>
      <c r="AY277" s="187" t="s">
        <v>131</v>
      </c>
    </row>
    <row r="278" s="2" customFormat="1" ht="24.15" customHeight="1">
      <c r="A278" s="37"/>
      <c r="B278" s="164"/>
      <c r="C278" s="165" t="s">
        <v>446</v>
      </c>
      <c r="D278" s="165" t="s">
        <v>133</v>
      </c>
      <c r="E278" s="166" t="s">
        <v>447</v>
      </c>
      <c r="F278" s="167" t="s">
        <v>448</v>
      </c>
      <c r="G278" s="168" t="s">
        <v>211</v>
      </c>
      <c r="H278" s="169">
        <v>86</v>
      </c>
      <c r="I278" s="170"/>
      <c r="J278" s="171">
        <f>ROUND(I278*H278,2)</f>
        <v>0</v>
      </c>
      <c r="K278" s="167" t="s">
        <v>137</v>
      </c>
      <c r="L278" s="38"/>
      <c r="M278" s="172" t="s">
        <v>1</v>
      </c>
      <c r="N278" s="173" t="s">
        <v>42</v>
      </c>
      <c r="O278" s="76"/>
      <c r="P278" s="174">
        <f>O278*H278</f>
        <v>0</v>
      </c>
      <c r="Q278" s="174">
        <v>0.00097999999999999984</v>
      </c>
      <c r="R278" s="174">
        <f>Q278*H278</f>
        <v>0.084279999999999984</v>
      </c>
      <c r="S278" s="174">
        <v>0</v>
      </c>
      <c r="T278" s="175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76" t="s">
        <v>220</v>
      </c>
      <c r="AT278" s="176" t="s">
        <v>133</v>
      </c>
      <c r="AU278" s="176" t="s">
        <v>139</v>
      </c>
      <c r="AY278" s="18" t="s">
        <v>131</v>
      </c>
      <c r="BE278" s="177">
        <f>IF(N278="základní",J278,0)</f>
        <v>0</v>
      </c>
      <c r="BF278" s="177">
        <f>IF(N278="snížená",J278,0)</f>
        <v>0</v>
      </c>
      <c r="BG278" s="177">
        <f>IF(N278="zákl. přenesená",J278,0)</f>
        <v>0</v>
      </c>
      <c r="BH278" s="177">
        <f>IF(N278="sníž. přenesená",J278,0)</f>
        <v>0</v>
      </c>
      <c r="BI278" s="177">
        <f>IF(N278="nulová",J278,0)</f>
        <v>0</v>
      </c>
      <c r="BJ278" s="18" t="s">
        <v>139</v>
      </c>
      <c r="BK278" s="177">
        <f>ROUND(I278*H278,2)</f>
        <v>0</v>
      </c>
      <c r="BL278" s="18" t="s">
        <v>220</v>
      </c>
      <c r="BM278" s="176" t="s">
        <v>449</v>
      </c>
    </row>
    <row r="279" s="2" customFormat="1" ht="24.15" customHeight="1">
      <c r="A279" s="37"/>
      <c r="B279" s="164"/>
      <c r="C279" s="165" t="s">
        <v>450</v>
      </c>
      <c r="D279" s="165" t="s">
        <v>133</v>
      </c>
      <c r="E279" s="166" t="s">
        <v>451</v>
      </c>
      <c r="F279" s="167" t="s">
        <v>452</v>
      </c>
      <c r="G279" s="168" t="s">
        <v>211</v>
      </c>
      <c r="H279" s="169">
        <v>99</v>
      </c>
      <c r="I279" s="170"/>
      <c r="J279" s="171">
        <f>ROUND(I279*H279,2)</f>
        <v>0</v>
      </c>
      <c r="K279" s="167" t="s">
        <v>137</v>
      </c>
      <c r="L279" s="38"/>
      <c r="M279" s="172" t="s">
        <v>1</v>
      </c>
      <c r="N279" s="173" t="s">
        <v>42</v>
      </c>
      <c r="O279" s="76"/>
      <c r="P279" s="174">
        <f>O279*H279</f>
        <v>0</v>
      </c>
      <c r="Q279" s="174">
        <v>0.00126</v>
      </c>
      <c r="R279" s="174">
        <f>Q279*H279</f>
        <v>0.12474</v>
      </c>
      <c r="S279" s="174">
        <v>0</v>
      </c>
      <c r="T279" s="175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176" t="s">
        <v>220</v>
      </c>
      <c r="AT279" s="176" t="s">
        <v>133</v>
      </c>
      <c r="AU279" s="176" t="s">
        <v>139</v>
      </c>
      <c r="AY279" s="18" t="s">
        <v>131</v>
      </c>
      <c r="BE279" s="177">
        <f>IF(N279="základní",J279,0)</f>
        <v>0</v>
      </c>
      <c r="BF279" s="177">
        <f>IF(N279="snížená",J279,0)</f>
        <v>0</v>
      </c>
      <c r="BG279" s="177">
        <f>IF(N279="zákl. přenesená",J279,0)</f>
        <v>0</v>
      </c>
      <c r="BH279" s="177">
        <f>IF(N279="sníž. přenesená",J279,0)</f>
        <v>0</v>
      </c>
      <c r="BI279" s="177">
        <f>IF(N279="nulová",J279,0)</f>
        <v>0</v>
      </c>
      <c r="BJ279" s="18" t="s">
        <v>139</v>
      </c>
      <c r="BK279" s="177">
        <f>ROUND(I279*H279,2)</f>
        <v>0</v>
      </c>
      <c r="BL279" s="18" t="s">
        <v>220</v>
      </c>
      <c r="BM279" s="176" t="s">
        <v>453</v>
      </c>
    </row>
    <row r="280" s="2" customFormat="1" ht="24.15" customHeight="1">
      <c r="A280" s="37"/>
      <c r="B280" s="164"/>
      <c r="C280" s="165" t="s">
        <v>454</v>
      </c>
      <c r="D280" s="165" t="s">
        <v>133</v>
      </c>
      <c r="E280" s="166" t="s">
        <v>455</v>
      </c>
      <c r="F280" s="167" t="s">
        <v>456</v>
      </c>
      <c r="G280" s="168" t="s">
        <v>211</v>
      </c>
      <c r="H280" s="169">
        <v>166</v>
      </c>
      <c r="I280" s="170"/>
      <c r="J280" s="171">
        <f>ROUND(I280*H280,2)</f>
        <v>0</v>
      </c>
      <c r="K280" s="167" t="s">
        <v>137</v>
      </c>
      <c r="L280" s="38"/>
      <c r="M280" s="172" t="s">
        <v>1</v>
      </c>
      <c r="N280" s="173" t="s">
        <v>42</v>
      </c>
      <c r="O280" s="76"/>
      <c r="P280" s="174">
        <f>O280*H280</f>
        <v>0</v>
      </c>
      <c r="Q280" s="174">
        <v>0.00153</v>
      </c>
      <c r="R280" s="174">
        <f>Q280*H280</f>
        <v>0.25397999999999996</v>
      </c>
      <c r="S280" s="174">
        <v>0</v>
      </c>
      <c r="T280" s="175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176" t="s">
        <v>220</v>
      </c>
      <c r="AT280" s="176" t="s">
        <v>133</v>
      </c>
      <c r="AU280" s="176" t="s">
        <v>139</v>
      </c>
      <c r="AY280" s="18" t="s">
        <v>131</v>
      </c>
      <c r="BE280" s="177">
        <f>IF(N280="základní",J280,0)</f>
        <v>0</v>
      </c>
      <c r="BF280" s="177">
        <f>IF(N280="snížená",J280,0)</f>
        <v>0</v>
      </c>
      <c r="BG280" s="177">
        <f>IF(N280="zákl. přenesená",J280,0)</f>
        <v>0</v>
      </c>
      <c r="BH280" s="177">
        <f>IF(N280="sníž. přenesená",J280,0)</f>
        <v>0</v>
      </c>
      <c r="BI280" s="177">
        <f>IF(N280="nulová",J280,0)</f>
        <v>0</v>
      </c>
      <c r="BJ280" s="18" t="s">
        <v>139</v>
      </c>
      <c r="BK280" s="177">
        <f>ROUND(I280*H280,2)</f>
        <v>0</v>
      </c>
      <c r="BL280" s="18" t="s">
        <v>220</v>
      </c>
      <c r="BM280" s="176" t="s">
        <v>457</v>
      </c>
    </row>
    <row r="281" s="2" customFormat="1" ht="24.15" customHeight="1">
      <c r="A281" s="37"/>
      <c r="B281" s="164"/>
      <c r="C281" s="165" t="s">
        <v>458</v>
      </c>
      <c r="D281" s="165" t="s">
        <v>133</v>
      </c>
      <c r="E281" s="166" t="s">
        <v>459</v>
      </c>
      <c r="F281" s="167" t="s">
        <v>460</v>
      </c>
      <c r="G281" s="168" t="s">
        <v>211</v>
      </c>
      <c r="H281" s="169">
        <v>121</v>
      </c>
      <c r="I281" s="170"/>
      <c r="J281" s="171">
        <f>ROUND(I281*H281,2)</f>
        <v>0</v>
      </c>
      <c r="K281" s="167" t="s">
        <v>137</v>
      </c>
      <c r="L281" s="38"/>
      <c r="M281" s="172" t="s">
        <v>1</v>
      </c>
      <c r="N281" s="173" t="s">
        <v>42</v>
      </c>
      <c r="O281" s="76"/>
      <c r="P281" s="174">
        <f>O281*H281</f>
        <v>0</v>
      </c>
      <c r="Q281" s="174">
        <v>0.00284</v>
      </c>
      <c r="R281" s="174">
        <f>Q281*H281</f>
        <v>0.34364</v>
      </c>
      <c r="S281" s="174">
        <v>0</v>
      </c>
      <c r="T281" s="175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76" t="s">
        <v>220</v>
      </c>
      <c r="AT281" s="176" t="s">
        <v>133</v>
      </c>
      <c r="AU281" s="176" t="s">
        <v>139</v>
      </c>
      <c r="AY281" s="18" t="s">
        <v>131</v>
      </c>
      <c r="BE281" s="177">
        <f>IF(N281="základní",J281,0)</f>
        <v>0</v>
      </c>
      <c r="BF281" s="177">
        <f>IF(N281="snížená",J281,0)</f>
        <v>0</v>
      </c>
      <c r="BG281" s="177">
        <f>IF(N281="zákl. přenesená",J281,0)</f>
        <v>0</v>
      </c>
      <c r="BH281" s="177">
        <f>IF(N281="sníž. přenesená",J281,0)</f>
        <v>0</v>
      </c>
      <c r="BI281" s="177">
        <f>IF(N281="nulová",J281,0)</f>
        <v>0</v>
      </c>
      <c r="BJ281" s="18" t="s">
        <v>139</v>
      </c>
      <c r="BK281" s="177">
        <f>ROUND(I281*H281,2)</f>
        <v>0</v>
      </c>
      <c r="BL281" s="18" t="s">
        <v>220</v>
      </c>
      <c r="BM281" s="176" t="s">
        <v>461</v>
      </c>
    </row>
    <row r="282" s="2" customFormat="1" ht="37.8" customHeight="1">
      <c r="A282" s="37"/>
      <c r="B282" s="164"/>
      <c r="C282" s="165" t="s">
        <v>462</v>
      </c>
      <c r="D282" s="165" t="s">
        <v>133</v>
      </c>
      <c r="E282" s="166" t="s">
        <v>463</v>
      </c>
      <c r="F282" s="167" t="s">
        <v>464</v>
      </c>
      <c r="G282" s="168" t="s">
        <v>211</v>
      </c>
      <c r="H282" s="169">
        <v>149</v>
      </c>
      <c r="I282" s="170"/>
      <c r="J282" s="171">
        <f>ROUND(I282*H282,2)</f>
        <v>0</v>
      </c>
      <c r="K282" s="167" t="s">
        <v>137</v>
      </c>
      <c r="L282" s="38"/>
      <c r="M282" s="172" t="s">
        <v>1</v>
      </c>
      <c r="N282" s="173" t="s">
        <v>42</v>
      </c>
      <c r="O282" s="76"/>
      <c r="P282" s="174">
        <f>O282*H282</f>
        <v>0</v>
      </c>
      <c r="Q282" s="174">
        <v>6.9999999999999992E-05</v>
      </c>
      <c r="R282" s="174">
        <f>Q282*H282</f>
        <v>0.010429999999999998</v>
      </c>
      <c r="S282" s="174">
        <v>0</v>
      </c>
      <c r="T282" s="175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176" t="s">
        <v>220</v>
      </c>
      <c r="AT282" s="176" t="s">
        <v>133</v>
      </c>
      <c r="AU282" s="176" t="s">
        <v>139</v>
      </c>
      <c r="AY282" s="18" t="s">
        <v>131</v>
      </c>
      <c r="BE282" s="177">
        <f>IF(N282="základní",J282,0)</f>
        <v>0</v>
      </c>
      <c r="BF282" s="177">
        <f>IF(N282="snížená",J282,0)</f>
        <v>0</v>
      </c>
      <c r="BG282" s="177">
        <f>IF(N282="zákl. přenesená",J282,0)</f>
        <v>0</v>
      </c>
      <c r="BH282" s="177">
        <f>IF(N282="sníž. přenesená",J282,0)</f>
        <v>0</v>
      </c>
      <c r="BI282" s="177">
        <f>IF(N282="nulová",J282,0)</f>
        <v>0</v>
      </c>
      <c r="BJ282" s="18" t="s">
        <v>139</v>
      </c>
      <c r="BK282" s="177">
        <f>ROUND(I282*H282,2)</f>
        <v>0</v>
      </c>
      <c r="BL282" s="18" t="s">
        <v>220</v>
      </c>
      <c r="BM282" s="176" t="s">
        <v>465</v>
      </c>
    </row>
    <row r="283" s="14" customFormat="1">
      <c r="A283" s="14"/>
      <c r="B283" s="186"/>
      <c r="C283" s="14"/>
      <c r="D283" s="179" t="s">
        <v>141</v>
      </c>
      <c r="E283" s="187" t="s">
        <v>1</v>
      </c>
      <c r="F283" s="188" t="s">
        <v>466</v>
      </c>
      <c r="G283" s="14"/>
      <c r="H283" s="189">
        <v>149</v>
      </c>
      <c r="I283" s="190"/>
      <c r="J283" s="14"/>
      <c r="K283" s="14"/>
      <c r="L283" s="186"/>
      <c r="M283" s="191"/>
      <c r="N283" s="192"/>
      <c r="O283" s="192"/>
      <c r="P283" s="192"/>
      <c r="Q283" s="192"/>
      <c r="R283" s="192"/>
      <c r="S283" s="192"/>
      <c r="T283" s="193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187" t="s">
        <v>141</v>
      </c>
      <c r="AU283" s="187" t="s">
        <v>139</v>
      </c>
      <c r="AV283" s="14" t="s">
        <v>139</v>
      </c>
      <c r="AW283" s="14" t="s">
        <v>32</v>
      </c>
      <c r="AX283" s="14" t="s">
        <v>76</v>
      </c>
      <c r="AY283" s="187" t="s">
        <v>131</v>
      </c>
    </row>
    <row r="284" s="15" customFormat="1">
      <c r="A284" s="15"/>
      <c r="B284" s="194"/>
      <c r="C284" s="15"/>
      <c r="D284" s="179" t="s">
        <v>141</v>
      </c>
      <c r="E284" s="195" t="s">
        <v>1</v>
      </c>
      <c r="F284" s="196" t="s">
        <v>144</v>
      </c>
      <c r="G284" s="15"/>
      <c r="H284" s="197">
        <v>149</v>
      </c>
      <c r="I284" s="198"/>
      <c r="J284" s="15"/>
      <c r="K284" s="15"/>
      <c r="L284" s="194"/>
      <c r="M284" s="199"/>
      <c r="N284" s="200"/>
      <c r="O284" s="200"/>
      <c r="P284" s="200"/>
      <c r="Q284" s="200"/>
      <c r="R284" s="200"/>
      <c r="S284" s="200"/>
      <c r="T284" s="201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195" t="s">
        <v>141</v>
      </c>
      <c r="AU284" s="195" t="s">
        <v>139</v>
      </c>
      <c r="AV284" s="15" t="s">
        <v>138</v>
      </c>
      <c r="AW284" s="15" t="s">
        <v>32</v>
      </c>
      <c r="AX284" s="15" t="s">
        <v>81</v>
      </c>
      <c r="AY284" s="195" t="s">
        <v>131</v>
      </c>
    </row>
    <row r="285" s="2" customFormat="1" ht="37.8" customHeight="1">
      <c r="A285" s="37"/>
      <c r="B285" s="164"/>
      <c r="C285" s="165" t="s">
        <v>467</v>
      </c>
      <c r="D285" s="165" t="s">
        <v>133</v>
      </c>
      <c r="E285" s="166" t="s">
        <v>468</v>
      </c>
      <c r="F285" s="167" t="s">
        <v>469</v>
      </c>
      <c r="G285" s="168" t="s">
        <v>211</v>
      </c>
      <c r="H285" s="169">
        <v>86</v>
      </c>
      <c r="I285" s="170"/>
      <c r="J285" s="171">
        <f>ROUND(I285*H285,2)</f>
        <v>0</v>
      </c>
      <c r="K285" s="167" t="s">
        <v>137</v>
      </c>
      <c r="L285" s="38"/>
      <c r="M285" s="172" t="s">
        <v>1</v>
      </c>
      <c r="N285" s="173" t="s">
        <v>42</v>
      </c>
      <c r="O285" s="76"/>
      <c r="P285" s="174">
        <f>O285*H285</f>
        <v>0</v>
      </c>
      <c r="Q285" s="174">
        <v>6.9999999999999992E-05</v>
      </c>
      <c r="R285" s="174">
        <f>Q285*H285</f>
        <v>0.0060199999999999992</v>
      </c>
      <c r="S285" s="174">
        <v>0</v>
      </c>
      <c r="T285" s="175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176" t="s">
        <v>220</v>
      </c>
      <c r="AT285" s="176" t="s">
        <v>133</v>
      </c>
      <c r="AU285" s="176" t="s">
        <v>139</v>
      </c>
      <c r="AY285" s="18" t="s">
        <v>131</v>
      </c>
      <c r="BE285" s="177">
        <f>IF(N285="základní",J285,0)</f>
        <v>0</v>
      </c>
      <c r="BF285" s="177">
        <f>IF(N285="snížená",J285,0)</f>
        <v>0</v>
      </c>
      <c r="BG285" s="177">
        <f>IF(N285="zákl. přenesená",J285,0)</f>
        <v>0</v>
      </c>
      <c r="BH285" s="177">
        <f>IF(N285="sníž. přenesená",J285,0)</f>
        <v>0</v>
      </c>
      <c r="BI285" s="177">
        <f>IF(N285="nulová",J285,0)</f>
        <v>0</v>
      </c>
      <c r="BJ285" s="18" t="s">
        <v>139</v>
      </c>
      <c r="BK285" s="177">
        <f>ROUND(I285*H285,2)</f>
        <v>0</v>
      </c>
      <c r="BL285" s="18" t="s">
        <v>220</v>
      </c>
      <c r="BM285" s="176" t="s">
        <v>470</v>
      </c>
    </row>
    <row r="286" s="2" customFormat="1" ht="37.8" customHeight="1">
      <c r="A286" s="37"/>
      <c r="B286" s="164"/>
      <c r="C286" s="165" t="s">
        <v>471</v>
      </c>
      <c r="D286" s="165" t="s">
        <v>133</v>
      </c>
      <c r="E286" s="166" t="s">
        <v>472</v>
      </c>
      <c r="F286" s="167" t="s">
        <v>473</v>
      </c>
      <c r="G286" s="168" t="s">
        <v>211</v>
      </c>
      <c r="H286" s="169">
        <v>172</v>
      </c>
      <c r="I286" s="170"/>
      <c r="J286" s="171">
        <f>ROUND(I286*H286,2)</f>
        <v>0</v>
      </c>
      <c r="K286" s="167" t="s">
        <v>137</v>
      </c>
      <c r="L286" s="38"/>
      <c r="M286" s="172" t="s">
        <v>1</v>
      </c>
      <c r="N286" s="173" t="s">
        <v>42</v>
      </c>
      <c r="O286" s="76"/>
      <c r="P286" s="174">
        <f>O286*H286</f>
        <v>0</v>
      </c>
      <c r="Q286" s="174">
        <v>9E-05</v>
      </c>
      <c r="R286" s="174">
        <f>Q286*H286</f>
        <v>0.01548</v>
      </c>
      <c r="S286" s="174">
        <v>0</v>
      </c>
      <c r="T286" s="175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176" t="s">
        <v>220</v>
      </c>
      <c r="AT286" s="176" t="s">
        <v>133</v>
      </c>
      <c r="AU286" s="176" t="s">
        <v>139</v>
      </c>
      <c r="AY286" s="18" t="s">
        <v>131</v>
      </c>
      <c r="BE286" s="177">
        <f>IF(N286="základní",J286,0)</f>
        <v>0</v>
      </c>
      <c r="BF286" s="177">
        <f>IF(N286="snížená",J286,0)</f>
        <v>0</v>
      </c>
      <c r="BG286" s="177">
        <f>IF(N286="zákl. přenesená",J286,0)</f>
        <v>0</v>
      </c>
      <c r="BH286" s="177">
        <f>IF(N286="sníž. přenesená",J286,0)</f>
        <v>0</v>
      </c>
      <c r="BI286" s="177">
        <f>IF(N286="nulová",J286,0)</f>
        <v>0</v>
      </c>
      <c r="BJ286" s="18" t="s">
        <v>139</v>
      </c>
      <c r="BK286" s="177">
        <f>ROUND(I286*H286,2)</f>
        <v>0</v>
      </c>
      <c r="BL286" s="18" t="s">
        <v>220</v>
      </c>
      <c r="BM286" s="176" t="s">
        <v>474</v>
      </c>
    </row>
    <row r="287" s="14" customFormat="1">
      <c r="A287" s="14"/>
      <c r="B287" s="186"/>
      <c r="C287" s="14"/>
      <c r="D287" s="179" t="s">
        <v>141</v>
      </c>
      <c r="E287" s="187" t="s">
        <v>1</v>
      </c>
      <c r="F287" s="188" t="s">
        <v>475</v>
      </c>
      <c r="G287" s="14"/>
      <c r="H287" s="189">
        <v>172</v>
      </c>
      <c r="I287" s="190"/>
      <c r="J287" s="14"/>
      <c r="K287" s="14"/>
      <c r="L287" s="186"/>
      <c r="M287" s="191"/>
      <c r="N287" s="192"/>
      <c r="O287" s="192"/>
      <c r="P287" s="192"/>
      <c r="Q287" s="192"/>
      <c r="R287" s="192"/>
      <c r="S287" s="192"/>
      <c r="T287" s="193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187" t="s">
        <v>141</v>
      </c>
      <c r="AU287" s="187" t="s">
        <v>139</v>
      </c>
      <c r="AV287" s="14" t="s">
        <v>139</v>
      </c>
      <c r="AW287" s="14" t="s">
        <v>32</v>
      </c>
      <c r="AX287" s="14" t="s">
        <v>76</v>
      </c>
      <c r="AY287" s="187" t="s">
        <v>131</v>
      </c>
    </row>
    <row r="288" s="15" customFormat="1">
      <c r="A288" s="15"/>
      <c r="B288" s="194"/>
      <c r="C288" s="15"/>
      <c r="D288" s="179" t="s">
        <v>141</v>
      </c>
      <c r="E288" s="195" t="s">
        <v>1</v>
      </c>
      <c r="F288" s="196" t="s">
        <v>144</v>
      </c>
      <c r="G288" s="15"/>
      <c r="H288" s="197">
        <v>172</v>
      </c>
      <c r="I288" s="198"/>
      <c r="J288" s="15"/>
      <c r="K288" s="15"/>
      <c r="L288" s="194"/>
      <c r="M288" s="199"/>
      <c r="N288" s="200"/>
      <c r="O288" s="200"/>
      <c r="P288" s="200"/>
      <c r="Q288" s="200"/>
      <c r="R288" s="200"/>
      <c r="S288" s="200"/>
      <c r="T288" s="201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195" t="s">
        <v>141</v>
      </c>
      <c r="AU288" s="195" t="s">
        <v>139</v>
      </c>
      <c r="AV288" s="15" t="s">
        <v>138</v>
      </c>
      <c r="AW288" s="15" t="s">
        <v>32</v>
      </c>
      <c r="AX288" s="15" t="s">
        <v>81</v>
      </c>
      <c r="AY288" s="195" t="s">
        <v>131</v>
      </c>
    </row>
    <row r="289" s="2" customFormat="1" ht="37.8" customHeight="1">
      <c r="A289" s="37"/>
      <c r="B289" s="164"/>
      <c r="C289" s="165" t="s">
        <v>476</v>
      </c>
      <c r="D289" s="165" t="s">
        <v>133</v>
      </c>
      <c r="E289" s="166" t="s">
        <v>477</v>
      </c>
      <c r="F289" s="167" t="s">
        <v>478</v>
      </c>
      <c r="G289" s="168" t="s">
        <v>211</v>
      </c>
      <c r="H289" s="169">
        <v>65.599999999999992</v>
      </c>
      <c r="I289" s="170"/>
      <c r="J289" s="171">
        <f>ROUND(I289*H289,2)</f>
        <v>0</v>
      </c>
      <c r="K289" s="167" t="s">
        <v>137</v>
      </c>
      <c r="L289" s="38"/>
      <c r="M289" s="172" t="s">
        <v>1</v>
      </c>
      <c r="N289" s="173" t="s">
        <v>42</v>
      </c>
      <c r="O289" s="76"/>
      <c r="P289" s="174">
        <f>O289*H289</f>
        <v>0</v>
      </c>
      <c r="Q289" s="174">
        <v>0.00016</v>
      </c>
      <c r="R289" s="174">
        <f>Q289*H289</f>
        <v>0.010496</v>
      </c>
      <c r="S289" s="174">
        <v>0</v>
      </c>
      <c r="T289" s="175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176" t="s">
        <v>220</v>
      </c>
      <c r="AT289" s="176" t="s">
        <v>133</v>
      </c>
      <c r="AU289" s="176" t="s">
        <v>139</v>
      </c>
      <c r="AY289" s="18" t="s">
        <v>131</v>
      </c>
      <c r="BE289" s="177">
        <f>IF(N289="základní",J289,0)</f>
        <v>0</v>
      </c>
      <c r="BF289" s="177">
        <f>IF(N289="snížená",J289,0)</f>
        <v>0</v>
      </c>
      <c r="BG289" s="177">
        <f>IF(N289="zákl. přenesená",J289,0)</f>
        <v>0</v>
      </c>
      <c r="BH289" s="177">
        <f>IF(N289="sníž. přenesená",J289,0)</f>
        <v>0</v>
      </c>
      <c r="BI289" s="177">
        <f>IF(N289="nulová",J289,0)</f>
        <v>0</v>
      </c>
      <c r="BJ289" s="18" t="s">
        <v>139</v>
      </c>
      <c r="BK289" s="177">
        <f>ROUND(I289*H289,2)</f>
        <v>0</v>
      </c>
      <c r="BL289" s="18" t="s">
        <v>220</v>
      </c>
      <c r="BM289" s="176" t="s">
        <v>479</v>
      </c>
    </row>
    <row r="290" s="2" customFormat="1" ht="21.75" customHeight="1">
      <c r="A290" s="37"/>
      <c r="B290" s="164"/>
      <c r="C290" s="165" t="s">
        <v>480</v>
      </c>
      <c r="D290" s="165" t="s">
        <v>133</v>
      </c>
      <c r="E290" s="166" t="s">
        <v>481</v>
      </c>
      <c r="F290" s="167" t="s">
        <v>482</v>
      </c>
      <c r="G290" s="168" t="s">
        <v>240</v>
      </c>
      <c r="H290" s="169">
        <v>24</v>
      </c>
      <c r="I290" s="170"/>
      <c r="J290" s="171">
        <f>ROUND(I290*H290,2)</f>
        <v>0</v>
      </c>
      <c r="K290" s="167" t="s">
        <v>137</v>
      </c>
      <c r="L290" s="38"/>
      <c r="M290" s="172" t="s">
        <v>1</v>
      </c>
      <c r="N290" s="173" t="s">
        <v>42</v>
      </c>
      <c r="O290" s="76"/>
      <c r="P290" s="174">
        <f>O290*H290</f>
        <v>0</v>
      </c>
      <c r="Q290" s="174">
        <v>1E-05</v>
      </c>
      <c r="R290" s="174">
        <f>Q290*H290</f>
        <v>0.00024000000000000003</v>
      </c>
      <c r="S290" s="174">
        <v>0</v>
      </c>
      <c r="T290" s="175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176" t="s">
        <v>220</v>
      </c>
      <c r="AT290" s="176" t="s">
        <v>133</v>
      </c>
      <c r="AU290" s="176" t="s">
        <v>139</v>
      </c>
      <c r="AY290" s="18" t="s">
        <v>131</v>
      </c>
      <c r="BE290" s="177">
        <f>IF(N290="základní",J290,0)</f>
        <v>0</v>
      </c>
      <c r="BF290" s="177">
        <f>IF(N290="snížená",J290,0)</f>
        <v>0</v>
      </c>
      <c r="BG290" s="177">
        <f>IF(N290="zákl. přenesená",J290,0)</f>
        <v>0</v>
      </c>
      <c r="BH290" s="177">
        <f>IF(N290="sníž. přenesená",J290,0)</f>
        <v>0</v>
      </c>
      <c r="BI290" s="177">
        <f>IF(N290="nulová",J290,0)</f>
        <v>0</v>
      </c>
      <c r="BJ290" s="18" t="s">
        <v>139</v>
      </c>
      <c r="BK290" s="177">
        <f>ROUND(I290*H290,2)</f>
        <v>0</v>
      </c>
      <c r="BL290" s="18" t="s">
        <v>220</v>
      </c>
      <c r="BM290" s="176" t="s">
        <v>483</v>
      </c>
    </row>
    <row r="291" s="2" customFormat="1" ht="16.5" customHeight="1">
      <c r="A291" s="37"/>
      <c r="B291" s="164"/>
      <c r="C291" s="202" t="s">
        <v>484</v>
      </c>
      <c r="D291" s="202" t="s">
        <v>192</v>
      </c>
      <c r="E291" s="203" t="s">
        <v>485</v>
      </c>
      <c r="F291" s="204" t="s">
        <v>486</v>
      </c>
      <c r="G291" s="205" t="s">
        <v>240</v>
      </c>
      <c r="H291" s="206">
        <v>24</v>
      </c>
      <c r="I291" s="207"/>
      <c r="J291" s="208">
        <f>ROUND(I291*H291,2)</f>
        <v>0</v>
      </c>
      <c r="K291" s="204" t="s">
        <v>1</v>
      </c>
      <c r="L291" s="209"/>
      <c r="M291" s="210" t="s">
        <v>1</v>
      </c>
      <c r="N291" s="211" t="s">
        <v>42</v>
      </c>
      <c r="O291" s="76"/>
      <c r="P291" s="174">
        <f>O291*H291</f>
        <v>0</v>
      </c>
      <c r="Q291" s="174">
        <v>0.00031</v>
      </c>
      <c r="R291" s="174">
        <f>Q291*H291</f>
        <v>0.00744</v>
      </c>
      <c r="S291" s="174">
        <v>0</v>
      </c>
      <c r="T291" s="175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176" t="s">
        <v>301</v>
      </c>
      <c r="AT291" s="176" t="s">
        <v>192</v>
      </c>
      <c r="AU291" s="176" t="s">
        <v>139</v>
      </c>
      <c r="AY291" s="18" t="s">
        <v>131</v>
      </c>
      <c r="BE291" s="177">
        <f>IF(N291="základní",J291,0)</f>
        <v>0</v>
      </c>
      <c r="BF291" s="177">
        <f>IF(N291="snížená",J291,0)</f>
        <v>0</v>
      </c>
      <c r="BG291" s="177">
        <f>IF(N291="zákl. přenesená",J291,0)</f>
        <v>0</v>
      </c>
      <c r="BH291" s="177">
        <f>IF(N291="sníž. přenesená",J291,0)</f>
        <v>0</v>
      </c>
      <c r="BI291" s="177">
        <f>IF(N291="nulová",J291,0)</f>
        <v>0</v>
      </c>
      <c r="BJ291" s="18" t="s">
        <v>139</v>
      </c>
      <c r="BK291" s="177">
        <f>ROUND(I291*H291,2)</f>
        <v>0</v>
      </c>
      <c r="BL291" s="18" t="s">
        <v>220</v>
      </c>
      <c r="BM291" s="176" t="s">
        <v>487</v>
      </c>
    </row>
    <row r="292" s="2" customFormat="1" ht="16.5" customHeight="1">
      <c r="A292" s="37"/>
      <c r="B292" s="164"/>
      <c r="C292" s="165" t="s">
        <v>488</v>
      </c>
      <c r="D292" s="165" t="s">
        <v>133</v>
      </c>
      <c r="E292" s="166" t="s">
        <v>489</v>
      </c>
      <c r="F292" s="167" t="s">
        <v>490</v>
      </c>
      <c r="G292" s="168" t="s">
        <v>240</v>
      </c>
      <c r="H292" s="169">
        <v>50</v>
      </c>
      <c r="I292" s="170"/>
      <c r="J292" s="171">
        <f>ROUND(I292*H292,2)</f>
        <v>0</v>
      </c>
      <c r="K292" s="167" t="s">
        <v>137</v>
      </c>
      <c r="L292" s="38"/>
      <c r="M292" s="172" t="s">
        <v>1</v>
      </c>
      <c r="N292" s="173" t="s">
        <v>42</v>
      </c>
      <c r="O292" s="76"/>
      <c r="P292" s="174">
        <f>O292*H292</f>
        <v>0</v>
      </c>
      <c r="Q292" s="174">
        <v>0.00075</v>
      </c>
      <c r="R292" s="174">
        <f>Q292*H292</f>
        <v>0.0375</v>
      </c>
      <c r="S292" s="174">
        <v>0</v>
      </c>
      <c r="T292" s="175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176" t="s">
        <v>220</v>
      </c>
      <c r="AT292" s="176" t="s">
        <v>133</v>
      </c>
      <c r="AU292" s="176" t="s">
        <v>139</v>
      </c>
      <c r="AY292" s="18" t="s">
        <v>131</v>
      </c>
      <c r="BE292" s="177">
        <f>IF(N292="základní",J292,0)</f>
        <v>0</v>
      </c>
      <c r="BF292" s="177">
        <f>IF(N292="snížená",J292,0)</f>
        <v>0</v>
      </c>
      <c r="BG292" s="177">
        <f>IF(N292="zákl. přenesená",J292,0)</f>
        <v>0</v>
      </c>
      <c r="BH292" s="177">
        <f>IF(N292="sníž. přenesená",J292,0)</f>
        <v>0</v>
      </c>
      <c r="BI292" s="177">
        <f>IF(N292="nulová",J292,0)</f>
        <v>0</v>
      </c>
      <c r="BJ292" s="18" t="s">
        <v>139</v>
      </c>
      <c r="BK292" s="177">
        <f>ROUND(I292*H292,2)</f>
        <v>0</v>
      </c>
      <c r="BL292" s="18" t="s">
        <v>220</v>
      </c>
      <c r="BM292" s="176" t="s">
        <v>491</v>
      </c>
    </row>
    <row r="293" s="2" customFormat="1" ht="16.5" customHeight="1">
      <c r="A293" s="37"/>
      <c r="B293" s="164"/>
      <c r="C293" s="165" t="s">
        <v>492</v>
      </c>
      <c r="D293" s="165" t="s">
        <v>133</v>
      </c>
      <c r="E293" s="166" t="s">
        <v>493</v>
      </c>
      <c r="F293" s="167" t="s">
        <v>494</v>
      </c>
      <c r="G293" s="168" t="s">
        <v>240</v>
      </c>
      <c r="H293" s="169">
        <v>24</v>
      </c>
      <c r="I293" s="170"/>
      <c r="J293" s="171">
        <f>ROUND(I293*H293,2)</f>
        <v>0</v>
      </c>
      <c r="K293" s="167" t="s">
        <v>137</v>
      </c>
      <c r="L293" s="38"/>
      <c r="M293" s="172" t="s">
        <v>1</v>
      </c>
      <c r="N293" s="173" t="s">
        <v>42</v>
      </c>
      <c r="O293" s="76"/>
      <c r="P293" s="174">
        <f>O293*H293</f>
        <v>0</v>
      </c>
      <c r="Q293" s="174">
        <v>0.0012299999999999998</v>
      </c>
      <c r="R293" s="174">
        <f>Q293*H293</f>
        <v>0.02952</v>
      </c>
      <c r="S293" s="174">
        <v>0</v>
      </c>
      <c r="T293" s="175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176" t="s">
        <v>220</v>
      </c>
      <c r="AT293" s="176" t="s">
        <v>133</v>
      </c>
      <c r="AU293" s="176" t="s">
        <v>139</v>
      </c>
      <c r="AY293" s="18" t="s">
        <v>131</v>
      </c>
      <c r="BE293" s="177">
        <f>IF(N293="základní",J293,0)</f>
        <v>0</v>
      </c>
      <c r="BF293" s="177">
        <f>IF(N293="snížená",J293,0)</f>
        <v>0</v>
      </c>
      <c r="BG293" s="177">
        <f>IF(N293="zákl. přenesená",J293,0)</f>
        <v>0</v>
      </c>
      <c r="BH293" s="177">
        <f>IF(N293="sníž. přenesená",J293,0)</f>
        <v>0</v>
      </c>
      <c r="BI293" s="177">
        <f>IF(N293="nulová",J293,0)</f>
        <v>0</v>
      </c>
      <c r="BJ293" s="18" t="s">
        <v>139</v>
      </c>
      <c r="BK293" s="177">
        <f>ROUND(I293*H293,2)</f>
        <v>0</v>
      </c>
      <c r="BL293" s="18" t="s">
        <v>220</v>
      </c>
      <c r="BM293" s="176" t="s">
        <v>495</v>
      </c>
    </row>
    <row r="294" s="2" customFormat="1" ht="16.5" customHeight="1">
      <c r="A294" s="37"/>
      <c r="B294" s="164"/>
      <c r="C294" s="165" t="s">
        <v>496</v>
      </c>
      <c r="D294" s="165" t="s">
        <v>133</v>
      </c>
      <c r="E294" s="166" t="s">
        <v>497</v>
      </c>
      <c r="F294" s="167" t="s">
        <v>498</v>
      </c>
      <c r="G294" s="168" t="s">
        <v>240</v>
      </c>
      <c r="H294" s="169">
        <v>8</v>
      </c>
      <c r="I294" s="170"/>
      <c r="J294" s="171">
        <f>ROUND(I294*H294,2)</f>
        <v>0</v>
      </c>
      <c r="K294" s="167" t="s">
        <v>1</v>
      </c>
      <c r="L294" s="38"/>
      <c r="M294" s="172" t="s">
        <v>1</v>
      </c>
      <c r="N294" s="173" t="s">
        <v>42</v>
      </c>
      <c r="O294" s="76"/>
      <c r="P294" s="174">
        <f>O294*H294</f>
        <v>0</v>
      </c>
      <c r="Q294" s="174">
        <v>0.0012299999999999998</v>
      </c>
      <c r="R294" s="174">
        <f>Q294*H294</f>
        <v>0.00984</v>
      </c>
      <c r="S294" s="174">
        <v>0</v>
      </c>
      <c r="T294" s="175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176" t="s">
        <v>220</v>
      </c>
      <c r="AT294" s="176" t="s">
        <v>133</v>
      </c>
      <c r="AU294" s="176" t="s">
        <v>139</v>
      </c>
      <c r="AY294" s="18" t="s">
        <v>131</v>
      </c>
      <c r="BE294" s="177">
        <f>IF(N294="základní",J294,0)</f>
        <v>0</v>
      </c>
      <c r="BF294" s="177">
        <f>IF(N294="snížená",J294,0)</f>
        <v>0</v>
      </c>
      <c r="BG294" s="177">
        <f>IF(N294="zákl. přenesená",J294,0)</f>
        <v>0</v>
      </c>
      <c r="BH294" s="177">
        <f>IF(N294="sníž. přenesená",J294,0)</f>
        <v>0</v>
      </c>
      <c r="BI294" s="177">
        <f>IF(N294="nulová",J294,0)</f>
        <v>0</v>
      </c>
      <c r="BJ294" s="18" t="s">
        <v>139</v>
      </c>
      <c r="BK294" s="177">
        <f>ROUND(I294*H294,2)</f>
        <v>0</v>
      </c>
      <c r="BL294" s="18" t="s">
        <v>220</v>
      </c>
      <c r="BM294" s="176" t="s">
        <v>499</v>
      </c>
    </row>
    <row r="295" s="2" customFormat="1" ht="21.75" customHeight="1">
      <c r="A295" s="37"/>
      <c r="B295" s="164"/>
      <c r="C295" s="165" t="s">
        <v>500</v>
      </c>
      <c r="D295" s="165" t="s">
        <v>133</v>
      </c>
      <c r="E295" s="166" t="s">
        <v>501</v>
      </c>
      <c r="F295" s="167" t="s">
        <v>502</v>
      </c>
      <c r="G295" s="168" t="s">
        <v>211</v>
      </c>
      <c r="H295" s="169">
        <v>472</v>
      </c>
      <c r="I295" s="170"/>
      <c r="J295" s="171">
        <f>ROUND(I295*H295,2)</f>
        <v>0</v>
      </c>
      <c r="K295" s="167" t="s">
        <v>137</v>
      </c>
      <c r="L295" s="38"/>
      <c r="M295" s="172" t="s">
        <v>1</v>
      </c>
      <c r="N295" s="173" t="s">
        <v>42</v>
      </c>
      <c r="O295" s="76"/>
      <c r="P295" s="174">
        <f>O295*H295</f>
        <v>0</v>
      </c>
      <c r="Q295" s="174">
        <v>1E-05</v>
      </c>
      <c r="R295" s="174">
        <f>Q295*H295</f>
        <v>0.0047200000000000008</v>
      </c>
      <c r="S295" s="174">
        <v>0</v>
      </c>
      <c r="T295" s="175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176" t="s">
        <v>220</v>
      </c>
      <c r="AT295" s="176" t="s">
        <v>133</v>
      </c>
      <c r="AU295" s="176" t="s">
        <v>139</v>
      </c>
      <c r="AY295" s="18" t="s">
        <v>131</v>
      </c>
      <c r="BE295" s="177">
        <f>IF(N295="základní",J295,0)</f>
        <v>0</v>
      </c>
      <c r="BF295" s="177">
        <f>IF(N295="snížená",J295,0)</f>
        <v>0</v>
      </c>
      <c r="BG295" s="177">
        <f>IF(N295="zákl. přenesená",J295,0)</f>
        <v>0</v>
      </c>
      <c r="BH295" s="177">
        <f>IF(N295="sníž. přenesená",J295,0)</f>
        <v>0</v>
      </c>
      <c r="BI295" s="177">
        <f>IF(N295="nulová",J295,0)</f>
        <v>0</v>
      </c>
      <c r="BJ295" s="18" t="s">
        <v>139</v>
      </c>
      <c r="BK295" s="177">
        <f>ROUND(I295*H295,2)</f>
        <v>0</v>
      </c>
      <c r="BL295" s="18" t="s">
        <v>220</v>
      </c>
      <c r="BM295" s="176" t="s">
        <v>503</v>
      </c>
    </row>
    <row r="296" s="2" customFormat="1" ht="24.15" customHeight="1">
      <c r="A296" s="37"/>
      <c r="B296" s="164"/>
      <c r="C296" s="165" t="s">
        <v>504</v>
      </c>
      <c r="D296" s="165" t="s">
        <v>133</v>
      </c>
      <c r="E296" s="166" t="s">
        <v>505</v>
      </c>
      <c r="F296" s="167" t="s">
        <v>506</v>
      </c>
      <c r="G296" s="168" t="s">
        <v>211</v>
      </c>
      <c r="H296" s="169">
        <v>472</v>
      </c>
      <c r="I296" s="170"/>
      <c r="J296" s="171">
        <f>ROUND(I296*H296,2)</f>
        <v>0</v>
      </c>
      <c r="K296" s="167" t="s">
        <v>137</v>
      </c>
      <c r="L296" s="38"/>
      <c r="M296" s="172" t="s">
        <v>1</v>
      </c>
      <c r="N296" s="173" t="s">
        <v>42</v>
      </c>
      <c r="O296" s="76"/>
      <c r="P296" s="174">
        <f>O296*H296</f>
        <v>0</v>
      </c>
      <c r="Q296" s="174">
        <v>2E-05</v>
      </c>
      <c r="R296" s="174">
        <f>Q296*H296</f>
        <v>0.0094400000000000016</v>
      </c>
      <c r="S296" s="174">
        <v>0</v>
      </c>
      <c r="T296" s="175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176" t="s">
        <v>220</v>
      </c>
      <c r="AT296" s="176" t="s">
        <v>133</v>
      </c>
      <c r="AU296" s="176" t="s">
        <v>139</v>
      </c>
      <c r="AY296" s="18" t="s">
        <v>131</v>
      </c>
      <c r="BE296" s="177">
        <f>IF(N296="základní",J296,0)</f>
        <v>0</v>
      </c>
      <c r="BF296" s="177">
        <f>IF(N296="snížená",J296,0)</f>
        <v>0</v>
      </c>
      <c r="BG296" s="177">
        <f>IF(N296="zákl. přenesená",J296,0)</f>
        <v>0</v>
      </c>
      <c r="BH296" s="177">
        <f>IF(N296="sníž. přenesená",J296,0)</f>
        <v>0</v>
      </c>
      <c r="BI296" s="177">
        <f>IF(N296="nulová",J296,0)</f>
        <v>0</v>
      </c>
      <c r="BJ296" s="18" t="s">
        <v>139</v>
      </c>
      <c r="BK296" s="177">
        <f>ROUND(I296*H296,2)</f>
        <v>0</v>
      </c>
      <c r="BL296" s="18" t="s">
        <v>220</v>
      </c>
      <c r="BM296" s="176" t="s">
        <v>507</v>
      </c>
    </row>
    <row r="297" s="2" customFormat="1" ht="16.5" customHeight="1">
      <c r="A297" s="37"/>
      <c r="B297" s="164"/>
      <c r="C297" s="165" t="s">
        <v>508</v>
      </c>
      <c r="D297" s="165" t="s">
        <v>133</v>
      </c>
      <c r="E297" s="166" t="s">
        <v>509</v>
      </c>
      <c r="F297" s="167" t="s">
        <v>510</v>
      </c>
      <c r="G297" s="168" t="s">
        <v>299</v>
      </c>
      <c r="H297" s="169">
        <v>1</v>
      </c>
      <c r="I297" s="170"/>
      <c r="J297" s="171">
        <f>ROUND(I297*H297,2)</f>
        <v>0</v>
      </c>
      <c r="K297" s="167" t="s">
        <v>1</v>
      </c>
      <c r="L297" s="38"/>
      <c r="M297" s="172" t="s">
        <v>1</v>
      </c>
      <c r="N297" s="173" t="s">
        <v>42</v>
      </c>
      <c r="O297" s="76"/>
      <c r="P297" s="174">
        <f>O297*H297</f>
        <v>0</v>
      </c>
      <c r="Q297" s="174">
        <v>0</v>
      </c>
      <c r="R297" s="174">
        <f>Q297*H297</f>
        <v>0</v>
      </c>
      <c r="S297" s="174">
        <v>0</v>
      </c>
      <c r="T297" s="175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176" t="s">
        <v>220</v>
      </c>
      <c r="AT297" s="176" t="s">
        <v>133</v>
      </c>
      <c r="AU297" s="176" t="s">
        <v>139</v>
      </c>
      <c r="AY297" s="18" t="s">
        <v>131</v>
      </c>
      <c r="BE297" s="177">
        <f>IF(N297="základní",J297,0)</f>
        <v>0</v>
      </c>
      <c r="BF297" s="177">
        <f>IF(N297="snížená",J297,0)</f>
        <v>0</v>
      </c>
      <c r="BG297" s="177">
        <f>IF(N297="zákl. přenesená",J297,0)</f>
        <v>0</v>
      </c>
      <c r="BH297" s="177">
        <f>IF(N297="sníž. přenesená",J297,0)</f>
        <v>0</v>
      </c>
      <c r="BI297" s="177">
        <f>IF(N297="nulová",J297,0)</f>
        <v>0</v>
      </c>
      <c r="BJ297" s="18" t="s">
        <v>139</v>
      </c>
      <c r="BK297" s="177">
        <f>ROUND(I297*H297,2)</f>
        <v>0</v>
      </c>
      <c r="BL297" s="18" t="s">
        <v>220</v>
      </c>
      <c r="BM297" s="176" t="s">
        <v>511</v>
      </c>
    </row>
    <row r="298" s="2" customFormat="1" ht="16.5" customHeight="1">
      <c r="A298" s="37"/>
      <c r="B298" s="164"/>
      <c r="C298" s="165" t="s">
        <v>512</v>
      </c>
      <c r="D298" s="165" t="s">
        <v>133</v>
      </c>
      <c r="E298" s="166" t="s">
        <v>513</v>
      </c>
      <c r="F298" s="167" t="s">
        <v>514</v>
      </c>
      <c r="G298" s="168" t="s">
        <v>299</v>
      </c>
      <c r="H298" s="169">
        <v>1</v>
      </c>
      <c r="I298" s="170"/>
      <c r="J298" s="171">
        <f>ROUND(I298*H298,2)</f>
        <v>0</v>
      </c>
      <c r="K298" s="167" t="s">
        <v>1</v>
      </c>
      <c r="L298" s="38"/>
      <c r="M298" s="172" t="s">
        <v>1</v>
      </c>
      <c r="N298" s="173" t="s">
        <v>42</v>
      </c>
      <c r="O298" s="76"/>
      <c r="P298" s="174">
        <f>O298*H298</f>
        <v>0</v>
      </c>
      <c r="Q298" s="174">
        <v>0</v>
      </c>
      <c r="R298" s="174">
        <f>Q298*H298</f>
        <v>0</v>
      </c>
      <c r="S298" s="174">
        <v>0</v>
      </c>
      <c r="T298" s="175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176" t="s">
        <v>220</v>
      </c>
      <c r="AT298" s="176" t="s">
        <v>133</v>
      </c>
      <c r="AU298" s="176" t="s">
        <v>139</v>
      </c>
      <c r="AY298" s="18" t="s">
        <v>131</v>
      </c>
      <c r="BE298" s="177">
        <f>IF(N298="základní",J298,0)</f>
        <v>0</v>
      </c>
      <c r="BF298" s="177">
        <f>IF(N298="snížená",J298,0)</f>
        <v>0</v>
      </c>
      <c r="BG298" s="177">
        <f>IF(N298="zákl. přenesená",J298,0)</f>
        <v>0</v>
      </c>
      <c r="BH298" s="177">
        <f>IF(N298="sníž. přenesená",J298,0)</f>
        <v>0</v>
      </c>
      <c r="BI298" s="177">
        <f>IF(N298="nulová",J298,0)</f>
        <v>0</v>
      </c>
      <c r="BJ298" s="18" t="s">
        <v>139</v>
      </c>
      <c r="BK298" s="177">
        <f>ROUND(I298*H298,2)</f>
        <v>0</v>
      </c>
      <c r="BL298" s="18" t="s">
        <v>220</v>
      </c>
      <c r="BM298" s="176" t="s">
        <v>515</v>
      </c>
    </row>
    <row r="299" s="2" customFormat="1" ht="21.75" customHeight="1">
      <c r="A299" s="37"/>
      <c r="B299" s="164"/>
      <c r="C299" s="165" t="s">
        <v>516</v>
      </c>
      <c r="D299" s="165" t="s">
        <v>133</v>
      </c>
      <c r="E299" s="166" t="s">
        <v>517</v>
      </c>
      <c r="F299" s="167" t="s">
        <v>518</v>
      </c>
      <c r="G299" s="168" t="s">
        <v>299</v>
      </c>
      <c r="H299" s="169">
        <v>48</v>
      </c>
      <c r="I299" s="170"/>
      <c r="J299" s="171">
        <f>ROUND(I299*H299,2)</f>
        <v>0</v>
      </c>
      <c r="K299" s="167" t="s">
        <v>1</v>
      </c>
      <c r="L299" s="38"/>
      <c r="M299" s="172" t="s">
        <v>1</v>
      </c>
      <c r="N299" s="173" t="s">
        <v>42</v>
      </c>
      <c r="O299" s="76"/>
      <c r="P299" s="174">
        <f>O299*H299</f>
        <v>0</v>
      </c>
      <c r="Q299" s="174">
        <v>0</v>
      </c>
      <c r="R299" s="174">
        <f>Q299*H299</f>
        <v>0</v>
      </c>
      <c r="S299" s="174">
        <v>0</v>
      </c>
      <c r="T299" s="175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176" t="s">
        <v>220</v>
      </c>
      <c r="AT299" s="176" t="s">
        <v>133</v>
      </c>
      <c r="AU299" s="176" t="s">
        <v>139</v>
      </c>
      <c r="AY299" s="18" t="s">
        <v>131</v>
      </c>
      <c r="BE299" s="177">
        <f>IF(N299="základní",J299,0)</f>
        <v>0</v>
      </c>
      <c r="BF299" s="177">
        <f>IF(N299="snížená",J299,0)</f>
        <v>0</v>
      </c>
      <c r="BG299" s="177">
        <f>IF(N299="zákl. přenesená",J299,0)</f>
        <v>0</v>
      </c>
      <c r="BH299" s="177">
        <f>IF(N299="sníž. přenesená",J299,0)</f>
        <v>0</v>
      </c>
      <c r="BI299" s="177">
        <f>IF(N299="nulová",J299,0)</f>
        <v>0</v>
      </c>
      <c r="BJ299" s="18" t="s">
        <v>139</v>
      </c>
      <c r="BK299" s="177">
        <f>ROUND(I299*H299,2)</f>
        <v>0</v>
      </c>
      <c r="BL299" s="18" t="s">
        <v>220</v>
      </c>
      <c r="BM299" s="176" t="s">
        <v>519</v>
      </c>
    </row>
    <row r="300" s="2" customFormat="1" ht="16.5" customHeight="1">
      <c r="A300" s="37"/>
      <c r="B300" s="164"/>
      <c r="C300" s="165" t="s">
        <v>520</v>
      </c>
      <c r="D300" s="165" t="s">
        <v>133</v>
      </c>
      <c r="E300" s="166" t="s">
        <v>521</v>
      </c>
      <c r="F300" s="167" t="s">
        <v>522</v>
      </c>
      <c r="G300" s="168" t="s">
        <v>299</v>
      </c>
      <c r="H300" s="169">
        <v>1</v>
      </c>
      <c r="I300" s="170"/>
      <c r="J300" s="171">
        <f>ROUND(I300*H300,2)</f>
        <v>0</v>
      </c>
      <c r="K300" s="167" t="s">
        <v>1</v>
      </c>
      <c r="L300" s="38"/>
      <c r="M300" s="172" t="s">
        <v>1</v>
      </c>
      <c r="N300" s="173" t="s">
        <v>42</v>
      </c>
      <c r="O300" s="76"/>
      <c r="P300" s="174">
        <f>O300*H300</f>
        <v>0</v>
      </c>
      <c r="Q300" s="174">
        <v>0</v>
      </c>
      <c r="R300" s="174">
        <f>Q300*H300</f>
        <v>0</v>
      </c>
      <c r="S300" s="174">
        <v>0</v>
      </c>
      <c r="T300" s="175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176" t="s">
        <v>220</v>
      </c>
      <c r="AT300" s="176" t="s">
        <v>133</v>
      </c>
      <c r="AU300" s="176" t="s">
        <v>139</v>
      </c>
      <c r="AY300" s="18" t="s">
        <v>131</v>
      </c>
      <c r="BE300" s="177">
        <f>IF(N300="základní",J300,0)</f>
        <v>0</v>
      </c>
      <c r="BF300" s="177">
        <f>IF(N300="snížená",J300,0)</f>
        <v>0</v>
      </c>
      <c r="BG300" s="177">
        <f>IF(N300="zákl. přenesená",J300,0)</f>
        <v>0</v>
      </c>
      <c r="BH300" s="177">
        <f>IF(N300="sníž. přenesená",J300,0)</f>
        <v>0</v>
      </c>
      <c r="BI300" s="177">
        <f>IF(N300="nulová",J300,0)</f>
        <v>0</v>
      </c>
      <c r="BJ300" s="18" t="s">
        <v>139</v>
      </c>
      <c r="BK300" s="177">
        <f>ROUND(I300*H300,2)</f>
        <v>0</v>
      </c>
      <c r="BL300" s="18" t="s">
        <v>220</v>
      </c>
      <c r="BM300" s="176" t="s">
        <v>523</v>
      </c>
    </row>
    <row r="301" s="2" customFormat="1" ht="16.5" customHeight="1">
      <c r="A301" s="37"/>
      <c r="B301" s="164"/>
      <c r="C301" s="165" t="s">
        <v>524</v>
      </c>
      <c r="D301" s="165" t="s">
        <v>133</v>
      </c>
      <c r="E301" s="166" t="s">
        <v>525</v>
      </c>
      <c r="F301" s="167" t="s">
        <v>429</v>
      </c>
      <c r="G301" s="168" t="s">
        <v>299</v>
      </c>
      <c r="H301" s="169">
        <v>1</v>
      </c>
      <c r="I301" s="170"/>
      <c r="J301" s="171">
        <f>ROUND(I301*H301,2)</f>
        <v>0</v>
      </c>
      <c r="K301" s="167" t="s">
        <v>1</v>
      </c>
      <c r="L301" s="38"/>
      <c r="M301" s="172" t="s">
        <v>1</v>
      </c>
      <c r="N301" s="173" t="s">
        <v>42</v>
      </c>
      <c r="O301" s="76"/>
      <c r="P301" s="174">
        <f>O301*H301</f>
        <v>0</v>
      </c>
      <c r="Q301" s="174">
        <v>0</v>
      </c>
      <c r="R301" s="174">
        <f>Q301*H301</f>
        <v>0</v>
      </c>
      <c r="S301" s="174">
        <v>0</v>
      </c>
      <c r="T301" s="175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176" t="s">
        <v>220</v>
      </c>
      <c r="AT301" s="176" t="s">
        <v>133</v>
      </c>
      <c r="AU301" s="176" t="s">
        <v>139</v>
      </c>
      <c r="AY301" s="18" t="s">
        <v>131</v>
      </c>
      <c r="BE301" s="177">
        <f>IF(N301="základní",J301,0)</f>
        <v>0</v>
      </c>
      <c r="BF301" s="177">
        <f>IF(N301="snížená",J301,0)</f>
        <v>0</v>
      </c>
      <c r="BG301" s="177">
        <f>IF(N301="zákl. přenesená",J301,0)</f>
        <v>0</v>
      </c>
      <c r="BH301" s="177">
        <f>IF(N301="sníž. přenesená",J301,0)</f>
        <v>0</v>
      </c>
      <c r="BI301" s="177">
        <f>IF(N301="nulová",J301,0)</f>
        <v>0</v>
      </c>
      <c r="BJ301" s="18" t="s">
        <v>139</v>
      </c>
      <c r="BK301" s="177">
        <f>ROUND(I301*H301,2)</f>
        <v>0</v>
      </c>
      <c r="BL301" s="18" t="s">
        <v>220</v>
      </c>
      <c r="BM301" s="176" t="s">
        <v>526</v>
      </c>
    </row>
    <row r="302" s="2" customFormat="1" ht="16.5" customHeight="1">
      <c r="A302" s="37"/>
      <c r="B302" s="164"/>
      <c r="C302" s="165" t="s">
        <v>527</v>
      </c>
      <c r="D302" s="165" t="s">
        <v>133</v>
      </c>
      <c r="E302" s="166" t="s">
        <v>528</v>
      </c>
      <c r="F302" s="167" t="s">
        <v>529</v>
      </c>
      <c r="G302" s="168" t="s">
        <v>299</v>
      </c>
      <c r="H302" s="169">
        <v>1</v>
      </c>
      <c r="I302" s="170"/>
      <c r="J302" s="171">
        <f>ROUND(I302*H302,2)</f>
        <v>0</v>
      </c>
      <c r="K302" s="167" t="s">
        <v>1</v>
      </c>
      <c r="L302" s="38"/>
      <c r="M302" s="172" t="s">
        <v>1</v>
      </c>
      <c r="N302" s="173" t="s">
        <v>42</v>
      </c>
      <c r="O302" s="76"/>
      <c r="P302" s="174">
        <f>O302*H302</f>
        <v>0</v>
      </c>
      <c r="Q302" s="174">
        <v>0</v>
      </c>
      <c r="R302" s="174">
        <f>Q302*H302</f>
        <v>0</v>
      </c>
      <c r="S302" s="174">
        <v>0</v>
      </c>
      <c r="T302" s="175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176" t="s">
        <v>220</v>
      </c>
      <c r="AT302" s="176" t="s">
        <v>133</v>
      </c>
      <c r="AU302" s="176" t="s">
        <v>139</v>
      </c>
      <c r="AY302" s="18" t="s">
        <v>131</v>
      </c>
      <c r="BE302" s="177">
        <f>IF(N302="základní",J302,0)</f>
        <v>0</v>
      </c>
      <c r="BF302" s="177">
        <f>IF(N302="snížená",J302,0)</f>
        <v>0</v>
      </c>
      <c r="BG302" s="177">
        <f>IF(N302="zákl. přenesená",J302,0)</f>
        <v>0</v>
      </c>
      <c r="BH302" s="177">
        <f>IF(N302="sníž. přenesená",J302,0)</f>
        <v>0</v>
      </c>
      <c r="BI302" s="177">
        <f>IF(N302="nulová",J302,0)</f>
        <v>0</v>
      </c>
      <c r="BJ302" s="18" t="s">
        <v>139</v>
      </c>
      <c r="BK302" s="177">
        <f>ROUND(I302*H302,2)</f>
        <v>0</v>
      </c>
      <c r="BL302" s="18" t="s">
        <v>220</v>
      </c>
      <c r="BM302" s="176" t="s">
        <v>530</v>
      </c>
    </row>
    <row r="303" s="2" customFormat="1" ht="24.15" customHeight="1">
      <c r="A303" s="37"/>
      <c r="B303" s="164"/>
      <c r="C303" s="165" t="s">
        <v>531</v>
      </c>
      <c r="D303" s="165" t="s">
        <v>133</v>
      </c>
      <c r="E303" s="166" t="s">
        <v>532</v>
      </c>
      <c r="F303" s="167" t="s">
        <v>533</v>
      </c>
      <c r="G303" s="168" t="s">
        <v>173</v>
      </c>
      <c r="H303" s="169">
        <v>0.948</v>
      </c>
      <c r="I303" s="170"/>
      <c r="J303" s="171">
        <f>ROUND(I303*H303,2)</f>
        <v>0</v>
      </c>
      <c r="K303" s="167" t="s">
        <v>137</v>
      </c>
      <c r="L303" s="38"/>
      <c r="M303" s="172" t="s">
        <v>1</v>
      </c>
      <c r="N303" s="173" t="s">
        <v>42</v>
      </c>
      <c r="O303" s="76"/>
      <c r="P303" s="174">
        <f>O303*H303</f>
        <v>0</v>
      </c>
      <c r="Q303" s="174">
        <v>0</v>
      </c>
      <c r="R303" s="174">
        <f>Q303*H303</f>
        <v>0</v>
      </c>
      <c r="S303" s="174">
        <v>0</v>
      </c>
      <c r="T303" s="175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176" t="s">
        <v>220</v>
      </c>
      <c r="AT303" s="176" t="s">
        <v>133</v>
      </c>
      <c r="AU303" s="176" t="s">
        <v>139</v>
      </c>
      <c r="AY303" s="18" t="s">
        <v>131</v>
      </c>
      <c r="BE303" s="177">
        <f>IF(N303="základní",J303,0)</f>
        <v>0</v>
      </c>
      <c r="BF303" s="177">
        <f>IF(N303="snížená",J303,0)</f>
        <v>0</v>
      </c>
      <c r="BG303" s="177">
        <f>IF(N303="zákl. přenesená",J303,0)</f>
        <v>0</v>
      </c>
      <c r="BH303" s="177">
        <f>IF(N303="sníž. přenesená",J303,0)</f>
        <v>0</v>
      </c>
      <c r="BI303" s="177">
        <f>IF(N303="nulová",J303,0)</f>
        <v>0</v>
      </c>
      <c r="BJ303" s="18" t="s">
        <v>139</v>
      </c>
      <c r="BK303" s="177">
        <f>ROUND(I303*H303,2)</f>
        <v>0</v>
      </c>
      <c r="BL303" s="18" t="s">
        <v>220</v>
      </c>
      <c r="BM303" s="176" t="s">
        <v>534</v>
      </c>
    </row>
    <row r="304" s="2" customFormat="1" ht="24.15" customHeight="1">
      <c r="A304" s="37"/>
      <c r="B304" s="164"/>
      <c r="C304" s="165" t="s">
        <v>535</v>
      </c>
      <c r="D304" s="165" t="s">
        <v>133</v>
      </c>
      <c r="E304" s="166" t="s">
        <v>536</v>
      </c>
      <c r="F304" s="167" t="s">
        <v>537</v>
      </c>
      <c r="G304" s="168" t="s">
        <v>173</v>
      </c>
      <c r="H304" s="169">
        <v>0.948</v>
      </c>
      <c r="I304" s="170"/>
      <c r="J304" s="171">
        <f>ROUND(I304*H304,2)</f>
        <v>0</v>
      </c>
      <c r="K304" s="167" t="s">
        <v>137</v>
      </c>
      <c r="L304" s="38"/>
      <c r="M304" s="172" t="s">
        <v>1</v>
      </c>
      <c r="N304" s="173" t="s">
        <v>42</v>
      </c>
      <c r="O304" s="76"/>
      <c r="P304" s="174">
        <f>O304*H304</f>
        <v>0</v>
      </c>
      <c r="Q304" s="174">
        <v>0</v>
      </c>
      <c r="R304" s="174">
        <f>Q304*H304</f>
        <v>0</v>
      </c>
      <c r="S304" s="174">
        <v>0</v>
      </c>
      <c r="T304" s="175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176" t="s">
        <v>220</v>
      </c>
      <c r="AT304" s="176" t="s">
        <v>133</v>
      </c>
      <c r="AU304" s="176" t="s">
        <v>139</v>
      </c>
      <c r="AY304" s="18" t="s">
        <v>131</v>
      </c>
      <c r="BE304" s="177">
        <f>IF(N304="základní",J304,0)</f>
        <v>0</v>
      </c>
      <c r="BF304" s="177">
        <f>IF(N304="snížená",J304,0)</f>
        <v>0</v>
      </c>
      <c r="BG304" s="177">
        <f>IF(N304="zákl. přenesená",J304,0)</f>
        <v>0</v>
      </c>
      <c r="BH304" s="177">
        <f>IF(N304="sníž. přenesená",J304,0)</f>
        <v>0</v>
      </c>
      <c r="BI304" s="177">
        <f>IF(N304="nulová",J304,0)</f>
        <v>0</v>
      </c>
      <c r="BJ304" s="18" t="s">
        <v>139</v>
      </c>
      <c r="BK304" s="177">
        <f>ROUND(I304*H304,2)</f>
        <v>0</v>
      </c>
      <c r="BL304" s="18" t="s">
        <v>220</v>
      </c>
      <c r="BM304" s="176" t="s">
        <v>538</v>
      </c>
    </row>
    <row r="305" s="12" customFormat="1" ht="22.8" customHeight="1">
      <c r="A305" s="12"/>
      <c r="B305" s="151"/>
      <c r="C305" s="12"/>
      <c r="D305" s="152" t="s">
        <v>75</v>
      </c>
      <c r="E305" s="162" t="s">
        <v>539</v>
      </c>
      <c r="F305" s="162" t="s">
        <v>540</v>
      </c>
      <c r="G305" s="12"/>
      <c r="H305" s="12"/>
      <c r="I305" s="154"/>
      <c r="J305" s="163">
        <f>BK305</f>
        <v>0</v>
      </c>
      <c r="K305" s="12"/>
      <c r="L305" s="151"/>
      <c r="M305" s="156"/>
      <c r="N305" s="157"/>
      <c r="O305" s="157"/>
      <c r="P305" s="158">
        <f>SUM(P306:P328)</f>
        <v>0</v>
      </c>
      <c r="Q305" s="157"/>
      <c r="R305" s="158">
        <f>SUM(R306:R328)</f>
        <v>0.82868000000000016</v>
      </c>
      <c r="S305" s="157"/>
      <c r="T305" s="159">
        <f>SUM(T306:T328)</f>
        <v>0.71142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152" t="s">
        <v>139</v>
      </c>
      <c r="AT305" s="160" t="s">
        <v>75</v>
      </c>
      <c r="AU305" s="160" t="s">
        <v>81</v>
      </c>
      <c r="AY305" s="152" t="s">
        <v>131</v>
      </c>
      <c r="BK305" s="161">
        <f>SUM(BK306:BK328)</f>
        <v>0</v>
      </c>
    </row>
    <row r="306" s="2" customFormat="1" ht="24.15" customHeight="1">
      <c r="A306" s="37"/>
      <c r="B306" s="164"/>
      <c r="C306" s="165" t="s">
        <v>541</v>
      </c>
      <c r="D306" s="165" t="s">
        <v>133</v>
      </c>
      <c r="E306" s="166" t="s">
        <v>542</v>
      </c>
      <c r="F306" s="167" t="s">
        <v>543</v>
      </c>
      <c r="G306" s="168" t="s">
        <v>211</v>
      </c>
      <c r="H306" s="169">
        <v>24</v>
      </c>
      <c r="I306" s="170"/>
      <c r="J306" s="171">
        <f>ROUND(I306*H306,2)</f>
        <v>0</v>
      </c>
      <c r="K306" s="167" t="s">
        <v>137</v>
      </c>
      <c r="L306" s="38"/>
      <c r="M306" s="172" t="s">
        <v>1</v>
      </c>
      <c r="N306" s="173" t="s">
        <v>42</v>
      </c>
      <c r="O306" s="76"/>
      <c r="P306" s="174">
        <f>O306*H306</f>
        <v>0</v>
      </c>
      <c r="Q306" s="174">
        <v>0.00278</v>
      </c>
      <c r="R306" s="174">
        <f>Q306*H306</f>
        <v>0.066720000000000008</v>
      </c>
      <c r="S306" s="174">
        <v>0</v>
      </c>
      <c r="T306" s="175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176" t="s">
        <v>220</v>
      </c>
      <c r="AT306" s="176" t="s">
        <v>133</v>
      </c>
      <c r="AU306" s="176" t="s">
        <v>139</v>
      </c>
      <c r="AY306" s="18" t="s">
        <v>131</v>
      </c>
      <c r="BE306" s="177">
        <f>IF(N306="základní",J306,0)</f>
        <v>0</v>
      </c>
      <c r="BF306" s="177">
        <f>IF(N306="snížená",J306,0)</f>
        <v>0</v>
      </c>
      <c r="BG306" s="177">
        <f>IF(N306="zákl. přenesená",J306,0)</f>
        <v>0</v>
      </c>
      <c r="BH306" s="177">
        <f>IF(N306="sníž. přenesená",J306,0)</f>
        <v>0</v>
      </c>
      <c r="BI306" s="177">
        <f>IF(N306="nulová",J306,0)</f>
        <v>0</v>
      </c>
      <c r="BJ306" s="18" t="s">
        <v>139</v>
      </c>
      <c r="BK306" s="177">
        <f>ROUND(I306*H306,2)</f>
        <v>0</v>
      </c>
      <c r="BL306" s="18" t="s">
        <v>220</v>
      </c>
      <c r="BM306" s="176" t="s">
        <v>544</v>
      </c>
    </row>
    <row r="307" s="2" customFormat="1" ht="24.15" customHeight="1">
      <c r="A307" s="37"/>
      <c r="B307" s="164"/>
      <c r="C307" s="165" t="s">
        <v>545</v>
      </c>
      <c r="D307" s="165" t="s">
        <v>133</v>
      </c>
      <c r="E307" s="166" t="s">
        <v>546</v>
      </c>
      <c r="F307" s="167" t="s">
        <v>547</v>
      </c>
      <c r="G307" s="168" t="s">
        <v>211</v>
      </c>
      <c r="H307" s="169">
        <v>137</v>
      </c>
      <c r="I307" s="170"/>
      <c r="J307" s="171">
        <f>ROUND(I307*H307,2)</f>
        <v>0</v>
      </c>
      <c r="K307" s="167" t="s">
        <v>137</v>
      </c>
      <c r="L307" s="38"/>
      <c r="M307" s="172" t="s">
        <v>1</v>
      </c>
      <c r="N307" s="173" t="s">
        <v>42</v>
      </c>
      <c r="O307" s="76"/>
      <c r="P307" s="174">
        <f>O307*H307</f>
        <v>0</v>
      </c>
      <c r="Q307" s="174">
        <v>0.00429</v>
      </c>
      <c r="R307" s="174">
        <f>Q307*H307</f>
        <v>0.58773000000000008</v>
      </c>
      <c r="S307" s="174">
        <v>0</v>
      </c>
      <c r="T307" s="175">
        <f>S307*H307</f>
        <v>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176" t="s">
        <v>220</v>
      </c>
      <c r="AT307" s="176" t="s">
        <v>133</v>
      </c>
      <c r="AU307" s="176" t="s">
        <v>139</v>
      </c>
      <c r="AY307" s="18" t="s">
        <v>131</v>
      </c>
      <c r="BE307" s="177">
        <f>IF(N307="základní",J307,0)</f>
        <v>0</v>
      </c>
      <c r="BF307" s="177">
        <f>IF(N307="snížená",J307,0)</f>
        <v>0</v>
      </c>
      <c r="BG307" s="177">
        <f>IF(N307="zákl. přenesená",J307,0)</f>
        <v>0</v>
      </c>
      <c r="BH307" s="177">
        <f>IF(N307="sníž. přenesená",J307,0)</f>
        <v>0</v>
      </c>
      <c r="BI307" s="177">
        <f>IF(N307="nulová",J307,0)</f>
        <v>0</v>
      </c>
      <c r="BJ307" s="18" t="s">
        <v>139</v>
      </c>
      <c r="BK307" s="177">
        <f>ROUND(I307*H307,2)</f>
        <v>0</v>
      </c>
      <c r="BL307" s="18" t="s">
        <v>220</v>
      </c>
      <c r="BM307" s="176" t="s">
        <v>548</v>
      </c>
    </row>
    <row r="308" s="2" customFormat="1" ht="24.15" customHeight="1">
      <c r="A308" s="37"/>
      <c r="B308" s="164"/>
      <c r="C308" s="165" t="s">
        <v>549</v>
      </c>
      <c r="D308" s="165" t="s">
        <v>133</v>
      </c>
      <c r="E308" s="166" t="s">
        <v>550</v>
      </c>
      <c r="F308" s="167" t="s">
        <v>551</v>
      </c>
      <c r="G308" s="168" t="s">
        <v>211</v>
      </c>
      <c r="H308" s="169">
        <v>137</v>
      </c>
      <c r="I308" s="170"/>
      <c r="J308" s="171">
        <f>ROUND(I308*H308,2)</f>
        <v>0</v>
      </c>
      <c r="K308" s="167" t="s">
        <v>137</v>
      </c>
      <c r="L308" s="38"/>
      <c r="M308" s="172" t="s">
        <v>1</v>
      </c>
      <c r="N308" s="173" t="s">
        <v>42</v>
      </c>
      <c r="O308" s="76"/>
      <c r="P308" s="174">
        <f>O308*H308</f>
        <v>0</v>
      </c>
      <c r="Q308" s="174">
        <v>0.00039</v>
      </c>
      <c r="R308" s="174">
        <f>Q308*H308</f>
        <v>0.05343</v>
      </c>
      <c r="S308" s="174">
        <v>0.00342</v>
      </c>
      <c r="T308" s="175">
        <f>S308*H308</f>
        <v>0.46853999999999992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176" t="s">
        <v>220</v>
      </c>
      <c r="AT308" s="176" t="s">
        <v>133</v>
      </c>
      <c r="AU308" s="176" t="s">
        <v>139</v>
      </c>
      <c r="AY308" s="18" t="s">
        <v>131</v>
      </c>
      <c r="BE308" s="177">
        <f>IF(N308="základní",J308,0)</f>
        <v>0</v>
      </c>
      <c r="BF308" s="177">
        <f>IF(N308="snížená",J308,0)</f>
        <v>0</v>
      </c>
      <c r="BG308" s="177">
        <f>IF(N308="zákl. přenesená",J308,0)</f>
        <v>0</v>
      </c>
      <c r="BH308" s="177">
        <f>IF(N308="sníž. přenesená",J308,0)</f>
        <v>0</v>
      </c>
      <c r="BI308" s="177">
        <f>IF(N308="nulová",J308,0)</f>
        <v>0</v>
      </c>
      <c r="BJ308" s="18" t="s">
        <v>139</v>
      </c>
      <c r="BK308" s="177">
        <f>ROUND(I308*H308,2)</f>
        <v>0</v>
      </c>
      <c r="BL308" s="18" t="s">
        <v>220</v>
      </c>
      <c r="BM308" s="176" t="s">
        <v>552</v>
      </c>
    </row>
    <row r="309" s="2" customFormat="1" ht="16.5" customHeight="1">
      <c r="A309" s="37"/>
      <c r="B309" s="164"/>
      <c r="C309" s="165" t="s">
        <v>553</v>
      </c>
      <c r="D309" s="165" t="s">
        <v>133</v>
      </c>
      <c r="E309" s="166" t="s">
        <v>554</v>
      </c>
      <c r="F309" s="167" t="s">
        <v>555</v>
      </c>
      <c r="G309" s="168" t="s">
        <v>211</v>
      </c>
      <c r="H309" s="169">
        <v>12</v>
      </c>
      <c r="I309" s="170"/>
      <c r="J309" s="171">
        <f>ROUND(I309*H309,2)</f>
        <v>0</v>
      </c>
      <c r="K309" s="167" t="s">
        <v>137</v>
      </c>
      <c r="L309" s="38"/>
      <c r="M309" s="172" t="s">
        <v>1</v>
      </c>
      <c r="N309" s="173" t="s">
        <v>42</v>
      </c>
      <c r="O309" s="76"/>
      <c r="P309" s="174">
        <f>O309*H309</f>
        <v>0</v>
      </c>
      <c r="Q309" s="174">
        <v>0.00653</v>
      </c>
      <c r="R309" s="174">
        <f>Q309*H309</f>
        <v>0.07836</v>
      </c>
      <c r="S309" s="174">
        <v>0</v>
      </c>
      <c r="T309" s="175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176" t="s">
        <v>220</v>
      </c>
      <c r="AT309" s="176" t="s">
        <v>133</v>
      </c>
      <c r="AU309" s="176" t="s">
        <v>139</v>
      </c>
      <c r="AY309" s="18" t="s">
        <v>131</v>
      </c>
      <c r="BE309" s="177">
        <f>IF(N309="základní",J309,0)</f>
        <v>0</v>
      </c>
      <c r="BF309" s="177">
        <f>IF(N309="snížená",J309,0)</f>
        <v>0</v>
      </c>
      <c r="BG309" s="177">
        <f>IF(N309="zákl. přenesená",J309,0)</f>
        <v>0</v>
      </c>
      <c r="BH309" s="177">
        <f>IF(N309="sníž. přenesená",J309,0)</f>
        <v>0</v>
      </c>
      <c r="BI309" s="177">
        <f>IF(N309="nulová",J309,0)</f>
        <v>0</v>
      </c>
      <c r="BJ309" s="18" t="s">
        <v>139</v>
      </c>
      <c r="BK309" s="177">
        <f>ROUND(I309*H309,2)</f>
        <v>0</v>
      </c>
      <c r="BL309" s="18" t="s">
        <v>220</v>
      </c>
      <c r="BM309" s="176" t="s">
        <v>556</v>
      </c>
    </row>
    <row r="310" s="2" customFormat="1" ht="24.15" customHeight="1">
      <c r="A310" s="37"/>
      <c r="B310" s="164"/>
      <c r="C310" s="165" t="s">
        <v>557</v>
      </c>
      <c r="D310" s="165" t="s">
        <v>133</v>
      </c>
      <c r="E310" s="166" t="s">
        <v>558</v>
      </c>
      <c r="F310" s="167" t="s">
        <v>559</v>
      </c>
      <c r="G310" s="168" t="s">
        <v>560</v>
      </c>
      <c r="H310" s="169">
        <v>24</v>
      </c>
      <c r="I310" s="170"/>
      <c r="J310" s="171">
        <f>ROUND(I310*H310,2)</f>
        <v>0</v>
      </c>
      <c r="K310" s="167" t="s">
        <v>137</v>
      </c>
      <c r="L310" s="38"/>
      <c r="M310" s="172" t="s">
        <v>1</v>
      </c>
      <c r="N310" s="173" t="s">
        <v>42</v>
      </c>
      <c r="O310" s="76"/>
      <c r="P310" s="174">
        <f>O310*H310</f>
        <v>0</v>
      </c>
      <c r="Q310" s="174">
        <v>0</v>
      </c>
      <c r="R310" s="174">
        <f>Q310*H310</f>
        <v>0</v>
      </c>
      <c r="S310" s="174">
        <v>0.00513</v>
      </c>
      <c r="T310" s="175">
        <f>S310*H310</f>
        <v>0.12312000000000002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176" t="s">
        <v>220</v>
      </c>
      <c r="AT310" s="176" t="s">
        <v>133</v>
      </c>
      <c r="AU310" s="176" t="s">
        <v>139</v>
      </c>
      <c r="AY310" s="18" t="s">
        <v>131</v>
      </c>
      <c r="BE310" s="177">
        <f>IF(N310="základní",J310,0)</f>
        <v>0</v>
      </c>
      <c r="BF310" s="177">
        <f>IF(N310="snížená",J310,0)</f>
        <v>0</v>
      </c>
      <c r="BG310" s="177">
        <f>IF(N310="zákl. přenesená",J310,0)</f>
        <v>0</v>
      </c>
      <c r="BH310" s="177">
        <f>IF(N310="sníž. přenesená",J310,0)</f>
        <v>0</v>
      </c>
      <c r="BI310" s="177">
        <f>IF(N310="nulová",J310,0)</f>
        <v>0</v>
      </c>
      <c r="BJ310" s="18" t="s">
        <v>139</v>
      </c>
      <c r="BK310" s="177">
        <f>ROUND(I310*H310,2)</f>
        <v>0</v>
      </c>
      <c r="BL310" s="18" t="s">
        <v>220</v>
      </c>
      <c r="BM310" s="176" t="s">
        <v>561</v>
      </c>
    </row>
    <row r="311" s="2" customFormat="1" ht="16.5" customHeight="1">
      <c r="A311" s="37"/>
      <c r="B311" s="164"/>
      <c r="C311" s="165" t="s">
        <v>562</v>
      </c>
      <c r="D311" s="165" t="s">
        <v>133</v>
      </c>
      <c r="E311" s="166" t="s">
        <v>563</v>
      </c>
      <c r="F311" s="167" t="s">
        <v>564</v>
      </c>
      <c r="G311" s="168" t="s">
        <v>240</v>
      </c>
      <c r="H311" s="169">
        <v>24</v>
      </c>
      <c r="I311" s="170"/>
      <c r="J311" s="171">
        <f>ROUND(I311*H311,2)</f>
        <v>0</v>
      </c>
      <c r="K311" s="167" t="s">
        <v>137</v>
      </c>
      <c r="L311" s="38"/>
      <c r="M311" s="172" t="s">
        <v>1</v>
      </c>
      <c r="N311" s="173" t="s">
        <v>42</v>
      </c>
      <c r="O311" s="76"/>
      <c r="P311" s="174">
        <f>O311*H311</f>
        <v>0</v>
      </c>
      <c r="Q311" s="174">
        <v>0</v>
      </c>
      <c r="R311" s="174">
        <f>Q311*H311</f>
        <v>0</v>
      </c>
      <c r="S311" s="174">
        <v>0.00089</v>
      </c>
      <c r="T311" s="175">
        <f>S311*H311</f>
        <v>0.021359999999999996</v>
      </c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R311" s="176" t="s">
        <v>220</v>
      </c>
      <c r="AT311" s="176" t="s">
        <v>133</v>
      </c>
      <c r="AU311" s="176" t="s">
        <v>139</v>
      </c>
      <c r="AY311" s="18" t="s">
        <v>131</v>
      </c>
      <c r="BE311" s="177">
        <f>IF(N311="základní",J311,0)</f>
        <v>0</v>
      </c>
      <c r="BF311" s="177">
        <f>IF(N311="snížená",J311,0)</f>
        <v>0</v>
      </c>
      <c r="BG311" s="177">
        <f>IF(N311="zákl. přenesená",J311,0)</f>
        <v>0</v>
      </c>
      <c r="BH311" s="177">
        <f>IF(N311="sníž. přenesená",J311,0)</f>
        <v>0</v>
      </c>
      <c r="BI311" s="177">
        <f>IF(N311="nulová",J311,0)</f>
        <v>0</v>
      </c>
      <c r="BJ311" s="18" t="s">
        <v>139</v>
      </c>
      <c r="BK311" s="177">
        <f>ROUND(I311*H311,2)</f>
        <v>0</v>
      </c>
      <c r="BL311" s="18" t="s">
        <v>220</v>
      </c>
      <c r="BM311" s="176" t="s">
        <v>565</v>
      </c>
    </row>
    <row r="312" s="2" customFormat="1" ht="16.5" customHeight="1">
      <c r="A312" s="37"/>
      <c r="B312" s="164"/>
      <c r="C312" s="165" t="s">
        <v>566</v>
      </c>
      <c r="D312" s="165" t="s">
        <v>133</v>
      </c>
      <c r="E312" s="166" t="s">
        <v>567</v>
      </c>
      <c r="F312" s="167" t="s">
        <v>568</v>
      </c>
      <c r="G312" s="168" t="s">
        <v>240</v>
      </c>
      <c r="H312" s="169">
        <v>4</v>
      </c>
      <c r="I312" s="170"/>
      <c r="J312" s="171">
        <f>ROUND(I312*H312,2)</f>
        <v>0</v>
      </c>
      <c r="K312" s="167" t="s">
        <v>137</v>
      </c>
      <c r="L312" s="38"/>
      <c r="M312" s="172" t="s">
        <v>1</v>
      </c>
      <c r="N312" s="173" t="s">
        <v>42</v>
      </c>
      <c r="O312" s="76"/>
      <c r="P312" s="174">
        <f>O312*H312</f>
        <v>0</v>
      </c>
      <c r="Q312" s="174">
        <v>0</v>
      </c>
      <c r="R312" s="174">
        <f>Q312*H312</f>
        <v>0</v>
      </c>
      <c r="S312" s="174">
        <v>0</v>
      </c>
      <c r="T312" s="175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176" t="s">
        <v>220</v>
      </c>
      <c r="AT312" s="176" t="s">
        <v>133</v>
      </c>
      <c r="AU312" s="176" t="s">
        <v>139</v>
      </c>
      <c r="AY312" s="18" t="s">
        <v>131</v>
      </c>
      <c r="BE312" s="177">
        <f>IF(N312="základní",J312,0)</f>
        <v>0</v>
      </c>
      <c r="BF312" s="177">
        <f>IF(N312="snížená",J312,0)</f>
        <v>0</v>
      </c>
      <c r="BG312" s="177">
        <f>IF(N312="zákl. přenesená",J312,0)</f>
        <v>0</v>
      </c>
      <c r="BH312" s="177">
        <f>IF(N312="sníž. přenesená",J312,0)</f>
        <v>0</v>
      </c>
      <c r="BI312" s="177">
        <f>IF(N312="nulová",J312,0)</f>
        <v>0</v>
      </c>
      <c r="BJ312" s="18" t="s">
        <v>139</v>
      </c>
      <c r="BK312" s="177">
        <f>ROUND(I312*H312,2)</f>
        <v>0</v>
      </c>
      <c r="BL312" s="18" t="s">
        <v>220</v>
      </c>
      <c r="BM312" s="176" t="s">
        <v>569</v>
      </c>
    </row>
    <row r="313" s="2" customFormat="1" ht="16.5" customHeight="1">
      <c r="A313" s="37"/>
      <c r="B313" s="164"/>
      <c r="C313" s="165" t="s">
        <v>570</v>
      </c>
      <c r="D313" s="165" t="s">
        <v>133</v>
      </c>
      <c r="E313" s="166" t="s">
        <v>571</v>
      </c>
      <c r="F313" s="167" t="s">
        <v>572</v>
      </c>
      <c r="G313" s="168" t="s">
        <v>211</v>
      </c>
      <c r="H313" s="169">
        <v>161</v>
      </c>
      <c r="I313" s="170"/>
      <c r="J313" s="171">
        <f>ROUND(I313*H313,2)</f>
        <v>0</v>
      </c>
      <c r="K313" s="167" t="s">
        <v>137</v>
      </c>
      <c r="L313" s="38"/>
      <c r="M313" s="172" t="s">
        <v>1</v>
      </c>
      <c r="N313" s="173" t="s">
        <v>42</v>
      </c>
      <c r="O313" s="76"/>
      <c r="P313" s="174">
        <f>O313*H313</f>
        <v>0</v>
      </c>
      <c r="Q313" s="174">
        <v>0</v>
      </c>
      <c r="R313" s="174">
        <f>Q313*H313</f>
        <v>0</v>
      </c>
      <c r="S313" s="174">
        <v>0</v>
      </c>
      <c r="T313" s="175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176" t="s">
        <v>220</v>
      </c>
      <c r="AT313" s="176" t="s">
        <v>133</v>
      </c>
      <c r="AU313" s="176" t="s">
        <v>139</v>
      </c>
      <c r="AY313" s="18" t="s">
        <v>131</v>
      </c>
      <c r="BE313" s="177">
        <f>IF(N313="základní",J313,0)</f>
        <v>0</v>
      </c>
      <c r="BF313" s="177">
        <f>IF(N313="snížená",J313,0)</f>
        <v>0</v>
      </c>
      <c r="BG313" s="177">
        <f>IF(N313="zákl. přenesená",J313,0)</f>
        <v>0</v>
      </c>
      <c r="BH313" s="177">
        <f>IF(N313="sníž. přenesená",J313,0)</f>
        <v>0</v>
      </c>
      <c r="BI313" s="177">
        <f>IF(N313="nulová",J313,0)</f>
        <v>0</v>
      </c>
      <c r="BJ313" s="18" t="s">
        <v>139</v>
      </c>
      <c r="BK313" s="177">
        <f>ROUND(I313*H313,2)</f>
        <v>0</v>
      </c>
      <c r="BL313" s="18" t="s">
        <v>220</v>
      </c>
      <c r="BM313" s="176" t="s">
        <v>573</v>
      </c>
    </row>
    <row r="314" s="14" customFormat="1">
      <c r="A314" s="14"/>
      <c r="B314" s="186"/>
      <c r="C314" s="14"/>
      <c r="D314" s="179" t="s">
        <v>141</v>
      </c>
      <c r="E314" s="187" t="s">
        <v>1</v>
      </c>
      <c r="F314" s="188" t="s">
        <v>574</v>
      </c>
      <c r="G314" s="14"/>
      <c r="H314" s="189">
        <v>161</v>
      </c>
      <c r="I314" s="190"/>
      <c r="J314" s="14"/>
      <c r="K314" s="14"/>
      <c r="L314" s="186"/>
      <c r="M314" s="191"/>
      <c r="N314" s="192"/>
      <c r="O314" s="192"/>
      <c r="P314" s="192"/>
      <c r="Q314" s="192"/>
      <c r="R314" s="192"/>
      <c r="S314" s="192"/>
      <c r="T314" s="193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187" t="s">
        <v>141</v>
      </c>
      <c r="AU314" s="187" t="s">
        <v>139</v>
      </c>
      <c r="AV314" s="14" t="s">
        <v>139</v>
      </c>
      <c r="AW314" s="14" t="s">
        <v>32</v>
      </c>
      <c r="AX314" s="14" t="s">
        <v>76</v>
      </c>
      <c r="AY314" s="187" t="s">
        <v>131</v>
      </c>
    </row>
    <row r="315" s="15" customFormat="1">
      <c r="A315" s="15"/>
      <c r="B315" s="194"/>
      <c r="C315" s="15"/>
      <c r="D315" s="179" t="s">
        <v>141</v>
      </c>
      <c r="E315" s="195" t="s">
        <v>1</v>
      </c>
      <c r="F315" s="196" t="s">
        <v>144</v>
      </c>
      <c r="G315" s="15"/>
      <c r="H315" s="197">
        <v>161</v>
      </c>
      <c r="I315" s="198"/>
      <c r="J315" s="15"/>
      <c r="K315" s="15"/>
      <c r="L315" s="194"/>
      <c r="M315" s="199"/>
      <c r="N315" s="200"/>
      <c r="O315" s="200"/>
      <c r="P315" s="200"/>
      <c r="Q315" s="200"/>
      <c r="R315" s="200"/>
      <c r="S315" s="200"/>
      <c r="T315" s="201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T315" s="195" t="s">
        <v>141</v>
      </c>
      <c r="AU315" s="195" t="s">
        <v>139</v>
      </c>
      <c r="AV315" s="15" t="s">
        <v>138</v>
      </c>
      <c r="AW315" s="15" t="s">
        <v>32</v>
      </c>
      <c r="AX315" s="15" t="s">
        <v>81</v>
      </c>
      <c r="AY315" s="195" t="s">
        <v>131</v>
      </c>
    </row>
    <row r="316" s="2" customFormat="1" ht="16.5" customHeight="1">
      <c r="A316" s="37"/>
      <c r="B316" s="164"/>
      <c r="C316" s="165" t="s">
        <v>575</v>
      </c>
      <c r="D316" s="165" t="s">
        <v>133</v>
      </c>
      <c r="E316" s="166" t="s">
        <v>576</v>
      </c>
      <c r="F316" s="167" t="s">
        <v>577</v>
      </c>
      <c r="G316" s="168" t="s">
        <v>240</v>
      </c>
      <c r="H316" s="169">
        <v>1</v>
      </c>
      <c r="I316" s="170"/>
      <c r="J316" s="171">
        <f>ROUND(I316*H316,2)</f>
        <v>0</v>
      </c>
      <c r="K316" s="167" t="s">
        <v>137</v>
      </c>
      <c r="L316" s="38"/>
      <c r="M316" s="172" t="s">
        <v>1</v>
      </c>
      <c r="N316" s="173" t="s">
        <v>42</v>
      </c>
      <c r="O316" s="76"/>
      <c r="P316" s="174">
        <f>O316*H316</f>
        <v>0</v>
      </c>
      <c r="Q316" s="174">
        <v>0</v>
      </c>
      <c r="R316" s="174">
        <f>Q316*H316</f>
        <v>0</v>
      </c>
      <c r="S316" s="174">
        <v>0</v>
      </c>
      <c r="T316" s="175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176" t="s">
        <v>220</v>
      </c>
      <c r="AT316" s="176" t="s">
        <v>133</v>
      </c>
      <c r="AU316" s="176" t="s">
        <v>139</v>
      </c>
      <c r="AY316" s="18" t="s">
        <v>131</v>
      </c>
      <c r="BE316" s="177">
        <f>IF(N316="základní",J316,0)</f>
        <v>0</v>
      </c>
      <c r="BF316" s="177">
        <f>IF(N316="snížená",J316,0)</f>
        <v>0</v>
      </c>
      <c r="BG316" s="177">
        <f>IF(N316="zákl. přenesená",J316,0)</f>
        <v>0</v>
      </c>
      <c r="BH316" s="177">
        <f>IF(N316="sníž. přenesená",J316,0)</f>
        <v>0</v>
      </c>
      <c r="BI316" s="177">
        <f>IF(N316="nulová",J316,0)</f>
        <v>0</v>
      </c>
      <c r="BJ316" s="18" t="s">
        <v>139</v>
      </c>
      <c r="BK316" s="177">
        <f>ROUND(I316*H316,2)</f>
        <v>0</v>
      </c>
      <c r="BL316" s="18" t="s">
        <v>220</v>
      </c>
      <c r="BM316" s="176" t="s">
        <v>578</v>
      </c>
    </row>
    <row r="317" s="2" customFormat="1" ht="16.5" customHeight="1">
      <c r="A317" s="37"/>
      <c r="B317" s="164"/>
      <c r="C317" s="165" t="s">
        <v>579</v>
      </c>
      <c r="D317" s="165" t="s">
        <v>133</v>
      </c>
      <c r="E317" s="166" t="s">
        <v>580</v>
      </c>
      <c r="F317" s="167" t="s">
        <v>581</v>
      </c>
      <c r="G317" s="168" t="s">
        <v>299</v>
      </c>
      <c r="H317" s="169">
        <v>1</v>
      </c>
      <c r="I317" s="170"/>
      <c r="J317" s="171">
        <f>ROUND(I317*H317,2)</f>
        <v>0</v>
      </c>
      <c r="K317" s="167" t="s">
        <v>1</v>
      </c>
      <c r="L317" s="38"/>
      <c r="M317" s="172" t="s">
        <v>1</v>
      </c>
      <c r="N317" s="173" t="s">
        <v>42</v>
      </c>
      <c r="O317" s="76"/>
      <c r="P317" s="174">
        <f>O317*H317</f>
        <v>0</v>
      </c>
      <c r="Q317" s="174">
        <v>0</v>
      </c>
      <c r="R317" s="174">
        <f>Q317*H317</f>
        <v>0</v>
      </c>
      <c r="S317" s="174">
        <v>0</v>
      </c>
      <c r="T317" s="175">
        <f>S317*H317</f>
        <v>0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176" t="s">
        <v>220</v>
      </c>
      <c r="AT317" s="176" t="s">
        <v>133</v>
      </c>
      <c r="AU317" s="176" t="s">
        <v>139</v>
      </c>
      <c r="AY317" s="18" t="s">
        <v>131</v>
      </c>
      <c r="BE317" s="177">
        <f>IF(N317="základní",J317,0)</f>
        <v>0</v>
      </c>
      <c r="BF317" s="177">
        <f>IF(N317="snížená",J317,0)</f>
        <v>0</v>
      </c>
      <c r="BG317" s="177">
        <f>IF(N317="zákl. přenesená",J317,0)</f>
        <v>0</v>
      </c>
      <c r="BH317" s="177">
        <f>IF(N317="sníž. přenesená",J317,0)</f>
        <v>0</v>
      </c>
      <c r="BI317" s="177">
        <f>IF(N317="nulová",J317,0)</f>
        <v>0</v>
      </c>
      <c r="BJ317" s="18" t="s">
        <v>139</v>
      </c>
      <c r="BK317" s="177">
        <f>ROUND(I317*H317,2)</f>
        <v>0</v>
      </c>
      <c r="BL317" s="18" t="s">
        <v>220</v>
      </c>
      <c r="BM317" s="176" t="s">
        <v>582</v>
      </c>
    </row>
    <row r="318" s="2" customFormat="1" ht="24.15" customHeight="1">
      <c r="A318" s="37"/>
      <c r="B318" s="164"/>
      <c r="C318" s="165" t="s">
        <v>583</v>
      </c>
      <c r="D318" s="165" t="s">
        <v>133</v>
      </c>
      <c r="E318" s="166" t="s">
        <v>584</v>
      </c>
      <c r="F318" s="167" t="s">
        <v>585</v>
      </c>
      <c r="G318" s="168" t="s">
        <v>240</v>
      </c>
      <c r="H318" s="169">
        <v>48</v>
      </c>
      <c r="I318" s="170"/>
      <c r="J318" s="171">
        <f>ROUND(I318*H318,2)</f>
        <v>0</v>
      </c>
      <c r="K318" s="167" t="s">
        <v>137</v>
      </c>
      <c r="L318" s="38"/>
      <c r="M318" s="172" t="s">
        <v>1</v>
      </c>
      <c r="N318" s="173" t="s">
        <v>42</v>
      </c>
      <c r="O318" s="76"/>
      <c r="P318" s="174">
        <f>O318*H318</f>
        <v>0</v>
      </c>
      <c r="Q318" s="174">
        <v>0.00061</v>
      </c>
      <c r="R318" s="174">
        <f>Q318*H318</f>
        <v>0.02928</v>
      </c>
      <c r="S318" s="174">
        <v>0</v>
      </c>
      <c r="T318" s="175">
        <f>S318*H318</f>
        <v>0</v>
      </c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R318" s="176" t="s">
        <v>220</v>
      </c>
      <c r="AT318" s="176" t="s">
        <v>133</v>
      </c>
      <c r="AU318" s="176" t="s">
        <v>139</v>
      </c>
      <c r="AY318" s="18" t="s">
        <v>131</v>
      </c>
      <c r="BE318" s="177">
        <f>IF(N318="základní",J318,0)</f>
        <v>0</v>
      </c>
      <c r="BF318" s="177">
        <f>IF(N318="snížená",J318,0)</f>
        <v>0</v>
      </c>
      <c r="BG318" s="177">
        <f>IF(N318="zákl. přenesená",J318,0)</f>
        <v>0</v>
      </c>
      <c r="BH318" s="177">
        <f>IF(N318="sníž. přenesená",J318,0)</f>
        <v>0</v>
      </c>
      <c r="BI318" s="177">
        <f>IF(N318="nulová",J318,0)</f>
        <v>0</v>
      </c>
      <c r="BJ318" s="18" t="s">
        <v>139</v>
      </c>
      <c r="BK318" s="177">
        <f>ROUND(I318*H318,2)</f>
        <v>0</v>
      </c>
      <c r="BL318" s="18" t="s">
        <v>220</v>
      </c>
      <c r="BM318" s="176" t="s">
        <v>586</v>
      </c>
    </row>
    <row r="319" s="2" customFormat="1" ht="24.15" customHeight="1">
      <c r="A319" s="37"/>
      <c r="B319" s="164"/>
      <c r="C319" s="165" t="s">
        <v>587</v>
      </c>
      <c r="D319" s="165" t="s">
        <v>133</v>
      </c>
      <c r="E319" s="166" t="s">
        <v>588</v>
      </c>
      <c r="F319" s="167" t="s">
        <v>589</v>
      </c>
      <c r="G319" s="168" t="s">
        <v>240</v>
      </c>
      <c r="H319" s="169">
        <v>2</v>
      </c>
      <c r="I319" s="170"/>
      <c r="J319" s="171">
        <f>ROUND(I319*H319,2)</f>
        <v>0</v>
      </c>
      <c r="K319" s="167" t="s">
        <v>137</v>
      </c>
      <c r="L319" s="38"/>
      <c r="M319" s="172" t="s">
        <v>1</v>
      </c>
      <c r="N319" s="173" t="s">
        <v>42</v>
      </c>
      <c r="O319" s="76"/>
      <c r="P319" s="174">
        <f>O319*H319</f>
        <v>0</v>
      </c>
      <c r="Q319" s="174">
        <v>0.0013</v>
      </c>
      <c r="R319" s="174">
        <f>Q319*H319</f>
        <v>0.0026</v>
      </c>
      <c r="S319" s="174">
        <v>0</v>
      </c>
      <c r="T319" s="175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176" t="s">
        <v>220</v>
      </c>
      <c r="AT319" s="176" t="s">
        <v>133</v>
      </c>
      <c r="AU319" s="176" t="s">
        <v>139</v>
      </c>
      <c r="AY319" s="18" t="s">
        <v>131</v>
      </c>
      <c r="BE319" s="177">
        <f>IF(N319="základní",J319,0)</f>
        <v>0</v>
      </c>
      <c r="BF319" s="177">
        <f>IF(N319="snížená",J319,0)</f>
        <v>0</v>
      </c>
      <c r="BG319" s="177">
        <f>IF(N319="zákl. přenesená",J319,0)</f>
        <v>0</v>
      </c>
      <c r="BH319" s="177">
        <f>IF(N319="sníž. přenesená",J319,0)</f>
        <v>0</v>
      </c>
      <c r="BI319" s="177">
        <f>IF(N319="nulová",J319,0)</f>
        <v>0</v>
      </c>
      <c r="BJ319" s="18" t="s">
        <v>139</v>
      </c>
      <c r="BK319" s="177">
        <f>ROUND(I319*H319,2)</f>
        <v>0</v>
      </c>
      <c r="BL319" s="18" t="s">
        <v>220</v>
      </c>
      <c r="BM319" s="176" t="s">
        <v>590</v>
      </c>
    </row>
    <row r="320" s="2" customFormat="1" ht="24.15" customHeight="1">
      <c r="A320" s="37"/>
      <c r="B320" s="164"/>
      <c r="C320" s="165" t="s">
        <v>591</v>
      </c>
      <c r="D320" s="165" t="s">
        <v>133</v>
      </c>
      <c r="E320" s="166" t="s">
        <v>592</v>
      </c>
      <c r="F320" s="167" t="s">
        <v>593</v>
      </c>
      <c r="G320" s="168" t="s">
        <v>240</v>
      </c>
      <c r="H320" s="169">
        <v>24</v>
      </c>
      <c r="I320" s="170"/>
      <c r="J320" s="171">
        <f>ROUND(I320*H320,2)</f>
        <v>0</v>
      </c>
      <c r="K320" s="167" t="s">
        <v>137</v>
      </c>
      <c r="L320" s="38"/>
      <c r="M320" s="172" t="s">
        <v>1</v>
      </c>
      <c r="N320" s="173" t="s">
        <v>42</v>
      </c>
      <c r="O320" s="76"/>
      <c r="P320" s="174">
        <f>O320*H320</f>
        <v>0</v>
      </c>
      <c r="Q320" s="174">
        <v>0.00028</v>
      </c>
      <c r="R320" s="174">
        <f>Q320*H320</f>
        <v>0.00672</v>
      </c>
      <c r="S320" s="174">
        <v>0.0041000000000000008</v>
      </c>
      <c r="T320" s="175">
        <f>S320*H320</f>
        <v>0.098400000000000016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176" t="s">
        <v>220</v>
      </c>
      <c r="AT320" s="176" t="s">
        <v>133</v>
      </c>
      <c r="AU320" s="176" t="s">
        <v>139</v>
      </c>
      <c r="AY320" s="18" t="s">
        <v>131</v>
      </c>
      <c r="BE320" s="177">
        <f>IF(N320="základní",J320,0)</f>
        <v>0</v>
      </c>
      <c r="BF320" s="177">
        <f>IF(N320="snížená",J320,0)</f>
        <v>0</v>
      </c>
      <c r="BG320" s="177">
        <f>IF(N320="zákl. přenesená",J320,0)</f>
        <v>0</v>
      </c>
      <c r="BH320" s="177">
        <f>IF(N320="sníž. přenesená",J320,0)</f>
        <v>0</v>
      </c>
      <c r="BI320" s="177">
        <f>IF(N320="nulová",J320,0)</f>
        <v>0</v>
      </c>
      <c r="BJ320" s="18" t="s">
        <v>139</v>
      </c>
      <c r="BK320" s="177">
        <f>ROUND(I320*H320,2)</f>
        <v>0</v>
      </c>
      <c r="BL320" s="18" t="s">
        <v>220</v>
      </c>
      <c r="BM320" s="176" t="s">
        <v>594</v>
      </c>
    </row>
    <row r="321" s="13" customFormat="1">
      <c r="A321" s="13"/>
      <c r="B321" s="178"/>
      <c r="C321" s="13"/>
      <c r="D321" s="179" t="s">
        <v>141</v>
      </c>
      <c r="E321" s="180" t="s">
        <v>1</v>
      </c>
      <c r="F321" s="181" t="s">
        <v>595</v>
      </c>
      <c r="G321" s="13"/>
      <c r="H321" s="180" t="s">
        <v>1</v>
      </c>
      <c r="I321" s="182"/>
      <c r="J321" s="13"/>
      <c r="K321" s="13"/>
      <c r="L321" s="178"/>
      <c r="M321" s="183"/>
      <c r="N321" s="184"/>
      <c r="O321" s="184"/>
      <c r="P321" s="184"/>
      <c r="Q321" s="184"/>
      <c r="R321" s="184"/>
      <c r="S321" s="184"/>
      <c r="T321" s="185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180" t="s">
        <v>141</v>
      </c>
      <c r="AU321" s="180" t="s">
        <v>139</v>
      </c>
      <c r="AV321" s="13" t="s">
        <v>81</v>
      </c>
      <c r="AW321" s="13" t="s">
        <v>32</v>
      </c>
      <c r="AX321" s="13" t="s">
        <v>76</v>
      </c>
      <c r="AY321" s="180" t="s">
        <v>131</v>
      </c>
    </row>
    <row r="322" s="14" customFormat="1">
      <c r="A322" s="14"/>
      <c r="B322" s="186"/>
      <c r="C322" s="14"/>
      <c r="D322" s="179" t="s">
        <v>141</v>
      </c>
      <c r="E322" s="187" t="s">
        <v>1</v>
      </c>
      <c r="F322" s="188" t="s">
        <v>259</v>
      </c>
      <c r="G322" s="14"/>
      <c r="H322" s="189">
        <v>24</v>
      </c>
      <c r="I322" s="190"/>
      <c r="J322" s="14"/>
      <c r="K322" s="14"/>
      <c r="L322" s="186"/>
      <c r="M322" s="191"/>
      <c r="N322" s="192"/>
      <c r="O322" s="192"/>
      <c r="P322" s="192"/>
      <c r="Q322" s="192"/>
      <c r="R322" s="192"/>
      <c r="S322" s="192"/>
      <c r="T322" s="193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187" t="s">
        <v>141</v>
      </c>
      <c r="AU322" s="187" t="s">
        <v>139</v>
      </c>
      <c r="AV322" s="14" t="s">
        <v>139</v>
      </c>
      <c r="AW322" s="14" t="s">
        <v>32</v>
      </c>
      <c r="AX322" s="14" t="s">
        <v>81</v>
      </c>
      <c r="AY322" s="187" t="s">
        <v>131</v>
      </c>
    </row>
    <row r="323" s="2" customFormat="1" ht="24.15" customHeight="1">
      <c r="A323" s="37"/>
      <c r="B323" s="164"/>
      <c r="C323" s="165" t="s">
        <v>596</v>
      </c>
      <c r="D323" s="165" t="s">
        <v>133</v>
      </c>
      <c r="E323" s="166" t="s">
        <v>597</v>
      </c>
      <c r="F323" s="167" t="s">
        <v>598</v>
      </c>
      <c r="G323" s="168" t="s">
        <v>240</v>
      </c>
      <c r="H323" s="169">
        <v>24</v>
      </c>
      <c r="I323" s="170"/>
      <c r="J323" s="171">
        <f>ROUND(I323*H323,2)</f>
        <v>0</v>
      </c>
      <c r="K323" s="167" t="s">
        <v>137</v>
      </c>
      <c r="L323" s="38"/>
      <c r="M323" s="172" t="s">
        <v>1</v>
      </c>
      <c r="N323" s="173" t="s">
        <v>42</v>
      </c>
      <c r="O323" s="76"/>
      <c r="P323" s="174">
        <f>O323*H323</f>
        <v>0</v>
      </c>
      <c r="Q323" s="174">
        <v>0.00016</v>
      </c>
      <c r="R323" s="174">
        <f>Q323*H323</f>
        <v>0.0038400000000000008</v>
      </c>
      <c r="S323" s="174">
        <v>0</v>
      </c>
      <c r="T323" s="175">
        <f>S323*H323</f>
        <v>0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176" t="s">
        <v>220</v>
      </c>
      <c r="AT323" s="176" t="s">
        <v>133</v>
      </c>
      <c r="AU323" s="176" t="s">
        <v>139</v>
      </c>
      <c r="AY323" s="18" t="s">
        <v>131</v>
      </c>
      <c r="BE323" s="177">
        <f>IF(N323="základní",J323,0)</f>
        <v>0</v>
      </c>
      <c r="BF323" s="177">
        <f>IF(N323="snížená",J323,0)</f>
        <v>0</v>
      </c>
      <c r="BG323" s="177">
        <f>IF(N323="zákl. přenesená",J323,0)</f>
        <v>0</v>
      </c>
      <c r="BH323" s="177">
        <f>IF(N323="sníž. přenesená",J323,0)</f>
        <v>0</v>
      </c>
      <c r="BI323" s="177">
        <f>IF(N323="nulová",J323,0)</f>
        <v>0</v>
      </c>
      <c r="BJ323" s="18" t="s">
        <v>139</v>
      </c>
      <c r="BK323" s="177">
        <f>ROUND(I323*H323,2)</f>
        <v>0</v>
      </c>
      <c r="BL323" s="18" t="s">
        <v>220</v>
      </c>
      <c r="BM323" s="176" t="s">
        <v>599</v>
      </c>
    </row>
    <row r="324" s="2" customFormat="1" ht="16.5" customHeight="1">
      <c r="A324" s="37"/>
      <c r="B324" s="164"/>
      <c r="C324" s="165" t="s">
        <v>600</v>
      </c>
      <c r="D324" s="165" t="s">
        <v>133</v>
      </c>
      <c r="E324" s="166" t="s">
        <v>601</v>
      </c>
      <c r="F324" s="167" t="s">
        <v>429</v>
      </c>
      <c r="G324" s="168" t="s">
        <v>299</v>
      </c>
      <c r="H324" s="169">
        <v>1</v>
      </c>
      <c r="I324" s="170"/>
      <c r="J324" s="171">
        <f>ROUND(I324*H324,2)</f>
        <v>0</v>
      </c>
      <c r="K324" s="167" t="s">
        <v>1</v>
      </c>
      <c r="L324" s="38"/>
      <c r="M324" s="172" t="s">
        <v>1</v>
      </c>
      <c r="N324" s="173" t="s">
        <v>42</v>
      </c>
      <c r="O324" s="76"/>
      <c r="P324" s="174">
        <f>O324*H324</f>
        <v>0</v>
      </c>
      <c r="Q324" s="174">
        <v>0</v>
      </c>
      <c r="R324" s="174">
        <f>Q324*H324</f>
        <v>0</v>
      </c>
      <c r="S324" s="174">
        <v>0</v>
      </c>
      <c r="T324" s="175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176" t="s">
        <v>220</v>
      </c>
      <c r="AT324" s="176" t="s">
        <v>133</v>
      </c>
      <c r="AU324" s="176" t="s">
        <v>139</v>
      </c>
      <c r="AY324" s="18" t="s">
        <v>131</v>
      </c>
      <c r="BE324" s="177">
        <f>IF(N324="základní",J324,0)</f>
        <v>0</v>
      </c>
      <c r="BF324" s="177">
        <f>IF(N324="snížená",J324,0)</f>
        <v>0</v>
      </c>
      <c r="BG324" s="177">
        <f>IF(N324="zákl. přenesená",J324,0)</f>
        <v>0</v>
      </c>
      <c r="BH324" s="177">
        <f>IF(N324="sníž. přenesená",J324,0)</f>
        <v>0</v>
      </c>
      <c r="BI324" s="177">
        <f>IF(N324="nulová",J324,0)</f>
        <v>0</v>
      </c>
      <c r="BJ324" s="18" t="s">
        <v>139</v>
      </c>
      <c r="BK324" s="177">
        <f>ROUND(I324*H324,2)</f>
        <v>0</v>
      </c>
      <c r="BL324" s="18" t="s">
        <v>220</v>
      </c>
      <c r="BM324" s="176" t="s">
        <v>602</v>
      </c>
    </row>
    <row r="325" s="2" customFormat="1" ht="16.5" customHeight="1">
      <c r="A325" s="37"/>
      <c r="B325" s="164"/>
      <c r="C325" s="165" t="s">
        <v>603</v>
      </c>
      <c r="D325" s="165" t="s">
        <v>133</v>
      </c>
      <c r="E325" s="166" t="s">
        <v>604</v>
      </c>
      <c r="F325" s="167" t="s">
        <v>605</v>
      </c>
      <c r="G325" s="168" t="s">
        <v>299</v>
      </c>
      <c r="H325" s="169">
        <v>1</v>
      </c>
      <c r="I325" s="170"/>
      <c r="J325" s="171">
        <f>ROUND(I325*H325,2)</f>
        <v>0</v>
      </c>
      <c r="K325" s="167" t="s">
        <v>1</v>
      </c>
      <c r="L325" s="38"/>
      <c r="M325" s="172" t="s">
        <v>1</v>
      </c>
      <c r="N325" s="173" t="s">
        <v>42</v>
      </c>
      <c r="O325" s="76"/>
      <c r="P325" s="174">
        <f>O325*H325</f>
        <v>0</v>
      </c>
      <c r="Q325" s="174">
        <v>0</v>
      </c>
      <c r="R325" s="174">
        <f>Q325*H325</f>
        <v>0</v>
      </c>
      <c r="S325" s="174">
        <v>0</v>
      </c>
      <c r="T325" s="175">
        <f>S325*H325</f>
        <v>0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176" t="s">
        <v>220</v>
      </c>
      <c r="AT325" s="176" t="s">
        <v>133</v>
      </c>
      <c r="AU325" s="176" t="s">
        <v>139</v>
      </c>
      <c r="AY325" s="18" t="s">
        <v>131</v>
      </c>
      <c r="BE325" s="177">
        <f>IF(N325="základní",J325,0)</f>
        <v>0</v>
      </c>
      <c r="BF325" s="177">
        <f>IF(N325="snížená",J325,0)</f>
        <v>0</v>
      </c>
      <c r="BG325" s="177">
        <f>IF(N325="zákl. přenesená",J325,0)</f>
        <v>0</v>
      </c>
      <c r="BH325" s="177">
        <f>IF(N325="sníž. přenesená",J325,0)</f>
        <v>0</v>
      </c>
      <c r="BI325" s="177">
        <f>IF(N325="nulová",J325,0)</f>
        <v>0</v>
      </c>
      <c r="BJ325" s="18" t="s">
        <v>139</v>
      </c>
      <c r="BK325" s="177">
        <f>ROUND(I325*H325,2)</f>
        <v>0</v>
      </c>
      <c r="BL325" s="18" t="s">
        <v>220</v>
      </c>
      <c r="BM325" s="176" t="s">
        <v>606</v>
      </c>
    </row>
    <row r="326" s="2" customFormat="1" ht="16.5" customHeight="1">
      <c r="A326" s="37"/>
      <c r="B326" s="164"/>
      <c r="C326" s="165" t="s">
        <v>607</v>
      </c>
      <c r="D326" s="165" t="s">
        <v>133</v>
      </c>
      <c r="E326" s="166" t="s">
        <v>608</v>
      </c>
      <c r="F326" s="167" t="s">
        <v>609</v>
      </c>
      <c r="G326" s="168" t="s">
        <v>299</v>
      </c>
      <c r="H326" s="169">
        <v>24</v>
      </c>
      <c r="I326" s="170"/>
      <c r="J326" s="171">
        <f>ROUND(I326*H326,2)</f>
        <v>0</v>
      </c>
      <c r="K326" s="167" t="s">
        <v>1</v>
      </c>
      <c r="L326" s="38"/>
      <c r="M326" s="172" t="s">
        <v>1</v>
      </c>
      <c r="N326" s="173" t="s">
        <v>42</v>
      </c>
      <c r="O326" s="76"/>
      <c r="P326" s="174">
        <f>O326*H326</f>
        <v>0</v>
      </c>
      <c r="Q326" s="174">
        <v>0</v>
      </c>
      <c r="R326" s="174">
        <f>Q326*H326</f>
        <v>0</v>
      </c>
      <c r="S326" s="174">
        <v>0</v>
      </c>
      <c r="T326" s="175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176" t="s">
        <v>220</v>
      </c>
      <c r="AT326" s="176" t="s">
        <v>133</v>
      </c>
      <c r="AU326" s="176" t="s">
        <v>139</v>
      </c>
      <c r="AY326" s="18" t="s">
        <v>131</v>
      </c>
      <c r="BE326" s="177">
        <f>IF(N326="základní",J326,0)</f>
        <v>0</v>
      </c>
      <c r="BF326" s="177">
        <f>IF(N326="snížená",J326,0)</f>
        <v>0</v>
      </c>
      <c r="BG326" s="177">
        <f>IF(N326="zákl. přenesená",J326,0)</f>
        <v>0</v>
      </c>
      <c r="BH326" s="177">
        <f>IF(N326="sníž. přenesená",J326,0)</f>
        <v>0</v>
      </c>
      <c r="BI326" s="177">
        <f>IF(N326="nulová",J326,0)</f>
        <v>0</v>
      </c>
      <c r="BJ326" s="18" t="s">
        <v>139</v>
      </c>
      <c r="BK326" s="177">
        <f>ROUND(I326*H326,2)</f>
        <v>0</v>
      </c>
      <c r="BL326" s="18" t="s">
        <v>220</v>
      </c>
      <c r="BM326" s="176" t="s">
        <v>610</v>
      </c>
    </row>
    <row r="327" s="2" customFormat="1" ht="24.15" customHeight="1">
      <c r="A327" s="37"/>
      <c r="B327" s="164"/>
      <c r="C327" s="165" t="s">
        <v>611</v>
      </c>
      <c r="D327" s="165" t="s">
        <v>133</v>
      </c>
      <c r="E327" s="166" t="s">
        <v>612</v>
      </c>
      <c r="F327" s="167" t="s">
        <v>613</v>
      </c>
      <c r="G327" s="168" t="s">
        <v>173</v>
      </c>
      <c r="H327" s="169">
        <v>0.82899999999999984</v>
      </c>
      <c r="I327" s="170"/>
      <c r="J327" s="171">
        <f>ROUND(I327*H327,2)</f>
        <v>0</v>
      </c>
      <c r="K327" s="167" t="s">
        <v>137</v>
      </c>
      <c r="L327" s="38"/>
      <c r="M327" s="172" t="s">
        <v>1</v>
      </c>
      <c r="N327" s="173" t="s">
        <v>42</v>
      </c>
      <c r="O327" s="76"/>
      <c r="P327" s="174">
        <f>O327*H327</f>
        <v>0</v>
      </c>
      <c r="Q327" s="174">
        <v>0</v>
      </c>
      <c r="R327" s="174">
        <f>Q327*H327</f>
        <v>0</v>
      </c>
      <c r="S327" s="174">
        <v>0</v>
      </c>
      <c r="T327" s="175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176" t="s">
        <v>220</v>
      </c>
      <c r="AT327" s="176" t="s">
        <v>133</v>
      </c>
      <c r="AU327" s="176" t="s">
        <v>139</v>
      </c>
      <c r="AY327" s="18" t="s">
        <v>131</v>
      </c>
      <c r="BE327" s="177">
        <f>IF(N327="základní",J327,0)</f>
        <v>0</v>
      </c>
      <c r="BF327" s="177">
        <f>IF(N327="snížená",J327,0)</f>
        <v>0</v>
      </c>
      <c r="BG327" s="177">
        <f>IF(N327="zákl. přenesená",J327,0)</f>
        <v>0</v>
      </c>
      <c r="BH327" s="177">
        <f>IF(N327="sníž. přenesená",J327,0)</f>
        <v>0</v>
      </c>
      <c r="BI327" s="177">
        <f>IF(N327="nulová",J327,0)</f>
        <v>0</v>
      </c>
      <c r="BJ327" s="18" t="s">
        <v>139</v>
      </c>
      <c r="BK327" s="177">
        <f>ROUND(I327*H327,2)</f>
        <v>0</v>
      </c>
      <c r="BL327" s="18" t="s">
        <v>220</v>
      </c>
      <c r="BM327" s="176" t="s">
        <v>614</v>
      </c>
    </row>
    <row r="328" s="2" customFormat="1" ht="24.15" customHeight="1">
      <c r="A328" s="37"/>
      <c r="B328" s="164"/>
      <c r="C328" s="165" t="s">
        <v>615</v>
      </c>
      <c r="D328" s="165" t="s">
        <v>133</v>
      </c>
      <c r="E328" s="166" t="s">
        <v>616</v>
      </c>
      <c r="F328" s="167" t="s">
        <v>617</v>
      </c>
      <c r="G328" s="168" t="s">
        <v>173</v>
      </c>
      <c r="H328" s="169">
        <v>0.82899999999999984</v>
      </c>
      <c r="I328" s="170"/>
      <c r="J328" s="171">
        <f>ROUND(I328*H328,2)</f>
        <v>0</v>
      </c>
      <c r="K328" s="167" t="s">
        <v>137</v>
      </c>
      <c r="L328" s="38"/>
      <c r="M328" s="172" t="s">
        <v>1</v>
      </c>
      <c r="N328" s="173" t="s">
        <v>42</v>
      </c>
      <c r="O328" s="76"/>
      <c r="P328" s="174">
        <f>O328*H328</f>
        <v>0</v>
      </c>
      <c r="Q328" s="174">
        <v>0</v>
      </c>
      <c r="R328" s="174">
        <f>Q328*H328</f>
        <v>0</v>
      </c>
      <c r="S328" s="174">
        <v>0</v>
      </c>
      <c r="T328" s="175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176" t="s">
        <v>220</v>
      </c>
      <c r="AT328" s="176" t="s">
        <v>133</v>
      </c>
      <c r="AU328" s="176" t="s">
        <v>139</v>
      </c>
      <c r="AY328" s="18" t="s">
        <v>131</v>
      </c>
      <c r="BE328" s="177">
        <f>IF(N328="základní",J328,0)</f>
        <v>0</v>
      </c>
      <c r="BF328" s="177">
        <f>IF(N328="snížená",J328,0)</f>
        <v>0</v>
      </c>
      <c r="BG328" s="177">
        <f>IF(N328="zákl. přenesená",J328,0)</f>
        <v>0</v>
      </c>
      <c r="BH328" s="177">
        <f>IF(N328="sníž. přenesená",J328,0)</f>
        <v>0</v>
      </c>
      <c r="BI328" s="177">
        <f>IF(N328="nulová",J328,0)</f>
        <v>0</v>
      </c>
      <c r="BJ328" s="18" t="s">
        <v>139</v>
      </c>
      <c r="BK328" s="177">
        <f>ROUND(I328*H328,2)</f>
        <v>0</v>
      </c>
      <c r="BL328" s="18" t="s">
        <v>220</v>
      </c>
      <c r="BM328" s="176" t="s">
        <v>618</v>
      </c>
    </row>
    <row r="329" s="12" customFormat="1" ht="22.8" customHeight="1">
      <c r="A329" s="12"/>
      <c r="B329" s="151"/>
      <c r="C329" s="12"/>
      <c r="D329" s="152" t="s">
        <v>75</v>
      </c>
      <c r="E329" s="162" t="s">
        <v>619</v>
      </c>
      <c r="F329" s="162" t="s">
        <v>620</v>
      </c>
      <c r="G329" s="12"/>
      <c r="H329" s="12"/>
      <c r="I329" s="154"/>
      <c r="J329" s="163">
        <f>BK329</f>
        <v>0</v>
      </c>
      <c r="K329" s="12"/>
      <c r="L329" s="151"/>
      <c r="M329" s="156"/>
      <c r="N329" s="157"/>
      <c r="O329" s="157"/>
      <c r="P329" s="158">
        <f>SUM(P330:P346)</f>
        <v>0</v>
      </c>
      <c r="Q329" s="157"/>
      <c r="R329" s="158">
        <f>SUM(R330:R346)</f>
        <v>0.21816000000000003</v>
      </c>
      <c r="S329" s="157"/>
      <c r="T329" s="159">
        <f>SUM(T330:T346)</f>
        <v>0.46392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152" t="s">
        <v>139</v>
      </c>
      <c r="AT329" s="160" t="s">
        <v>75</v>
      </c>
      <c r="AU329" s="160" t="s">
        <v>81</v>
      </c>
      <c r="AY329" s="152" t="s">
        <v>131</v>
      </c>
      <c r="BK329" s="161">
        <f>SUM(BK330:BK346)</f>
        <v>0</v>
      </c>
    </row>
    <row r="330" s="2" customFormat="1" ht="16.5" customHeight="1">
      <c r="A330" s="37"/>
      <c r="B330" s="164"/>
      <c r="C330" s="165" t="s">
        <v>621</v>
      </c>
      <c r="D330" s="165" t="s">
        <v>133</v>
      </c>
      <c r="E330" s="166" t="s">
        <v>622</v>
      </c>
      <c r="F330" s="167" t="s">
        <v>623</v>
      </c>
      <c r="G330" s="168" t="s">
        <v>299</v>
      </c>
      <c r="H330" s="169">
        <v>24</v>
      </c>
      <c r="I330" s="170"/>
      <c r="J330" s="171">
        <f>ROUND(I330*H330,2)</f>
        <v>0</v>
      </c>
      <c r="K330" s="167" t="s">
        <v>137</v>
      </c>
      <c r="L330" s="38"/>
      <c r="M330" s="172" t="s">
        <v>1</v>
      </c>
      <c r="N330" s="173" t="s">
        <v>42</v>
      </c>
      <c r="O330" s="76"/>
      <c r="P330" s="174">
        <f>O330*H330</f>
        <v>0</v>
      </c>
      <c r="Q330" s="174">
        <v>0</v>
      </c>
      <c r="R330" s="174">
        <f>Q330*H330</f>
        <v>0</v>
      </c>
      <c r="S330" s="174">
        <v>0.01933</v>
      </c>
      <c r="T330" s="175">
        <f>S330*H330</f>
        <v>0.46392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176" t="s">
        <v>220</v>
      </c>
      <c r="AT330" s="176" t="s">
        <v>133</v>
      </c>
      <c r="AU330" s="176" t="s">
        <v>139</v>
      </c>
      <c r="AY330" s="18" t="s">
        <v>131</v>
      </c>
      <c r="BE330" s="177">
        <f>IF(N330="základní",J330,0)</f>
        <v>0</v>
      </c>
      <c r="BF330" s="177">
        <f>IF(N330="snížená",J330,0)</f>
        <v>0</v>
      </c>
      <c r="BG330" s="177">
        <f>IF(N330="zákl. přenesená",J330,0)</f>
        <v>0</v>
      </c>
      <c r="BH330" s="177">
        <f>IF(N330="sníž. přenesená",J330,0)</f>
        <v>0</v>
      </c>
      <c r="BI330" s="177">
        <f>IF(N330="nulová",J330,0)</f>
        <v>0</v>
      </c>
      <c r="BJ330" s="18" t="s">
        <v>139</v>
      </c>
      <c r="BK330" s="177">
        <f>ROUND(I330*H330,2)</f>
        <v>0</v>
      </c>
      <c r="BL330" s="18" t="s">
        <v>220</v>
      </c>
      <c r="BM330" s="176" t="s">
        <v>624</v>
      </c>
    </row>
    <row r="331" s="13" customFormat="1">
      <c r="A331" s="13"/>
      <c r="B331" s="178"/>
      <c r="C331" s="13"/>
      <c r="D331" s="179" t="s">
        <v>141</v>
      </c>
      <c r="E331" s="180" t="s">
        <v>1</v>
      </c>
      <c r="F331" s="181" t="s">
        <v>625</v>
      </c>
      <c r="G331" s="13"/>
      <c r="H331" s="180" t="s">
        <v>1</v>
      </c>
      <c r="I331" s="182"/>
      <c r="J331" s="13"/>
      <c r="K331" s="13"/>
      <c r="L331" s="178"/>
      <c r="M331" s="183"/>
      <c r="N331" s="184"/>
      <c r="O331" s="184"/>
      <c r="P331" s="184"/>
      <c r="Q331" s="184"/>
      <c r="R331" s="184"/>
      <c r="S331" s="184"/>
      <c r="T331" s="185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180" t="s">
        <v>141</v>
      </c>
      <c r="AU331" s="180" t="s">
        <v>139</v>
      </c>
      <c r="AV331" s="13" t="s">
        <v>81</v>
      </c>
      <c r="AW331" s="13" t="s">
        <v>32</v>
      </c>
      <c r="AX331" s="13" t="s">
        <v>76</v>
      </c>
      <c r="AY331" s="180" t="s">
        <v>131</v>
      </c>
    </row>
    <row r="332" s="14" customFormat="1">
      <c r="A332" s="14"/>
      <c r="B332" s="186"/>
      <c r="C332" s="14"/>
      <c r="D332" s="179" t="s">
        <v>141</v>
      </c>
      <c r="E332" s="187" t="s">
        <v>1</v>
      </c>
      <c r="F332" s="188" t="s">
        <v>259</v>
      </c>
      <c r="G332" s="14"/>
      <c r="H332" s="189">
        <v>24</v>
      </c>
      <c r="I332" s="190"/>
      <c r="J332" s="14"/>
      <c r="K332" s="14"/>
      <c r="L332" s="186"/>
      <c r="M332" s="191"/>
      <c r="N332" s="192"/>
      <c r="O332" s="192"/>
      <c r="P332" s="192"/>
      <c r="Q332" s="192"/>
      <c r="R332" s="192"/>
      <c r="S332" s="192"/>
      <c r="T332" s="193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187" t="s">
        <v>141</v>
      </c>
      <c r="AU332" s="187" t="s">
        <v>139</v>
      </c>
      <c r="AV332" s="14" t="s">
        <v>139</v>
      </c>
      <c r="AW332" s="14" t="s">
        <v>32</v>
      </c>
      <c r="AX332" s="14" t="s">
        <v>76</v>
      </c>
      <c r="AY332" s="187" t="s">
        <v>131</v>
      </c>
    </row>
    <row r="333" s="15" customFormat="1">
      <c r="A333" s="15"/>
      <c r="B333" s="194"/>
      <c r="C333" s="15"/>
      <c r="D333" s="179" t="s">
        <v>141</v>
      </c>
      <c r="E333" s="195" t="s">
        <v>1</v>
      </c>
      <c r="F333" s="196" t="s">
        <v>144</v>
      </c>
      <c r="G333" s="15"/>
      <c r="H333" s="197">
        <v>24</v>
      </c>
      <c r="I333" s="198"/>
      <c r="J333" s="15"/>
      <c r="K333" s="15"/>
      <c r="L333" s="194"/>
      <c r="M333" s="199"/>
      <c r="N333" s="200"/>
      <c r="O333" s="200"/>
      <c r="P333" s="200"/>
      <c r="Q333" s="200"/>
      <c r="R333" s="200"/>
      <c r="S333" s="200"/>
      <c r="T333" s="201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195" t="s">
        <v>141</v>
      </c>
      <c r="AU333" s="195" t="s">
        <v>139</v>
      </c>
      <c r="AV333" s="15" t="s">
        <v>138</v>
      </c>
      <c r="AW333" s="15" t="s">
        <v>32</v>
      </c>
      <c r="AX333" s="15" t="s">
        <v>81</v>
      </c>
      <c r="AY333" s="195" t="s">
        <v>131</v>
      </c>
    </row>
    <row r="334" s="2" customFormat="1" ht="16.5" customHeight="1">
      <c r="A334" s="37"/>
      <c r="B334" s="164"/>
      <c r="C334" s="165" t="s">
        <v>626</v>
      </c>
      <c r="D334" s="165" t="s">
        <v>133</v>
      </c>
      <c r="E334" s="166" t="s">
        <v>627</v>
      </c>
      <c r="F334" s="167" t="s">
        <v>628</v>
      </c>
      <c r="G334" s="168" t="s">
        <v>240</v>
      </c>
      <c r="H334" s="169">
        <v>24</v>
      </c>
      <c r="I334" s="170"/>
      <c r="J334" s="171">
        <f>ROUND(I334*H334,2)</f>
        <v>0</v>
      </c>
      <c r="K334" s="167" t="s">
        <v>137</v>
      </c>
      <c r="L334" s="38"/>
      <c r="M334" s="172" t="s">
        <v>1</v>
      </c>
      <c r="N334" s="173" t="s">
        <v>42</v>
      </c>
      <c r="O334" s="76"/>
      <c r="P334" s="174">
        <f>O334*H334</f>
        <v>0</v>
      </c>
      <c r="Q334" s="174">
        <v>0.00059</v>
      </c>
      <c r="R334" s="174">
        <f>Q334*H334</f>
        <v>0.01416</v>
      </c>
      <c r="S334" s="174">
        <v>0</v>
      </c>
      <c r="T334" s="175">
        <f>S334*H334</f>
        <v>0</v>
      </c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R334" s="176" t="s">
        <v>220</v>
      </c>
      <c r="AT334" s="176" t="s">
        <v>133</v>
      </c>
      <c r="AU334" s="176" t="s">
        <v>139</v>
      </c>
      <c r="AY334" s="18" t="s">
        <v>131</v>
      </c>
      <c r="BE334" s="177">
        <f>IF(N334="základní",J334,0)</f>
        <v>0</v>
      </c>
      <c r="BF334" s="177">
        <f>IF(N334="snížená",J334,0)</f>
        <v>0</v>
      </c>
      <c r="BG334" s="177">
        <f>IF(N334="zákl. přenesená",J334,0)</f>
        <v>0</v>
      </c>
      <c r="BH334" s="177">
        <f>IF(N334="sníž. přenesená",J334,0)</f>
        <v>0</v>
      </c>
      <c r="BI334" s="177">
        <f>IF(N334="nulová",J334,0)</f>
        <v>0</v>
      </c>
      <c r="BJ334" s="18" t="s">
        <v>139</v>
      </c>
      <c r="BK334" s="177">
        <f>ROUND(I334*H334,2)</f>
        <v>0</v>
      </c>
      <c r="BL334" s="18" t="s">
        <v>220</v>
      </c>
      <c r="BM334" s="176" t="s">
        <v>629</v>
      </c>
    </row>
    <row r="335" s="13" customFormat="1">
      <c r="A335" s="13"/>
      <c r="B335" s="178"/>
      <c r="C335" s="13"/>
      <c r="D335" s="179" t="s">
        <v>141</v>
      </c>
      <c r="E335" s="180" t="s">
        <v>1</v>
      </c>
      <c r="F335" s="181" t="s">
        <v>630</v>
      </c>
      <c r="G335" s="13"/>
      <c r="H335" s="180" t="s">
        <v>1</v>
      </c>
      <c r="I335" s="182"/>
      <c r="J335" s="13"/>
      <c r="K335" s="13"/>
      <c r="L335" s="178"/>
      <c r="M335" s="183"/>
      <c r="N335" s="184"/>
      <c r="O335" s="184"/>
      <c r="P335" s="184"/>
      <c r="Q335" s="184"/>
      <c r="R335" s="184"/>
      <c r="S335" s="184"/>
      <c r="T335" s="185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180" t="s">
        <v>141</v>
      </c>
      <c r="AU335" s="180" t="s">
        <v>139</v>
      </c>
      <c r="AV335" s="13" t="s">
        <v>81</v>
      </c>
      <c r="AW335" s="13" t="s">
        <v>32</v>
      </c>
      <c r="AX335" s="13" t="s">
        <v>76</v>
      </c>
      <c r="AY335" s="180" t="s">
        <v>131</v>
      </c>
    </row>
    <row r="336" s="14" customFormat="1">
      <c r="A336" s="14"/>
      <c r="B336" s="186"/>
      <c r="C336" s="14"/>
      <c r="D336" s="179" t="s">
        <v>141</v>
      </c>
      <c r="E336" s="187" t="s">
        <v>1</v>
      </c>
      <c r="F336" s="188" t="s">
        <v>259</v>
      </c>
      <c r="G336" s="14"/>
      <c r="H336" s="189">
        <v>24</v>
      </c>
      <c r="I336" s="190"/>
      <c r="J336" s="14"/>
      <c r="K336" s="14"/>
      <c r="L336" s="186"/>
      <c r="M336" s="191"/>
      <c r="N336" s="192"/>
      <c r="O336" s="192"/>
      <c r="P336" s="192"/>
      <c r="Q336" s="192"/>
      <c r="R336" s="192"/>
      <c r="S336" s="192"/>
      <c r="T336" s="193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187" t="s">
        <v>141</v>
      </c>
      <c r="AU336" s="187" t="s">
        <v>139</v>
      </c>
      <c r="AV336" s="14" t="s">
        <v>139</v>
      </c>
      <c r="AW336" s="14" t="s">
        <v>32</v>
      </c>
      <c r="AX336" s="14" t="s">
        <v>76</v>
      </c>
      <c r="AY336" s="187" t="s">
        <v>131</v>
      </c>
    </row>
    <row r="337" s="15" customFormat="1">
      <c r="A337" s="15"/>
      <c r="B337" s="194"/>
      <c r="C337" s="15"/>
      <c r="D337" s="179" t="s">
        <v>141</v>
      </c>
      <c r="E337" s="195" t="s">
        <v>1</v>
      </c>
      <c r="F337" s="196" t="s">
        <v>144</v>
      </c>
      <c r="G337" s="15"/>
      <c r="H337" s="197">
        <v>24</v>
      </c>
      <c r="I337" s="198"/>
      <c r="J337" s="15"/>
      <c r="K337" s="15"/>
      <c r="L337" s="194"/>
      <c r="M337" s="199"/>
      <c r="N337" s="200"/>
      <c r="O337" s="200"/>
      <c r="P337" s="200"/>
      <c r="Q337" s="200"/>
      <c r="R337" s="200"/>
      <c r="S337" s="200"/>
      <c r="T337" s="201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195" t="s">
        <v>141</v>
      </c>
      <c r="AU337" s="195" t="s">
        <v>139</v>
      </c>
      <c r="AV337" s="15" t="s">
        <v>138</v>
      </c>
      <c r="AW337" s="15" t="s">
        <v>32</v>
      </c>
      <c r="AX337" s="15" t="s">
        <v>81</v>
      </c>
      <c r="AY337" s="195" t="s">
        <v>131</v>
      </c>
    </row>
    <row r="338" s="2" customFormat="1" ht="24.15" customHeight="1">
      <c r="A338" s="37"/>
      <c r="B338" s="164"/>
      <c r="C338" s="202" t="s">
        <v>631</v>
      </c>
      <c r="D338" s="202" t="s">
        <v>192</v>
      </c>
      <c r="E338" s="203" t="s">
        <v>632</v>
      </c>
      <c r="F338" s="204" t="s">
        <v>633</v>
      </c>
      <c r="G338" s="205" t="s">
        <v>240</v>
      </c>
      <c r="H338" s="206">
        <v>12</v>
      </c>
      <c r="I338" s="207"/>
      <c r="J338" s="208">
        <f>ROUND(I338*H338,2)</f>
        <v>0</v>
      </c>
      <c r="K338" s="204" t="s">
        <v>137</v>
      </c>
      <c r="L338" s="209"/>
      <c r="M338" s="210" t="s">
        <v>1</v>
      </c>
      <c r="N338" s="211" t="s">
        <v>42</v>
      </c>
      <c r="O338" s="76"/>
      <c r="P338" s="174">
        <f>O338*H338</f>
        <v>0</v>
      </c>
      <c r="Q338" s="174">
        <v>0.0147</v>
      </c>
      <c r="R338" s="174">
        <f>Q338*H338</f>
        <v>0.1764</v>
      </c>
      <c r="S338" s="174">
        <v>0</v>
      </c>
      <c r="T338" s="175">
        <f>S338*H338</f>
        <v>0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176" t="s">
        <v>301</v>
      </c>
      <c r="AT338" s="176" t="s">
        <v>192</v>
      </c>
      <c r="AU338" s="176" t="s">
        <v>139</v>
      </c>
      <c r="AY338" s="18" t="s">
        <v>131</v>
      </c>
      <c r="BE338" s="177">
        <f>IF(N338="základní",J338,0)</f>
        <v>0</v>
      </c>
      <c r="BF338" s="177">
        <f>IF(N338="snížená",J338,0)</f>
        <v>0</v>
      </c>
      <c r="BG338" s="177">
        <f>IF(N338="zákl. přenesená",J338,0)</f>
        <v>0</v>
      </c>
      <c r="BH338" s="177">
        <f>IF(N338="sníž. přenesená",J338,0)</f>
        <v>0</v>
      </c>
      <c r="BI338" s="177">
        <f>IF(N338="nulová",J338,0)</f>
        <v>0</v>
      </c>
      <c r="BJ338" s="18" t="s">
        <v>139</v>
      </c>
      <c r="BK338" s="177">
        <f>ROUND(I338*H338,2)</f>
        <v>0</v>
      </c>
      <c r="BL338" s="18" t="s">
        <v>220</v>
      </c>
      <c r="BM338" s="176" t="s">
        <v>634</v>
      </c>
    </row>
    <row r="339" s="13" customFormat="1">
      <c r="A339" s="13"/>
      <c r="B339" s="178"/>
      <c r="C339" s="13"/>
      <c r="D339" s="179" t="s">
        <v>141</v>
      </c>
      <c r="E339" s="180" t="s">
        <v>1</v>
      </c>
      <c r="F339" s="181" t="s">
        <v>635</v>
      </c>
      <c r="G339" s="13"/>
      <c r="H339" s="180" t="s">
        <v>1</v>
      </c>
      <c r="I339" s="182"/>
      <c r="J339" s="13"/>
      <c r="K339" s="13"/>
      <c r="L339" s="178"/>
      <c r="M339" s="183"/>
      <c r="N339" s="184"/>
      <c r="O339" s="184"/>
      <c r="P339" s="184"/>
      <c r="Q339" s="184"/>
      <c r="R339" s="184"/>
      <c r="S339" s="184"/>
      <c r="T339" s="18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180" t="s">
        <v>141</v>
      </c>
      <c r="AU339" s="180" t="s">
        <v>139</v>
      </c>
      <c r="AV339" s="13" t="s">
        <v>81</v>
      </c>
      <c r="AW339" s="13" t="s">
        <v>32</v>
      </c>
      <c r="AX339" s="13" t="s">
        <v>76</v>
      </c>
      <c r="AY339" s="180" t="s">
        <v>131</v>
      </c>
    </row>
    <row r="340" s="14" customFormat="1">
      <c r="A340" s="14"/>
      <c r="B340" s="186"/>
      <c r="C340" s="14"/>
      <c r="D340" s="179" t="s">
        <v>141</v>
      </c>
      <c r="E340" s="187" t="s">
        <v>1</v>
      </c>
      <c r="F340" s="188" t="s">
        <v>197</v>
      </c>
      <c r="G340" s="14"/>
      <c r="H340" s="189">
        <v>12</v>
      </c>
      <c r="I340" s="190"/>
      <c r="J340" s="14"/>
      <c r="K340" s="14"/>
      <c r="L340" s="186"/>
      <c r="M340" s="191"/>
      <c r="N340" s="192"/>
      <c r="O340" s="192"/>
      <c r="P340" s="192"/>
      <c r="Q340" s="192"/>
      <c r="R340" s="192"/>
      <c r="S340" s="192"/>
      <c r="T340" s="193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187" t="s">
        <v>141</v>
      </c>
      <c r="AU340" s="187" t="s">
        <v>139</v>
      </c>
      <c r="AV340" s="14" t="s">
        <v>139</v>
      </c>
      <c r="AW340" s="14" t="s">
        <v>32</v>
      </c>
      <c r="AX340" s="14" t="s">
        <v>76</v>
      </c>
      <c r="AY340" s="187" t="s">
        <v>131</v>
      </c>
    </row>
    <row r="341" s="15" customFormat="1">
      <c r="A341" s="15"/>
      <c r="B341" s="194"/>
      <c r="C341" s="15"/>
      <c r="D341" s="179" t="s">
        <v>141</v>
      </c>
      <c r="E341" s="195" t="s">
        <v>1</v>
      </c>
      <c r="F341" s="196" t="s">
        <v>144</v>
      </c>
      <c r="G341" s="15"/>
      <c r="H341" s="197">
        <v>12</v>
      </c>
      <c r="I341" s="198"/>
      <c r="J341" s="15"/>
      <c r="K341" s="15"/>
      <c r="L341" s="194"/>
      <c r="M341" s="199"/>
      <c r="N341" s="200"/>
      <c r="O341" s="200"/>
      <c r="P341" s="200"/>
      <c r="Q341" s="200"/>
      <c r="R341" s="200"/>
      <c r="S341" s="200"/>
      <c r="T341" s="201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195" t="s">
        <v>141</v>
      </c>
      <c r="AU341" s="195" t="s">
        <v>139</v>
      </c>
      <c r="AV341" s="15" t="s">
        <v>138</v>
      </c>
      <c r="AW341" s="15" t="s">
        <v>32</v>
      </c>
      <c r="AX341" s="15" t="s">
        <v>81</v>
      </c>
      <c r="AY341" s="195" t="s">
        <v>131</v>
      </c>
    </row>
    <row r="342" s="2" customFormat="1" ht="16.5" customHeight="1">
      <c r="A342" s="37"/>
      <c r="B342" s="164"/>
      <c r="C342" s="202" t="s">
        <v>636</v>
      </c>
      <c r="D342" s="202" t="s">
        <v>192</v>
      </c>
      <c r="E342" s="203" t="s">
        <v>637</v>
      </c>
      <c r="F342" s="204" t="s">
        <v>638</v>
      </c>
      <c r="G342" s="205" t="s">
        <v>240</v>
      </c>
      <c r="H342" s="206">
        <v>12</v>
      </c>
      <c r="I342" s="207"/>
      <c r="J342" s="208">
        <f>ROUND(I342*H342,2)</f>
        <v>0</v>
      </c>
      <c r="K342" s="204" t="s">
        <v>137</v>
      </c>
      <c r="L342" s="209"/>
      <c r="M342" s="210" t="s">
        <v>1</v>
      </c>
      <c r="N342" s="211" t="s">
        <v>42</v>
      </c>
      <c r="O342" s="76"/>
      <c r="P342" s="174">
        <f>O342*H342</f>
        <v>0</v>
      </c>
      <c r="Q342" s="174">
        <v>0.00125</v>
      </c>
      <c r="R342" s="174">
        <f>Q342*H342</f>
        <v>0.015</v>
      </c>
      <c r="S342" s="174">
        <v>0</v>
      </c>
      <c r="T342" s="175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176" t="s">
        <v>301</v>
      </c>
      <c r="AT342" s="176" t="s">
        <v>192</v>
      </c>
      <c r="AU342" s="176" t="s">
        <v>139</v>
      </c>
      <c r="AY342" s="18" t="s">
        <v>131</v>
      </c>
      <c r="BE342" s="177">
        <f>IF(N342="základní",J342,0)</f>
        <v>0</v>
      </c>
      <c r="BF342" s="177">
        <f>IF(N342="snížená",J342,0)</f>
        <v>0</v>
      </c>
      <c r="BG342" s="177">
        <f>IF(N342="zákl. přenesená",J342,0)</f>
        <v>0</v>
      </c>
      <c r="BH342" s="177">
        <f>IF(N342="sníž. přenesená",J342,0)</f>
        <v>0</v>
      </c>
      <c r="BI342" s="177">
        <f>IF(N342="nulová",J342,0)</f>
        <v>0</v>
      </c>
      <c r="BJ342" s="18" t="s">
        <v>139</v>
      </c>
      <c r="BK342" s="177">
        <f>ROUND(I342*H342,2)</f>
        <v>0</v>
      </c>
      <c r="BL342" s="18" t="s">
        <v>220</v>
      </c>
      <c r="BM342" s="176" t="s">
        <v>639</v>
      </c>
    </row>
    <row r="343" s="2" customFormat="1" ht="16.5" customHeight="1">
      <c r="A343" s="37"/>
      <c r="B343" s="164"/>
      <c r="C343" s="202" t="s">
        <v>640</v>
      </c>
      <c r="D343" s="202" t="s">
        <v>192</v>
      </c>
      <c r="E343" s="203" t="s">
        <v>641</v>
      </c>
      <c r="F343" s="204" t="s">
        <v>642</v>
      </c>
      <c r="G343" s="205" t="s">
        <v>240</v>
      </c>
      <c r="H343" s="206">
        <v>12</v>
      </c>
      <c r="I343" s="207"/>
      <c r="J343" s="208">
        <f>ROUND(I343*H343,2)</f>
        <v>0</v>
      </c>
      <c r="K343" s="204" t="s">
        <v>137</v>
      </c>
      <c r="L343" s="209"/>
      <c r="M343" s="210" t="s">
        <v>1</v>
      </c>
      <c r="N343" s="211" t="s">
        <v>42</v>
      </c>
      <c r="O343" s="76"/>
      <c r="P343" s="174">
        <f>O343*H343</f>
        <v>0</v>
      </c>
      <c r="Q343" s="174">
        <v>0.00043</v>
      </c>
      <c r="R343" s="174">
        <f>Q343*H343</f>
        <v>0.0051599999999999992</v>
      </c>
      <c r="S343" s="174">
        <v>0</v>
      </c>
      <c r="T343" s="175">
        <f>S343*H343</f>
        <v>0</v>
      </c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R343" s="176" t="s">
        <v>301</v>
      </c>
      <c r="AT343" s="176" t="s">
        <v>192</v>
      </c>
      <c r="AU343" s="176" t="s">
        <v>139</v>
      </c>
      <c r="AY343" s="18" t="s">
        <v>131</v>
      </c>
      <c r="BE343" s="177">
        <f>IF(N343="základní",J343,0)</f>
        <v>0</v>
      </c>
      <c r="BF343" s="177">
        <f>IF(N343="snížená",J343,0)</f>
        <v>0</v>
      </c>
      <c r="BG343" s="177">
        <f>IF(N343="zákl. přenesená",J343,0)</f>
        <v>0</v>
      </c>
      <c r="BH343" s="177">
        <f>IF(N343="sníž. přenesená",J343,0)</f>
        <v>0</v>
      </c>
      <c r="BI343" s="177">
        <f>IF(N343="nulová",J343,0)</f>
        <v>0</v>
      </c>
      <c r="BJ343" s="18" t="s">
        <v>139</v>
      </c>
      <c r="BK343" s="177">
        <f>ROUND(I343*H343,2)</f>
        <v>0</v>
      </c>
      <c r="BL343" s="18" t="s">
        <v>220</v>
      </c>
      <c r="BM343" s="176" t="s">
        <v>643</v>
      </c>
    </row>
    <row r="344" s="2" customFormat="1" ht="16.5" customHeight="1">
      <c r="A344" s="37"/>
      <c r="B344" s="164"/>
      <c r="C344" s="165" t="s">
        <v>644</v>
      </c>
      <c r="D344" s="165" t="s">
        <v>133</v>
      </c>
      <c r="E344" s="166" t="s">
        <v>645</v>
      </c>
      <c r="F344" s="167" t="s">
        <v>646</v>
      </c>
      <c r="G344" s="168" t="s">
        <v>240</v>
      </c>
      <c r="H344" s="169">
        <v>24</v>
      </c>
      <c r="I344" s="170"/>
      <c r="J344" s="171">
        <f>ROUND(I344*H344,2)</f>
        <v>0</v>
      </c>
      <c r="K344" s="167" t="s">
        <v>137</v>
      </c>
      <c r="L344" s="38"/>
      <c r="M344" s="172" t="s">
        <v>1</v>
      </c>
      <c r="N344" s="173" t="s">
        <v>42</v>
      </c>
      <c r="O344" s="76"/>
      <c r="P344" s="174">
        <f>O344*H344</f>
        <v>0</v>
      </c>
      <c r="Q344" s="174">
        <v>0.00031</v>
      </c>
      <c r="R344" s="174">
        <f>Q344*H344</f>
        <v>0.00744</v>
      </c>
      <c r="S344" s="174">
        <v>0</v>
      </c>
      <c r="T344" s="175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176" t="s">
        <v>220</v>
      </c>
      <c r="AT344" s="176" t="s">
        <v>133</v>
      </c>
      <c r="AU344" s="176" t="s">
        <v>139</v>
      </c>
      <c r="AY344" s="18" t="s">
        <v>131</v>
      </c>
      <c r="BE344" s="177">
        <f>IF(N344="základní",J344,0)</f>
        <v>0</v>
      </c>
      <c r="BF344" s="177">
        <f>IF(N344="snížená",J344,0)</f>
        <v>0</v>
      </c>
      <c r="BG344" s="177">
        <f>IF(N344="zákl. přenesená",J344,0)</f>
        <v>0</v>
      </c>
      <c r="BH344" s="177">
        <f>IF(N344="sníž. přenesená",J344,0)</f>
        <v>0</v>
      </c>
      <c r="BI344" s="177">
        <f>IF(N344="nulová",J344,0)</f>
        <v>0</v>
      </c>
      <c r="BJ344" s="18" t="s">
        <v>139</v>
      </c>
      <c r="BK344" s="177">
        <f>ROUND(I344*H344,2)</f>
        <v>0</v>
      </c>
      <c r="BL344" s="18" t="s">
        <v>220</v>
      </c>
      <c r="BM344" s="176" t="s">
        <v>647</v>
      </c>
    </row>
    <row r="345" s="2" customFormat="1" ht="24.15" customHeight="1">
      <c r="A345" s="37"/>
      <c r="B345" s="164"/>
      <c r="C345" s="165" t="s">
        <v>648</v>
      </c>
      <c r="D345" s="165" t="s">
        <v>133</v>
      </c>
      <c r="E345" s="166" t="s">
        <v>649</v>
      </c>
      <c r="F345" s="167" t="s">
        <v>650</v>
      </c>
      <c r="G345" s="168" t="s">
        <v>173</v>
      </c>
      <c r="H345" s="169">
        <v>0.218</v>
      </c>
      <c r="I345" s="170"/>
      <c r="J345" s="171">
        <f>ROUND(I345*H345,2)</f>
        <v>0</v>
      </c>
      <c r="K345" s="167" t="s">
        <v>137</v>
      </c>
      <c r="L345" s="38"/>
      <c r="M345" s="172" t="s">
        <v>1</v>
      </c>
      <c r="N345" s="173" t="s">
        <v>42</v>
      </c>
      <c r="O345" s="76"/>
      <c r="P345" s="174">
        <f>O345*H345</f>
        <v>0</v>
      </c>
      <c r="Q345" s="174">
        <v>0</v>
      </c>
      <c r="R345" s="174">
        <f>Q345*H345</f>
        <v>0</v>
      </c>
      <c r="S345" s="174">
        <v>0</v>
      </c>
      <c r="T345" s="175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176" t="s">
        <v>220</v>
      </c>
      <c r="AT345" s="176" t="s">
        <v>133</v>
      </c>
      <c r="AU345" s="176" t="s">
        <v>139</v>
      </c>
      <c r="AY345" s="18" t="s">
        <v>131</v>
      </c>
      <c r="BE345" s="177">
        <f>IF(N345="základní",J345,0)</f>
        <v>0</v>
      </c>
      <c r="BF345" s="177">
        <f>IF(N345="snížená",J345,0)</f>
        <v>0</v>
      </c>
      <c r="BG345" s="177">
        <f>IF(N345="zákl. přenesená",J345,0)</f>
        <v>0</v>
      </c>
      <c r="BH345" s="177">
        <f>IF(N345="sníž. přenesená",J345,0)</f>
        <v>0</v>
      </c>
      <c r="BI345" s="177">
        <f>IF(N345="nulová",J345,0)</f>
        <v>0</v>
      </c>
      <c r="BJ345" s="18" t="s">
        <v>139</v>
      </c>
      <c r="BK345" s="177">
        <f>ROUND(I345*H345,2)</f>
        <v>0</v>
      </c>
      <c r="BL345" s="18" t="s">
        <v>220</v>
      </c>
      <c r="BM345" s="176" t="s">
        <v>651</v>
      </c>
    </row>
    <row r="346" s="2" customFormat="1" ht="24.15" customHeight="1">
      <c r="A346" s="37"/>
      <c r="B346" s="164"/>
      <c r="C346" s="165" t="s">
        <v>652</v>
      </c>
      <c r="D346" s="165" t="s">
        <v>133</v>
      </c>
      <c r="E346" s="166" t="s">
        <v>653</v>
      </c>
      <c r="F346" s="167" t="s">
        <v>654</v>
      </c>
      <c r="G346" s="168" t="s">
        <v>173</v>
      </c>
      <c r="H346" s="169">
        <v>0.218</v>
      </c>
      <c r="I346" s="170"/>
      <c r="J346" s="171">
        <f>ROUND(I346*H346,2)</f>
        <v>0</v>
      </c>
      <c r="K346" s="167" t="s">
        <v>137</v>
      </c>
      <c r="L346" s="38"/>
      <c r="M346" s="172" t="s">
        <v>1</v>
      </c>
      <c r="N346" s="173" t="s">
        <v>42</v>
      </c>
      <c r="O346" s="76"/>
      <c r="P346" s="174">
        <f>O346*H346</f>
        <v>0</v>
      </c>
      <c r="Q346" s="174">
        <v>0</v>
      </c>
      <c r="R346" s="174">
        <f>Q346*H346</f>
        <v>0</v>
      </c>
      <c r="S346" s="174">
        <v>0</v>
      </c>
      <c r="T346" s="175">
        <f>S346*H346</f>
        <v>0</v>
      </c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R346" s="176" t="s">
        <v>220</v>
      </c>
      <c r="AT346" s="176" t="s">
        <v>133</v>
      </c>
      <c r="AU346" s="176" t="s">
        <v>139</v>
      </c>
      <c r="AY346" s="18" t="s">
        <v>131</v>
      </c>
      <c r="BE346" s="177">
        <f>IF(N346="základní",J346,0)</f>
        <v>0</v>
      </c>
      <c r="BF346" s="177">
        <f>IF(N346="snížená",J346,0)</f>
        <v>0</v>
      </c>
      <c r="BG346" s="177">
        <f>IF(N346="zákl. přenesená",J346,0)</f>
        <v>0</v>
      </c>
      <c r="BH346" s="177">
        <f>IF(N346="sníž. přenesená",J346,0)</f>
        <v>0</v>
      </c>
      <c r="BI346" s="177">
        <f>IF(N346="nulová",J346,0)</f>
        <v>0</v>
      </c>
      <c r="BJ346" s="18" t="s">
        <v>139</v>
      </c>
      <c r="BK346" s="177">
        <f>ROUND(I346*H346,2)</f>
        <v>0</v>
      </c>
      <c r="BL346" s="18" t="s">
        <v>220</v>
      </c>
      <c r="BM346" s="176" t="s">
        <v>655</v>
      </c>
    </row>
    <row r="347" s="12" customFormat="1" ht="22.8" customHeight="1">
      <c r="A347" s="12"/>
      <c r="B347" s="151"/>
      <c r="C347" s="12"/>
      <c r="D347" s="152" t="s">
        <v>75</v>
      </c>
      <c r="E347" s="162" t="s">
        <v>656</v>
      </c>
      <c r="F347" s="162" t="s">
        <v>657</v>
      </c>
      <c r="G347" s="12"/>
      <c r="H347" s="12"/>
      <c r="I347" s="154"/>
      <c r="J347" s="163">
        <f>BK347</f>
        <v>0</v>
      </c>
      <c r="K347" s="12"/>
      <c r="L347" s="151"/>
      <c r="M347" s="156"/>
      <c r="N347" s="157"/>
      <c r="O347" s="157"/>
      <c r="P347" s="158">
        <f>P348</f>
        <v>0</v>
      </c>
      <c r="Q347" s="157"/>
      <c r="R347" s="158">
        <f>R348</f>
        <v>0</v>
      </c>
      <c r="S347" s="157"/>
      <c r="T347" s="159">
        <f>T348</f>
        <v>0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152" t="s">
        <v>139</v>
      </c>
      <c r="AT347" s="160" t="s">
        <v>75</v>
      </c>
      <c r="AU347" s="160" t="s">
        <v>81</v>
      </c>
      <c r="AY347" s="152" t="s">
        <v>131</v>
      </c>
      <c r="BK347" s="161">
        <f>BK348</f>
        <v>0</v>
      </c>
    </row>
    <row r="348" s="2" customFormat="1" ht="24.15" customHeight="1">
      <c r="A348" s="37"/>
      <c r="B348" s="164"/>
      <c r="C348" s="165" t="s">
        <v>658</v>
      </c>
      <c r="D348" s="165" t="s">
        <v>133</v>
      </c>
      <c r="E348" s="166" t="s">
        <v>659</v>
      </c>
      <c r="F348" s="167" t="s">
        <v>660</v>
      </c>
      <c r="G348" s="168" t="s">
        <v>240</v>
      </c>
      <c r="H348" s="169">
        <v>24</v>
      </c>
      <c r="I348" s="170"/>
      <c r="J348" s="171">
        <f>ROUND(I348*H348,2)</f>
        <v>0</v>
      </c>
      <c r="K348" s="167" t="s">
        <v>1</v>
      </c>
      <c r="L348" s="38"/>
      <c r="M348" s="172" t="s">
        <v>1</v>
      </c>
      <c r="N348" s="173" t="s">
        <v>42</v>
      </c>
      <c r="O348" s="76"/>
      <c r="P348" s="174">
        <f>O348*H348</f>
        <v>0</v>
      </c>
      <c r="Q348" s="174">
        <v>0</v>
      </c>
      <c r="R348" s="174">
        <f>Q348*H348</f>
        <v>0</v>
      </c>
      <c r="S348" s="174">
        <v>0</v>
      </c>
      <c r="T348" s="175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176" t="s">
        <v>220</v>
      </c>
      <c r="AT348" s="176" t="s">
        <v>133</v>
      </c>
      <c r="AU348" s="176" t="s">
        <v>139</v>
      </c>
      <c r="AY348" s="18" t="s">
        <v>131</v>
      </c>
      <c r="BE348" s="177">
        <f>IF(N348="základní",J348,0)</f>
        <v>0</v>
      </c>
      <c r="BF348" s="177">
        <f>IF(N348="snížená",J348,0)</f>
        <v>0</v>
      </c>
      <c r="BG348" s="177">
        <f>IF(N348="zákl. přenesená",J348,0)</f>
        <v>0</v>
      </c>
      <c r="BH348" s="177">
        <f>IF(N348="sníž. přenesená",J348,0)</f>
        <v>0</v>
      </c>
      <c r="BI348" s="177">
        <f>IF(N348="nulová",J348,0)</f>
        <v>0</v>
      </c>
      <c r="BJ348" s="18" t="s">
        <v>139</v>
      </c>
      <c r="BK348" s="177">
        <f>ROUND(I348*H348,2)</f>
        <v>0</v>
      </c>
      <c r="BL348" s="18" t="s">
        <v>220</v>
      </c>
      <c r="BM348" s="176" t="s">
        <v>661</v>
      </c>
    </row>
    <row r="349" s="12" customFormat="1" ht="22.8" customHeight="1">
      <c r="A349" s="12"/>
      <c r="B349" s="151"/>
      <c r="C349" s="12"/>
      <c r="D349" s="152" t="s">
        <v>75</v>
      </c>
      <c r="E349" s="162" t="s">
        <v>662</v>
      </c>
      <c r="F349" s="162" t="s">
        <v>663</v>
      </c>
      <c r="G349" s="12"/>
      <c r="H349" s="12"/>
      <c r="I349" s="154"/>
      <c r="J349" s="163">
        <f>BK349</f>
        <v>0</v>
      </c>
      <c r="K349" s="12"/>
      <c r="L349" s="151"/>
      <c r="M349" s="156"/>
      <c r="N349" s="157"/>
      <c r="O349" s="157"/>
      <c r="P349" s="158">
        <f>SUM(P350:P363)</f>
        <v>0</v>
      </c>
      <c r="Q349" s="157"/>
      <c r="R349" s="158">
        <f>SUM(R350:R363)</f>
        <v>0.20544</v>
      </c>
      <c r="S349" s="157"/>
      <c r="T349" s="159">
        <f>SUM(T350:T363)</f>
        <v>0.85914</v>
      </c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R349" s="152" t="s">
        <v>139</v>
      </c>
      <c r="AT349" s="160" t="s">
        <v>75</v>
      </c>
      <c r="AU349" s="160" t="s">
        <v>81</v>
      </c>
      <c r="AY349" s="152" t="s">
        <v>131</v>
      </c>
      <c r="BK349" s="161">
        <f>SUM(BK350:BK363)</f>
        <v>0</v>
      </c>
    </row>
    <row r="350" s="2" customFormat="1" ht="24.15" customHeight="1">
      <c r="A350" s="37"/>
      <c r="B350" s="164"/>
      <c r="C350" s="165" t="s">
        <v>664</v>
      </c>
      <c r="D350" s="165" t="s">
        <v>133</v>
      </c>
      <c r="E350" s="166" t="s">
        <v>665</v>
      </c>
      <c r="F350" s="167" t="s">
        <v>666</v>
      </c>
      <c r="G350" s="168" t="s">
        <v>240</v>
      </c>
      <c r="H350" s="169">
        <v>24</v>
      </c>
      <c r="I350" s="170"/>
      <c r="J350" s="171">
        <f>ROUND(I350*H350,2)</f>
        <v>0</v>
      </c>
      <c r="K350" s="167" t="s">
        <v>137</v>
      </c>
      <c r="L350" s="38"/>
      <c r="M350" s="172" t="s">
        <v>1</v>
      </c>
      <c r="N350" s="173" t="s">
        <v>42</v>
      </c>
      <c r="O350" s="76"/>
      <c r="P350" s="174">
        <f>O350*H350</f>
        <v>0</v>
      </c>
      <c r="Q350" s="174">
        <v>0</v>
      </c>
      <c r="R350" s="174">
        <f>Q350*H350</f>
        <v>0</v>
      </c>
      <c r="S350" s="174">
        <v>0</v>
      </c>
      <c r="T350" s="175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176" t="s">
        <v>220</v>
      </c>
      <c r="AT350" s="176" t="s">
        <v>133</v>
      </c>
      <c r="AU350" s="176" t="s">
        <v>139</v>
      </c>
      <c r="AY350" s="18" t="s">
        <v>131</v>
      </c>
      <c r="BE350" s="177">
        <f>IF(N350="základní",J350,0)</f>
        <v>0</v>
      </c>
      <c r="BF350" s="177">
        <f>IF(N350="snížená",J350,0)</f>
        <v>0</v>
      </c>
      <c r="BG350" s="177">
        <f>IF(N350="zákl. přenesená",J350,0)</f>
        <v>0</v>
      </c>
      <c r="BH350" s="177">
        <f>IF(N350="sníž. přenesená",J350,0)</f>
        <v>0</v>
      </c>
      <c r="BI350" s="177">
        <f>IF(N350="nulová",J350,0)</f>
        <v>0</v>
      </c>
      <c r="BJ350" s="18" t="s">
        <v>139</v>
      </c>
      <c r="BK350" s="177">
        <f>ROUND(I350*H350,2)</f>
        <v>0</v>
      </c>
      <c r="BL350" s="18" t="s">
        <v>220</v>
      </c>
      <c r="BM350" s="176" t="s">
        <v>667</v>
      </c>
    </row>
    <row r="351" s="2" customFormat="1" ht="24.15" customHeight="1">
      <c r="A351" s="37"/>
      <c r="B351" s="164"/>
      <c r="C351" s="202" t="s">
        <v>668</v>
      </c>
      <c r="D351" s="202" t="s">
        <v>192</v>
      </c>
      <c r="E351" s="203" t="s">
        <v>669</v>
      </c>
      <c r="F351" s="204" t="s">
        <v>670</v>
      </c>
      <c r="G351" s="205" t="s">
        <v>240</v>
      </c>
      <c r="H351" s="206">
        <v>24</v>
      </c>
      <c r="I351" s="207"/>
      <c r="J351" s="208">
        <f>ROUND(I351*H351,2)</f>
        <v>0</v>
      </c>
      <c r="K351" s="204" t="s">
        <v>137</v>
      </c>
      <c r="L351" s="209"/>
      <c r="M351" s="210" t="s">
        <v>1</v>
      </c>
      <c r="N351" s="211" t="s">
        <v>42</v>
      </c>
      <c r="O351" s="76"/>
      <c r="P351" s="174">
        <f>O351*H351</f>
        <v>0</v>
      </c>
      <c r="Q351" s="174">
        <v>0.0004</v>
      </c>
      <c r="R351" s="174">
        <f>Q351*H351</f>
        <v>0.0096000000000000016</v>
      </c>
      <c r="S351" s="174">
        <v>0</v>
      </c>
      <c r="T351" s="175">
        <f>S351*H351</f>
        <v>0</v>
      </c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R351" s="176" t="s">
        <v>301</v>
      </c>
      <c r="AT351" s="176" t="s">
        <v>192</v>
      </c>
      <c r="AU351" s="176" t="s">
        <v>139</v>
      </c>
      <c r="AY351" s="18" t="s">
        <v>131</v>
      </c>
      <c r="BE351" s="177">
        <f>IF(N351="základní",J351,0)</f>
        <v>0</v>
      </c>
      <c r="BF351" s="177">
        <f>IF(N351="snížená",J351,0)</f>
        <v>0</v>
      </c>
      <c r="BG351" s="177">
        <f>IF(N351="zákl. přenesená",J351,0)</f>
        <v>0</v>
      </c>
      <c r="BH351" s="177">
        <f>IF(N351="sníž. přenesená",J351,0)</f>
        <v>0</v>
      </c>
      <c r="BI351" s="177">
        <f>IF(N351="nulová",J351,0)</f>
        <v>0</v>
      </c>
      <c r="BJ351" s="18" t="s">
        <v>139</v>
      </c>
      <c r="BK351" s="177">
        <f>ROUND(I351*H351,2)</f>
        <v>0</v>
      </c>
      <c r="BL351" s="18" t="s">
        <v>220</v>
      </c>
      <c r="BM351" s="176" t="s">
        <v>671</v>
      </c>
    </row>
    <row r="352" s="2" customFormat="1" ht="33" customHeight="1">
      <c r="A352" s="37"/>
      <c r="B352" s="164"/>
      <c r="C352" s="165" t="s">
        <v>672</v>
      </c>
      <c r="D352" s="165" t="s">
        <v>133</v>
      </c>
      <c r="E352" s="166" t="s">
        <v>673</v>
      </c>
      <c r="F352" s="167" t="s">
        <v>674</v>
      </c>
      <c r="G352" s="168" t="s">
        <v>211</v>
      </c>
      <c r="H352" s="169">
        <v>86</v>
      </c>
      <c r="I352" s="170"/>
      <c r="J352" s="171">
        <f>ROUND(I352*H352,2)</f>
        <v>0</v>
      </c>
      <c r="K352" s="167" t="s">
        <v>137</v>
      </c>
      <c r="L352" s="38"/>
      <c r="M352" s="172" t="s">
        <v>1</v>
      </c>
      <c r="N352" s="173" t="s">
        <v>42</v>
      </c>
      <c r="O352" s="76"/>
      <c r="P352" s="174">
        <f>O352*H352</f>
        <v>0</v>
      </c>
      <c r="Q352" s="174">
        <v>0</v>
      </c>
      <c r="R352" s="174">
        <f>Q352*H352</f>
        <v>0</v>
      </c>
      <c r="S352" s="174">
        <v>0</v>
      </c>
      <c r="T352" s="175">
        <f>S352*H352</f>
        <v>0</v>
      </c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R352" s="176" t="s">
        <v>220</v>
      </c>
      <c r="AT352" s="176" t="s">
        <v>133</v>
      </c>
      <c r="AU352" s="176" t="s">
        <v>139</v>
      </c>
      <c r="AY352" s="18" t="s">
        <v>131</v>
      </c>
      <c r="BE352" s="177">
        <f>IF(N352="základní",J352,0)</f>
        <v>0</v>
      </c>
      <c r="BF352" s="177">
        <f>IF(N352="snížená",J352,0)</f>
        <v>0</v>
      </c>
      <c r="BG352" s="177">
        <f>IF(N352="zákl. přenesená",J352,0)</f>
        <v>0</v>
      </c>
      <c r="BH352" s="177">
        <f>IF(N352="sníž. přenesená",J352,0)</f>
        <v>0</v>
      </c>
      <c r="BI352" s="177">
        <f>IF(N352="nulová",J352,0)</f>
        <v>0</v>
      </c>
      <c r="BJ352" s="18" t="s">
        <v>139</v>
      </c>
      <c r="BK352" s="177">
        <f>ROUND(I352*H352,2)</f>
        <v>0</v>
      </c>
      <c r="BL352" s="18" t="s">
        <v>220</v>
      </c>
      <c r="BM352" s="176" t="s">
        <v>675</v>
      </c>
    </row>
    <row r="353" s="2" customFormat="1" ht="16.5" customHeight="1">
      <c r="A353" s="37"/>
      <c r="B353" s="164"/>
      <c r="C353" s="202" t="s">
        <v>676</v>
      </c>
      <c r="D353" s="202" t="s">
        <v>192</v>
      </c>
      <c r="E353" s="203" t="s">
        <v>677</v>
      </c>
      <c r="F353" s="204" t="s">
        <v>678</v>
      </c>
      <c r="G353" s="205" t="s">
        <v>211</v>
      </c>
      <c r="H353" s="206">
        <v>103.2</v>
      </c>
      <c r="I353" s="207"/>
      <c r="J353" s="208">
        <f>ROUND(I353*H353,2)</f>
        <v>0</v>
      </c>
      <c r="K353" s="204" t="s">
        <v>137</v>
      </c>
      <c r="L353" s="209"/>
      <c r="M353" s="210" t="s">
        <v>1</v>
      </c>
      <c r="N353" s="211" t="s">
        <v>42</v>
      </c>
      <c r="O353" s="76"/>
      <c r="P353" s="174">
        <f>O353*H353</f>
        <v>0</v>
      </c>
      <c r="Q353" s="174">
        <v>0.0015</v>
      </c>
      <c r="R353" s="174">
        <f>Q353*H353</f>
        <v>0.15480000000000003</v>
      </c>
      <c r="S353" s="174">
        <v>0</v>
      </c>
      <c r="T353" s="175">
        <f>S353*H353</f>
        <v>0</v>
      </c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R353" s="176" t="s">
        <v>301</v>
      </c>
      <c r="AT353" s="176" t="s">
        <v>192</v>
      </c>
      <c r="AU353" s="176" t="s">
        <v>139</v>
      </c>
      <c r="AY353" s="18" t="s">
        <v>131</v>
      </c>
      <c r="BE353" s="177">
        <f>IF(N353="základní",J353,0)</f>
        <v>0</v>
      </c>
      <c r="BF353" s="177">
        <f>IF(N353="snížená",J353,0)</f>
        <v>0</v>
      </c>
      <c r="BG353" s="177">
        <f>IF(N353="zákl. přenesená",J353,0)</f>
        <v>0</v>
      </c>
      <c r="BH353" s="177">
        <f>IF(N353="sníž. přenesená",J353,0)</f>
        <v>0</v>
      </c>
      <c r="BI353" s="177">
        <f>IF(N353="nulová",J353,0)</f>
        <v>0</v>
      </c>
      <c r="BJ353" s="18" t="s">
        <v>139</v>
      </c>
      <c r="BK353" s="177">
        <f>ROUND(I353*H353,2)</f>
        <v>0</v>
      </c>
      <c r="BL353" s="18" t="s">
        <v>220</v>
      </c>
      <c r="BM353" s="176" t="s">
        <v>679</v>
      </c>
    </row>
    <row r="354" s="14" customFormat="1">
      <c r="A354" s="14"/>
      <c r="B354" s="186"/>
      <c r="C354" s="14"/>
      <c r="D354" s="179" t="s">
        <v>141</v>
      </c>
      <c r="E354" s="14"/>
      <c r="F354" s="188" t="s">
        <v>680</v>
      </c>
      <c r="G354" s="14"/>
      <c r="H354" s="189">
        <v>103.2</v>
      </c>
      <c r="I354" s="190"/>
      <c r="J354" s="14"/>
      <c r="K354" s="14"/>
      <c r="L354" s="186"/>
      <c r="M354" s="191"/>
      <c r="N354" s="192"/>
      <c r="O354" s="192"/>
      <c r="P354" s="192"/>
      <c r="Q354" s="192"/>
      <c r="R354" s="192"/>
      <c r="S354" s="192"/>
      <c r="T354" s="193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187" t="s">
        <v>141</v>
      </c>
      <c r="AU354" s="187" t="s">
        <v>139</v>
      </c>
      <c r="AV354" s="14" t="s">
        <v>139</v>
      </c>
      <c r="AW354" s="14" t="s">
        <v>3</v>
      </c>
      <c r="AX354" s="14" t="s">
        <v>81</v>
      </c>
      <c r="AY354" s="187" t="s">
        <v>131</v>
      </c>
    </row>
    <row r="355" s="2" customFormat="1" ht="37.8" customHeight="1">
      <c r="A355" s="37"/>
      <c r="B355" s="164"/>
      <c r="C355" s="165" t="s">
        <v>681</v>
      </c>
      <c r="D355" s="165" t="s">
        <v>133</v>
      </c>
      <c r="E355" s="166" t="s">
        <v>682</v>
      </c>
      <c r="F355" s="167" t="s">
        <v>683</v>
      </c>
      <c r="G355" s="168" t="s">
        <v>211</v>
      </c>
      <c r="H355" s="169">
        <v>18</v>
      </c>
      <c r="I355" s="170"/>
      <c r="J355" s="171">
        <f>ROUND(I355*H355,2)</f>
        <v>0</v>
      </c>
      <c r="K355" s="167" t="s">
        <v>137</v>
      </c>
      <c r="L355" s="38"/>
      <c r="M355" s="172" t="s">
        <v>1</v>
      </c>
      <c r="N355" s="173" t="s">
        <v>42</v>
      </c>
      <c r="O355" s="76"/>
      <c r="P355" s="174">
        <f>O355*H355</f>
        <v>0</v>
      </c>
      <c r="Q355" s="174">
        <v>0</v>
      </c>
      <c r="R355" s="174">
        <f>Q355*H355</f>
        <v>0</v>
      </c>
      <c r="S355" s="174">
        <v>0</v>
      </c>
      <c r="T355" s="175">
        <f>S355*H355</f>
        <v>0</v>
      </c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R355" s="176" t="s">
        <v>220</v>
      </c>
      <c r="AT355" s="176" t="s">
        <v>133</v>
      </c>
      <c r="AU355" s="176" t="s">
        <v>139</v>
      </c>
      <c r="AY355" s="18" t="s">
        <v>131</v>
      </c>
      <c r="BE355" s="177">
        <f>IF(N355="základní",J355,0)</f>
        <v>0</v>
      </c>
      <c r="BF355" s="177">
        <f>IF(N355="snížená",J355,0)</f>
        <v>0</v>
      </c>
      <c r="BG355" s="177">
        <f>IF(N355="zákl. přenesená",J355,0)</f>
        <v>0</v>
      </c>
      <c r="BH355" s="177">
        <f>IF(N355="sníž. přenesená",J355,0)</f>
        <v>0</v>
      </c>
      <c r="BI355" s="177">
        <f>IF(N355="nulová",J355,0)</f>
        <v>0</v>
      </c>
      <c r="BJ355" s="18" t="s">
        <v>139</v>
      </c>
      <c r="BK355" s="177">
        <f>ROUND(I355*H355,2)</f>
        <v>0</v>
      </c>
      <c r="BL355" s="18" t="s">
        <v>220</v>
      </c>
      <c r="BM355" s="176" t="s">
        <v>684</v>
      </c>
    </row>
    <row r="356" s="2" customFormat="1" ht="16.5" customHeight="1">
      <c r="A356" s="37"/>
      <c r="B356" s="164"/>
      <c r="C356" s="202" t="s">
        <v>685</v>
      </c>
      <c r="D356" s="202" t="s">
        <v>192</v>
      </c>
      <c r="E356" s="203" t="s">
        <v>686</v>
      </c>
      <c r="F356" s="204" t="s">
        <v>687</v>
      </c>
      <c r="G356" s="205" t="s">
        <v>211</v>
      </c>
      <c r="H356" s="206">
        <v>21.6</v>
      </c>
      <c r="I356" s="207"/>
      <c r="J356" s="208">
        <f>ROUND(I356*H356,2)</f>
        <v>0</v>
      </c>
      <c r="K356" s="204" t="s">
        <v>137</v>
      </c>
      <c r="L356" s="209"/>
      <c r="M356" s="210" t="s">
        <v>1</v>
      </c>
      <c r="N356" s="211" t="s">
        <v>42</v>
      </c>
      <c r="O356" s="76"/>
      <c r="P356" s="174">
        <f>O356*H356</f>
        <v>0</v>
      </c>
      <c r="Q356" s="174">
        <v>0.0019</v>
      </c>
      <c r="R356" s="174">
        <f>Q356*H356</f>
        <v>0.04104</v>
      </c>
      <c r="S356" s="174">
        <v>0</v>
      </c>
      <c r="T356" s="175">
        <f>S356*H356</f>
        <v>0</v>
      </c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R356" s="176" t="s">
        <v>301</v>
      </c>
      <c r="AT356" s="176" t="s">
        <v>192</v>
      </c>
      <c r="AU356" s="176" t="s">
        <v>139</v>
      </c>
      <c r="AY356" s="18" t="s">
        <v>131</v>
      </c>
      <c r="BE356" s="177">
        <f>IF(N356="základní",J356,0)</f>
        <v>0</v>
      </c>
      <c r="BF356" s="177">
        <f>IF(N356="snížená",J356,0)</f>
        <v>0</v>
      </c>
      <c r="BG356" s="177">
        <f>IF(N356="zákl. přenesená",J356,0)</f>
        <v>0</v>
      </c>
      <c r="BH356" s="177">
        <f>IF(N356="sníž. přenesená",J356,0)</f>
        <v>0</v>
      </c>
      <c r="BI356" s="177">
        <f>IF(N356="nulová",J356,0)</f>
        <v>0</v>
      </c>
      <c r="BJ356" s="18" t="s">
        <v>139</v>
      </c>
      <c r="BK356" s="177">
        <f>ROUND(I356*H356,2)</f>
        <v>0</v>
      </c>
      <c r="BL356" s="18" t="s">
        <v>220</v>
      </c>
      <c r="BM356" s="176" t="s">
        <v>688</v>
      </c>
    </row>
    <row r="357" s="14" customFormat="1">
      <c r="A357" s="14"/>
      <c r="B357" s="186"/>
      <c r="C357" s="14"/>
      <c r="D357" s="179" t="s">
        <v>141</v>
      </c>
      <c r="E357" s="14"/>
      <c r="F357" s="188" t="s">
        <v>689</v>
      </c>
      <c r="G357" s="14"/>
      <c r="H357" s="189">
        <v>21.6</v>
      </c>
      <c r="I357" s="190"/>
      <c r="J357" s="14"/>
      <c r="K357" s="14"/>
      <c r="L357" s="186"/>
      <c r="M357" s="191"/>
      <c r="N357" s="192"/>
      <c r="O357" s="192"/>
      <c r="P357" s="192"/>
      <c r="Q357" s="192"/>
      <c r="R357" s="192"/>
      <c r="S357" s="192"/>
      <c r="T357" s="193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187" t="s">
        <v>141</v>
      </c>
      <c r="AU357" s="187" t="s">
        <v>139</v>
      </c>
      <c r="AV357" s="14" t="s">
        <v>139</v>
      </c>
      <c r="AW357" s="14" t="s">
        <v>3</v>
      </c>
      <c r="AX357" s="14" t="s">
        <v>81</v>
      </c>
      <c r="AY357" s="187" t="s">
        <v>131</v>
      </c>
    </row>
    <row r="358" s="2" customFormat="1" ht="16.5" customHeight="1">
      <c r="A358" s="37"/>
      <c r="B358" s="164"/>
      <c r="C358" s="165" t="s">
        <v>690</v>
      </c>
      <c r="D358" s="165" t="s">
        <v>133</v>
      </c>
      <c r="E358" s="166" t="s">
        <v>691</v>
      </c>
      <c r="F358" s="167" t="s">
        <v>692</v>
      </c>
      <c r="G358" s="168" t="s">
        <v>211</v>
      </c>
      <c r="H358" s="169">
        <v>86</v>
      </c>
      <c r="I358" s="170"/>
      <c r="J358" s="171">
        <f>ROUND(I358*H358,2)</f>
        <v>0</v>
      </c>
      <c r="K358" s="167" t="s">
        <v>1</v>
      </c>
      <c r="L358" s="38"/>
      <c r="M358" s="172" t="s">
        <v>1</v>
      </c>
      <c r="N358" s="173" t="s">
        <v>42</v>
      </c>
      <c r="O358" s="76"/>
      <c r="P358" s="174">
        <f>O358*H358</f>
        <v>0</v>
      </c>
      <c r="Q358" s="174">
        <v>0</v>
      </c>
      <c r="R358" s="174">
        <f>Q358*H358</f>
        <v>0</v>
      </c>
      <c r="S358" s="174">
        <v>0.00999</v>
      </c>
      <c r="T358" s="175">
        <f>S358*H358</f>
        <v>0.85914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176" t="s">
        <v>220</v>
      </c>
      <c r="AT358" s="176" t="s">
        <v>133</v>
      </c>
      <c r="AU358" s="176" t="s">
        <v>139</v>
      </c>
      <c r="AY358" s="18" t="s">
        <v>131</v>
      </c>
      <c r="BE358" s="177">
        <f>IF(N358="základní",J358,0)</f>
        <v>0</v>
      </c>
      <c r="BF358" s="177">
        <f>IF(N358="snížená",J358,0)</f>
        <v>0</v>
      </c>
      <c r="BG358" s="177">
        <f>IF(N358="zákl. přenesená",J358,0)</f>
        <v>0</v>
      </c>
      <c r="BH358" s="177">
        <f>IF(N358="sníž. přenesená",J358,0)</f>
        <v>0</v>
      </c>
      <c r="BI358" s="177">
        <f>IF(N358="nulová",J358,0)</f>
        <v>0</v>
      </c>
      <c r="BJ358" s="18" t="s">
        <v>139</v>
      </c>
      <c r="BK358" s="177">
        <f>ROUND(I358*H358,2)</f>
        <v>0</v>
      </c>
      <c r="BL358" s="18" t="s">
        <v>220</v>
      </c>
      <c r="BM358" s="176" t="s">
        <v>693</v>
      </c>
    </row>
    <row r="359" s="2" customFormat="1" ht="16.5" customHeight="1">
      <c r="A359" s="37"/>
      <c r="B359" s="164"/>
      <c r="C359" s="165" t="s">
        <v>694</v>
      </c>
      <c r="D359" s="165" t="s">
        <v>133</v>
      </c>
      <c r="E359" s="166" t="s">
        <v>695</v>
      </c>
      <c r="F359" s="167" t="s">
        <v>429</v>
      </c>
      <c r="G359" s="168" t="s">
        <v>299</v>
      </c>
      <c r="H359" s="169">
        <v>1</v>
      </c>
      <c r="I359" s="170"/>
      <c r="J359" s="171">
        <f>ROUND(I359*H359,2)</f>
        <v>0</v>
      </c>
      <c r="K359" s="167" t="s">
        <v>1</v>
      </c>
      <c r="L359" s="38"/>
      <c r="M359" s="172" t="s">
        <v>1</v>
      </c>
      <c r="N359" s="173" t="s">
        <v>42</v>
      </c>
      <c r="O359" s="76"/>
      <c r="P359" s="174">
        <f>O359*H359</f>
        <v>0</v>
      </c>
      <c r="Q359" s="174">
        <v>0</v>
      </c>
      <c r="R359" s="174">
        <f>Q359*H359</f>
        <v>0</v>
      </c>
      <c r="S359" s="174">
        <v>0</v>
      </c>
      <c r="T359" s="175">
        <f>S359*H359</f>
        <v>0</v>
      </c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R359" s="176" t="s">
        <v>220</v>
      </c>
      <c r="AT359" s="176" t="s">
        <v>133</v>
      </c>
      <c r="AU359" s="176" t="s">
        <v>139</v>
      </c>
      <c r="AY359" s="18" t="s">
        <v>131</v>
      </c>
      <c r="BE359" s="177">
        <f>IF(N359="základní",J359,0)</f>
        <v>0</v>
      </c>
      <c r="BF359" s="177">
        <f>IF(N359="snížená",J359,0)</f>
        <v>0</v>
      </c>
      <c r="BG359" s="177">
        <f>IF(N359="zákl. přenesená",J359,0)</f>
        <v>0</v>
      </c>
      <c r="BH359" s="177">
        <f>IF(N359="sníž. přenesená",J359,0)</f>
        <v>0</v>
      </c>
      <c r="BI359" s="177">
        <f>IF(N359="nulová",J359,0)</f>
        <v>0</v>
      </c>
      <c r="BJ359" s="18" t="s">
        <v>139</v>
      </c>
      <c r="BK359" s="177">
        <f>ROUND(I359*H359,2)</f>
        <v>0</v>
      </c>
      <c r="BL359" s="18" t="s">
        <v>220</v>
      </c>
      <c r="BM359" s="176" t="s">
        <v>696</v>
      </c>
    </row>
    <row r="360" s="2" customFormat="1" ht="16.5" customHeight="1">
      <c r="A360" s="37"/>
      <c r="B360" s="164"/>
      <c r="C360" s="165" t="s">
        <v>697</v>
      </c>
      <c r="D360" s="165" t="s">
        <v>133</v>
      </c>
      <c r="E360" s="166" t="s">
        <v>698</v>
      </c>
      <c r="F360" s="167" t="s">
        <v>699</v>
      </c>
      <c r="G360" s="168" t="s">
        <v>299</v>
      </c>
      <c r="H360" s="169">
        <v>1</v>
      </c>
      <c r="I360" s="170"/>
      <c r="J360" s="171">
        <f>ROUND(I360*H360,2)</f>
        <v>0</v>
      </c>
      <c r="K360" s="167" t="s">
        <v>1</v>
      </c>
      <c r="L360" s="38"/>
      <c r="M360" s="172" t="s">
        <v>1</v>
      </c>
      <c r="N360" s="173" t="s">
        <v>42</v>
      </c>
      <c r="O360" s="76"/>
      <c r="P360" s="174">
        <f>O360*H360</f>
        <v>0</v>
      </c>
      <c r="Q360" s="174">
        <v>0</v>
      </c>
      <c r="R360" s="174">
        <f>Q360*H360</f>
        <v>0</v>
      </c>
      <c r="S360" s="174">
        <v>0</v>
      </c>
      <c r="T360" s="175">
        <f>S360*H360</f>
        <v>0</v>
      </c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R360" s="176" t="s">
        <v>220</v>
      </c>
      <c r="AT360" s="176" t="s">
        <v>133</v>
      </c>
      <c r="AU360" s="176" t="s">
        <v>139</v>
      </c>
      <c r="AY360" s="18" t="s">
        <v>131</v>
      </c>
      <c r="BE360" s="177">
        <f>IF(N360="základní",J360,0)</f>
        <v>0</v>
      </c>
      <c r="BF360" s="177">
        <f>IF(N360="snížená",J360,0)</f>
        <v>0</v>
      </c>
      <c r="BG360" s="177">
        <f>IF(N360="zákl. přenesená",J360,0)</f>
        <v>0</v>
      </c>
      <c r="BH360" s="177">
        <f>IF(N360="sníž. přenesená",J360,0)</f>
        <v>0</v>
      </c>
      <c r="BI360" s="177">
        <f>IF(N360="nulová",J360,0)</f>
        <v>0</v>
      </c>
      <c r="BJ360" s="18" t="s">
        <v>139</v>
      </c>
      <c r="BK360" s="177">
        <f>ROUND(I360*H360,2)</f>
        <v>0</v>
      </c>
      <c r="BL360" s="18" t="s">
        <v>220</v>
      </c>
      <c r="BM360" s="176" t="s">
        <v>700</v>
      </c>
    </row>
    <row r="361" s="2" customFormat="1" ht="16.5" customHeight="1">
      <c r="A361" s="37"/>
      <c r="B361" s="164"/>
      <c r="C361" s="165" t="s">
        <v>701</v>
      </c>
      <c r="D361" s="165" t="s">
        <v>133</v>
      </c>
      <c r="E361" s="166" t="s">
        <v>702</v>
      </c>
      <c r="F361" s="167" t="s">
        <v>703</v>
      </c>
      <c r="G361" s="168" t="s">
        <v>299</v>
      </c>
      <c r="H361" s="169">
        <v>1</v>
      </c>
      <c r="I361" s="170"/>
      <c r="J361" s="171">
        <f>ROUND(I361*H361,2)</f>
        <v>0</v>
      </c>
      <c r="K361" s="167" t="s">
        <v>1</v>
      </c>
      <c r="L361" s="38"/>
      <c r="M361" s="172" t="s">
        <v>1</v>
      </c>
      <c r="N361" s="173" t="s">
        <v>42</v>
      </c>
      <c r="O361" s="76"/>
      <c r="P361" s="174">
        <f>O361*H361</f>
        <v>0</v>
      </c>
      <c r="Q361" s="174">
        <v>0</v>
      </c>
      <c r="R361" s="174">
        <f>Q361*H361</f>
        <v>0</v>
      </c>
      <c r="S361" s="174">
        <v>0</v>
      </c>
      <c r="T361" s="175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176" t="s">
        <v>220</v>
      </c>
      <c r="AT361" s="176" t="s">
        <v>133</v>
      </c>
      <c r="AU361" s="176" t="s">
        <v>139</v>
      </c>
      <c r="AY361" s="18" t="s">
        <v>131</v>
      </c>
      <c r="BE361" s="177">
        <f>IF(N361="základní",J361,0)</f>
        <v>0</v>
      </c>
      <c r="BF361" s="177">
        <f>IF(N361="snížená",J361,0)</f>
        <v>0</v>
      </c>
      <c r="BG361" s="177">
        <f>IF(N361="zákl. přenesená",J361,0)</f>
        <v>0</v>
      </c>
      <c r="BH361" s="177">
        <f>IF(N361="sníž. přenesená",J361,0)</f>
        <v>0</v>
      </c>
      <c r="BI361" s="177">
        <f>IF(N361="nulová",J361,0)</f>
        <v>0</v>
      </c>
      <c r="BJ361" s="18" t="s">
        <v>139</v>
      </c>
      <c r="BK361" s="177">
        <f>ROUND(I361*H361,2)</f>
        <v>0</v>
      </c>
      <c r="BL361" s="18" t="s">
        <v>220</v>
      </c>
      <c r="BM361" s="176" t="s">
        <v>704</v>
      </c>
    </row>
    <row r="362" s="2" customFormat="1" ht="24.15" customHeight="1">
      <c r="A362" s="37"/>
      <c r="B362" s="164"/>
      <c r="C362" s="165" t="s">
        <v>705</v>
      </c>
      <c r="D362" s="165" t="s">
        <v>133</v>
      </c>
      <c r="E362" s="166" t="s">
        <v>706</v>
      </c>
      <c r="F362" s="167" t="s">
        <v>707</v>
      </c>
      <c r="G362" s="168" t="s">
        <v>173</v>
      </c>
      <c r="H362" s="169">
        <v>0.205</v>
      </c>
      <c r="I362" s="170"/>
      <c r="J362" s="171">
        <f>ROUND(I362*H362,2)</f>
        <v>0</v>
      </c>
      <c r="K362" s="167" t="s">
        <v>137</v>
      </c>
      <c r="L362" s="38"/>
      <c r="M362" s="172" t="s">
        <v>1</v>
      </c>
      <c r="N362" s="173" t="s">
        <v>42</v>
      </c>
      <c r="O362" s="76"/>
      <c r="P362" s="174">
        <f>O362*H362</f>
        <v>0</v>
      </c>
      <c r="Q362" s="174">
        <v>0</v>
      </c>
      <c r="R362" s="174">
        <f>Q362*H362</f>
        <v>0</v>
      </c>
      <c r="S362" s="174">
        <v>0</v>
      </c>
      <c r="T362" s="175">
        <f>S362*H362</f>
        <v>0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176" t="s">
        <v>220</v>
      </c>
      <c r="AT362" s="176" t="s">
        <v>133</v>
      </c>
      <c r="AU362" s="176" t="s">
        <v>139</v>
      </c>
      <c r="AY362" s="18" t="s">
        <v>131</v>
      </c>
      <c r="BE362" s="177">
        <f>IF(N362="základní",J362,0)</f>
        <v>0</v>
      </c>
      <c r="BF362" s="177">
        <f>IF(N362="snížená",J362,0)</f>
        <v>0</v>
      </c>
      <c r="BG362" s="177">
        <f>IF(N362="zákl. přenesená",J362,0)</f>
        <v>0</v>
      </c>
      <c r="BH362" s="177">
        <f>IF(N362="sníž. přenesená",J362,0)</f>
        <v>0</v>
      </c>
      <c r="BI362" s="177">
        <f>IF(N362="nulová",J362,0)</f>
        <v>0</v>
      </c>
      <c r="BJ362" s="18" t="s">
        <v>139</v>
      </c>
      <c r="BK362" s="177">
        <f>ROUND(I362*H362,2)</f>
        <v>0</v>
      </c>
      <c r="BL362" s="18" t="s">
        <v>220</v>
      </c>
      <c r="BM362" s="176" t="s">
        <v>708</v>
      </c>
    </row>
    <row r="363" s="2" customFormat="1" ht="33" customHeight="1">
      <c r="A363" s="37"/>
      <c r="B363" s="164"/>
      <c r="C363" s="165" t="s">
        <v>709</v>
      </c>
      <c r="D363" s="165" t="s">
        <v>133</v>
      </c>
      <c r="E363" s="166" t="s">
        <v>710</v>
      </c>
      <c r="F363" s="167" t="s">
        <v>711</v>
      </c>
      <c r="G363" s="168" t="s">
        <v>173</v>
      </c>
      <c r="H363" s="169">
        <v>0.205</v>
      </c>
      <c r="I363" s="170"/>
      <c r="J363" s="171">
        <f>ROUND(I363*H363,2)</f>
        <v>0</v>
      </c>
      <c r="K363" s="167" t="s">
        <v>137</v>
      </c>
      <c r="L363" s="38"/>
      <c r="M363" s="172" t="s">
        <v>1</v>
      </c>
      <c r="N363" s="173" t="s">
        <v>42</v>
      </c>
      <c r="O363" s="76"/>
      <c r="P363" s="174">
        <f>O363*H363</f>
        <v>0</v>
      </c>
      <c r="Q363" s="174">
        <v>0</v>
      </c>
      <c r="R363" s="174">
        <f>Q363*H363</f>
        <v>0</v>
      </c>
      <c r="S363" s="174">
        <v>0</v>
      </c>
      <c r="T363" s="175">
        <f>S363*H363</f>
        <v>0</v>
      </c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R363" s="176" t="s">
        <v>220</v>
      </c>
      <c r="AT363" s="176" t="s">
        <v>133</v>
      </c>
      <c r="AU363" s="176" t="s">
        <v>139</v>
      </c>
      <c r="AY363" s="18" t="s">
        <v>131</v>
      </c>
      <c r="BE363" s="177">
        <f>IF(N363="základní",J363,0)</f>
        <v>0</v>
      </c>
      <c r="BF363" s="177">
        <f>IF(N363="snížená",J363,0)</f>
        <v>0</v>
      </c>
      <c r="BG363" s="177">
        <f>IF(N363="zákl. přenesená",J363,0)</f>
        <v>0</v>
      </c>
      <c r="BH363" s="177">
        <f>IF(N363="sníž. přenesená",J363,0)</f>
        <v>0</v>
      </c>
      <c r="BI363" s="177">
        <f>IF(N363="nulová",J363,0)</f>
        <v>0</v>
      </c>
      <c r="BJ363" s="18" t="s">
        <v>139</v>
      </c>
      <c r="BK363" s="177">
        <f>ROUND(I363*H363,2)</f>
        <v>0</v>
      </c>
      <c r="BL363" s="18" t="s">
        <v>220</v>
      </c>
      <c r="BM363" s="176" t="s">
        <v>712</v>
      </c>
    </row>
    <row r="364" s="12" customFormat="1" ht="22.8" customHeight="1">
      <c r="A364" s="12"/>
      <c r="B364" s="151"/>
      <c r="C364" s="12"/>
      <c r="D364" s="152" t="s">
        <v>75</v>
      </c>
      <c r="E364" s="162" t="s">
        <v>713</v>
      </c>
      <c r="F364" s="162" t="s">
        <v>714</v>
      </c>
      <c r="G364" s="12"/>
      <c r="H364" s="12"/>
      <c r="I364" s="154"/>
      <c r="J364" s="163">
        <f>BK364</f>
        <v>0</v>
      </c>
      <c r="K364" s="12"/>
      <c r="L364" s="151"/>
      <c r="M364" s="156"/>
      <c r="N364" s="157"/>
      <c r="O364" s="157"/>
      <c r="P364" s="158">
        <f>SUM(P365:P368)</f>
        <v>0</v>
      </c>
      <c r="Q364" s="157"/>
      <c r="R364" s="158">
        <f>SUM(R365:R368)</f>
        <v>0</v>
      </c>
      <c r="S364" s="157"/>
      <c r="T364" s="159">
        <f>SUM(T365:T368)</f>
        <v>0.24</v>
      </c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R364" s="152" t="s">
        <v>139</v>
      </c>
      <c r="AT364" s="160" t="s">
        <v>75</v>
      </c>
      <c r="AU364" s="160" t="s">
        <v>81</v>
      </c>
      <c r="AY364" s="152" t="s">
        <v>131</v>
      </c>
      <c r="BK364" s="161">
        <f>SUM(BK365:BK368)</f>
        <v>0</v>
      </c>
    </row>
    <row r="365" s="2" customFormat="1" ht="24.15" customHeight="1">
      <c r="A365" s="37"/>
      <c r="B365" s="164"/>
      <c r="C365" s="165" t="s">
        <v>715</v>
      </c>
      <c r="D365" s="165" t="s">
        <v>133</v>
      </c>
      <c r="E365" s="166" t="s">
        <v>716</v>
      </c>
      <c r="F365" s="167" t="s">
        <v>717</v>
      </c>
      <c r="G365" s="168" t="s">
        <v>240</v>
      </c>
      <c r="H365" s="169">
        <v>24</v>
      </c>
      <c r="I365" s="170"/>
      <c r="J365" s="171">
        <f>ROUND(I365*H365,2)</f>
        <v>0</v>
      </c>
      <c r="K365" s="167" t="s">
        <v>137</v>
      </c>
      <c r="L365" s="38"/>
      <c r="M365" s="172" t="s">
        <v>1</v>
      </c>
      <c r="N365" s="173" t="s">
        <v>42</v>
      </c>
      <c r="O365" s="76"/>
      <c r="P365" s="174">
        <f>O365*H365</f>
        <v>0</v>
      </c>
      <c r="Q365" s="174">
        <v>0</v>
      </c>
      <c r="R365" s="174">
        <f>Q365*H365</f>
        <v>0</v>
      </c>
      <c r="S365" s="174">
        <v>0.01</v>
      </c>
      <c r="T365" s="175">
        <f>S365*H365</f>
        <v>0.24</v>
      </c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R365" s="176" t="s">
        <v>220</v>
      </c>
      <c r="AT365" s="176" t="s">
        <v>133</v>
      </c>
      <c r="AU365" s="176" t="s">
        <v>139</v>
      </c>
      <c r="AY365" s="18" t="s">
        <v>131</v>
      </c>
      <c r="BE365" s="177">
        <f>IF(N365="základní",J365,0)</f>
        <v>0</v>
      </c>
      <c r="BF365" s="177">
        <f>IF(N365="snížená",J365,0)</f>
        <v>0</v>
      </c>
      <c r="BG365" s="177">
        <f>IF(N365="zákl. přenesená",J365,0)</f>
        <v>0</v>
      </c>
      <c r="BH365" s="177">
        <f>IF(N365="sníž. přenesená",J365,0)</f>
        <v>0</v>
      </c>
      <c r="BI365" s="177">
        <f>IF(N365="nulová",J365,0)</f>
        <v>0</v>
      </c>
      <c r="BJ365" s="18" t="s">
        <v>139</v>
      </c>
      <c r="BK365" s="177">
        <f>ROUND(I365*H365,2)</f>
        <v>0</v>
      </c>
      <c r="BL365" s="18" t="s">
        <v>220</v>
      </c>
      <c r="BM365" s="176" t="s">
        <v>718</v>
      </c>
    </row>
    <row r="366" s="13" customFormat="1">
      <c r="A366" s="13"/>
      <c r="B366" s="178"/>
      <c r="C366" s="13"/>
      <c r="D366" s="179" t="s">
        <v>141</v>
      </c>
      <c r="E366" s="180" t="s">
        <v>1</v>
      </c>
      <c r="F366" s="181" t="s">
        <v>719</v>
      </c>
      <c r="G366" s="13"/>
      <c r="H366" s="180" t="s">
        <v>1</v>
      </c>
      <c r="I366" s="182"/>
      <c r="J366" s="13"/>
      <c r="K366" s="13"/>
      <c r="L366" s="178"/>
      <c r="M366" s="183"/>
      <c r="N366" s="184"/>
      <c r="O366" s="184"/>
      <c r="P366" s="184"/>
      <c r="Q366" s="184"/>
      <c r="R366" s="184"/>
      <c r="S366" s="184"/>
      <c r="T366" s="185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180" t="s">
        <v>141</v>
      </c>
      <c r="AU366" s="180" t="s">
        <v>139</v>
      </c>
      <c r="AV366" s="13" t="s">
        <v>81</v>
      </c>
      <c r="AW366" s="13" t="s">
        <v>32</v>
      </c>
      <c r="AX366" s="13" t="s">
        <v>76</v>
      </c>
      <c r="AY366" s="180" t="s">
        <v>131</v>
      </c>
    </row>
    <row r="367" s="14" customFormat="1">
      <c r="A367" s="14"/>
      <c r="B367" s="186"/>
      <c r="C367" s="14"/>
      <c r="D367" s="179" t="s">
        <v>141</v>
      </c>
      <c r="E367" s="187" t="s">
        <v>1</v>
      </c>
      <c r="F367" s="188" t="s">
        <v>259</v>
      </c>
      <c r="G367" s="14"/>
      <c r="H367" s="189">
        <v>24</v>
      </c>
      <c r="I367" s="190"/>
      <c r="J367" s="14"/>
      <c r="K367" s="14"/>
      <c r="L367" s="186"/>
      <c r="M367" s="191"/>
      <c r="N367" s="192"/>
      <c r="O367" s="192"/>
      <c r="P367" s="192"/>
      <c r="Q367" s="192"/>
      <c r="R367" s="192"/>
      <c r="S367" s="192"/>
      <c r="T367" s="193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187" t="s">
        <v>141</v>
      </c>
      <c r="AU367" s="187" t="s">
        <v>139</v>
      </c>
      <c r="AV367" s="14" t="s">
        <v>139</v>
      </c>
      <c r="AW367" s="14" t="s">
        <v>32</v>
      </c>
      <c r="AX367" s="14" t="s">
        <v>76</v>
      </c>
      <c r="AY367" s="187" t="s">
        <v>131</v>
      </c>
    </row>
    <row r="368" s="15" customFormat="1">
      <c r="A368" s="15"/>
      <c r="B368" s="194"/>
      <c r="C368" s="15"/>
      <c r="D368" s="179" t="s">
        <v>141</v>
      </c>
      <c r="E368" s="195" t="s">
        <v>1</v>
      </c>
      <c r="F368" s="196" t="s">
        <v>144</v>
      </c>
      <c r="G368" s="15"/>
      <c r="H368" s="197">
        <v>24</v>
      </c>
      <c r="I368" s="198"/>
      <c r="J368" s="15"/>
      <c r="K368" s="15"/>
      <c r="L368" s="194"/>
      <c r="M368" s="199"/>
      <c r="N368" s="200"/>
      <c r="O368" s="200"/>
      <c r="P368" s="200"/>
      <c r="Q368" s="200"/>
      <c r="R368" s="200"/>
      <c r="S368" s="200"/>
      <c r="T368" s="201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T368" s="195" t="s">
        <v>141</v>
      </c>
      <c r="AU368" s="195" t="s">
        <v>139</v>
      </c>
      <c r="AV368" s="15" t="s">
        <v>138</v>
      </c>
      <c r="AW368" s="15" t="s">
        <v>32</v>
      </c>
      <c r="AX368" s="15" t="s">
        <v>81</v>
      </c>
      <c r="AY368" s="195" t="s">
        <v>131</v>
      </c>
    </row>
    <row r="369" s="12" customFormat="1" ht="22.8" customHeight="1">
      <c r="A369" s="12"/>
      <c r="B369" s="151"/>
      <c r="C369" s="12"/>
      <c r="D369" s="152" t="s">
        <v>75</v>
      </c>
      <c r="E369" s="162" t="s">
        <v>720</v>
      </c>
      <c r="F369" s="162" t="s">
        <v>721</v>
      </c>
      <c r="G369" s="12"/>
      <c r="H369" s="12"/>
      <c r="I369" s="154"/>
      <c r="J369" s="163">
        <f>BK369</f>
        <v>0</v>
      </c>
      <c r="K369" s="12"/>
      <c r="L369" s="151"/>
      <c r="M369" s="156"/>
      <c r="N369" s="157"/>
      <c r="O369" s="157"/>
      <c r="P369" s="158">
        <f>SUM(P370:P373)</f>
        <v>0</v>
      </c>
      <c r="Q369" s="157"/>
      <c r="R369" s="158">
        <f>SUM(R370:R373)</f>
        <v>0.0432</v>
      </c>
      <c r="S369" s="157"/>
      <c r="T369" s="159">
        <f>SUM(T370:T373)</f>
        <v>0</v>
      </c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R369" s="152" t="s">
        <v>139</v>
      </c>
      <c r="AT369" s="160" t="s">
        <v>75</v>
      </c>
      <c r="AU369" s="160" t="s">
        <v>81</v>
      </c>
      <c r="AY369" s="152" t="s">
        <v>131</v>
      </c>
      <c r="BK369" s="161">
        <f>SUM(BK370:BK373)</f>
        <v>0</v>
      </c>
    </row>
    <row r="370" s="2" customFormat="1" ht="24.15" customHeight="1">
      <c r="A370" s="37"/>
      <c r="B370" s="164"/>
      <c r="C370" s="165" t="s">
        <v>722</v>
      </c>
      <c r="D370" s="165" t="s">
        <v>133</v>
      </c>
      <c r="E370" s="166" t="s">
        <v>723</v>
      </c>
      <c r="F370" s="167" t="s">
        <v>724</v>
      </c>
      <c r="G370" s="168" t="s">
        <v>240</v>
      </c>
      <c r="H370" s="169">
        <v>8</v>
      </c>
      <c r="I370" s="170"/>
      <c r="J370" s="171">
        <f>ROUND(I370*H370,2)</f>
        <v>0</v>
      </c>
      <c r="K370" s="167" t="s">
        <v>137</v>
      </c>
      <c r="L370" s="38"/>
      <c r="M370" s="172" t="s">
        <v>1</v>
      </c>
      <c r="N370" s="173" t="s">
        <v>42</v>
      </c>
      <c r="O370" s="76"/>
      <c r="P370" s="174">
        <f>O370*H370</f>
        <v>0</v>
      </c>
      <c r="Q370" s="174">
        <v>0</v>
      </c>
      <c r="R370" s="174">
        <f>Q370*H370</f>
        <v>0</v>
      </c>
      <c r="S370" s="174">
        <v>0</v>
      </c>
      <c r="T370" s="175">
        <f>S370*H370</f>
        <v>0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176" t="s">
        <v>220</v>
      </c>
      <c r="AT370" s="176" t="s">
        <v>133</v>
      </c>
      <c r="AU370" s="176" t="s">
        <v>139</v>
      </c>
      <c r="AY370" s="18" t="s">
        <v>131</v>
      </c>
      <c r="BE370" s="177">
        <f>IF(N370="základní",J370,0)</f>
        <v>0</v>
      </c>
      <c r="BF370" s="177">
        <f>IF(N370="snížená",J370,0)</f>
        <v>0</v>
      </c>
      <c r="BG370" s="177">
        <f>IF(N370="zákl. přenesená",J370,0)</f>
        <v>0</v>
      </c>
      <c r="BH370" s="177">
        <f>IF(N370="sníž. přenesená",J370,0)</f>
        <v>0</v>
      </c>
      <c r="BI370" s="177">
        <f>IF(N370="nulová",J370,0)</f>
        <v>0</v>
      </c>
      <c r="BJ370" s="18" t="s">
        <v>139</v>
      </c>
      <c r="BK370" s="177">
        <f>ROUND(I370*H370,2)</f>
        <v>0</v>
      </c>
      <c r="BL370" s="18" t="s">
        <v>220</v>
      </c>
      <c r="BM370" s="176" t="s">
        <v>725</v>
      </c>
    </row>
    <row r="371" s="2" customFormat="1" ht="24.15" customHeight="1">
      <c r="A371" s="37"/>
      <c r="B371" s="164"/>
      <c r="C371" s="202" t="s">
        <v>726</v>
      </c>
      <c r="D371" s="202" t="s">
        <v>192</v>
      </c>
      <c r="E371" s="203" t="s">
        <v>727</v>
      </c>
      <c r="F371" s="204" t="s">
        <v>728</v>
      </c>
      <c r="G371" s="205" t="s">
        <v>240</v>
      </c>
      <c r="H371" s="206">
        <v>8</v>
      </c>
      <c r="I371" s="207"/>
      <c r="J371" s="208">
        <f>ROUND(I371*H371,2)</f>
        <v>0</v>
      </c>
      <c r="K371" s="204" t="s">
        <v>137</v>
      </c>
      <c r="L371" s="209"/>
      <c r="M371" s="210" t="s">
        <v>1</v>
      </c>
      <c r="N371" s="211" t="s">
        <v>42</v>
      </c>
      <c r="O371" s="76"/>
      <c r="P371" s="174">
        <f>O371*H371</f>
        <v>0</v>
      </c>
      <c r="Q371" s="174">
        <v>0.0054</v>
      </c>
      <c r="R371" s="174">
        <f>Q371*H371</f>
        <v>0.0432</v>
      </c>
      <c r="S371" s="174">
        <v>0</v>
      </c>
      <c r="T371" s="175">
        <f>S371*H371</f>
        <v>0</v>
      </c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R371" s="176" t="s">
        <v>301</v>
      </c>
      <c r="AT371" s="176" t="s">
        <v>192</v>
      </c>
      <c r="AU371" s="176" t="s">
        <v>139</v>
      </c>
      <c r="AY371" s="18" t="s">
        <v>131</v>
      </c>
      <c r="BE371" s="177">
        <f>IF(N371="základní",J371,0)</f>
        <v>0</v>
      </c>
      <c r="BF371" s="177">
        <f>IF(N371="snížená",J371,0)</f>
        <v>0</v>
      </c>
      <c r="BG371" s="177">
        <f>IF(N371="zákl. přenesená",J371,0)</f>
        <v>0</v>
      </c>
      <c r="BH371" s="177">
        <f>IF(N371="sníž. přenesená",J371,0)</f>
        <v>0</v>
      </c>
      <c r="BI371" s="177">
        <f>IF(N371="nulová",J371,0)</f>
        <v>0</v>
      </c>
      <c r="BJ371" s="18" t="s">
        <v>139</v>
      </c>
      <c r="BK371" s="177">
        <f>ROUND(I371*H371,2)</f>
        <v>0</v>
      </c>
      <c r="BL371" s="18" t="s">
        <v>220</v>
      </c>
      <c r="BM371" s="176" t="s">
        <v>729</v>
      </c>
    </row>
    <row r="372" s="2" customFormat="1" ht="24.15" customHeight="1">
      <c r="A372" s="37"/>
      <c r="B372" s="164"/>
      <c r="C372" s="165" t="s">
        <v>730</v>
      </c>
      <c r="D372" s="165" t="s">
        <v>133</v>
      </c>
      <c r="E372" s="166" t="s">
        <v>731</v>
      </c>
      <c r="F372" s="167" t="s">
        <v>732</v>
      </c>
      <c r="G372" s="168" t="s">
        <v>173</v>
      </c>
      <c r="H372" s="169">
        <v>0.043</v>
      </c>
      <c r="I372" s="170"/>
      <c r="J372" s="171">
        <f>ROUND(I372*H372,2)</f>
        <v>0</v>
      </c>
      <c r="K372" s="167" t="s">
        <v>137</v>
      </c>
      <c r="L372" s="38"/>
      <c r="M372" s="172" t="s">
        <v>1</v>
      </c>
      <c r="N372" s="173" t="s">
        <v>42</v>
      </c>
      <c r="O372" s="76"/>
      <c r="P372" s="174">
        <f>O372*H372</f>
        <v>0</v>
      </c>
      <c r="Q372" s="174">
        <v>0</v>
      </c>
      <c r="R372" s="174">
        <f>Q372*H372</f>
        <v>0</v>
      </c>
      <c r="S372" s="174">
        <v>0</v>
      </c>
      <c r="T372" s="175">
        <f>S372*H372</f>
        <v>0</v>
      </c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R372" s="176" t="s">
        <v>220</v>
      </c>
      <c r="AT372" s="176" t="s">
        <v>133</v>
      </c>
      <c r="AU372" s="176" t="s">
        <v>139</v>
      </c>
      <c r="AY372" s="18" t="s">
        <v>131</v>
      </c>
      <c r="BE372" s="177">
        <f>IF(N372="základní",J372,0)</f>
        <v>0</v>
      </c>
      <c r="BF372" s="177">
        <f>IF(N372="snížená",J372,0)</f>
        <v>0</v>
      </c>
      <c r="BG372" s="177">
        <f>IF(N372="zákl. přenesená",J372,0)</f>
        <v>0</v>
      </c>
      <c r="BH372" s="177">
        <f>IF(N372="sníž. přenesená",J372,0)</f>
        <v>0</v>
      </c>
      <c r="BI372" s="177">
        <f>IF(N372="nulová",J372,0)</f>
        <v>0</v>
      </c>
      <c r="BJ372" s="18" t="s">
        <v>139</v>
      </c>
      <c r="BK372" s="177">
        <f>ROUND(I372*H372,2)</f>
        <v>0</v>
      </c>
      <c r="BL372" s="18" t="s">
        <v>220</v>
      </c>
      <c r="BM372" s="176" t="s">
        <v>733</v>
      </c>
    </row>
    <row r="373" s="2" customFormat="1" ht="24.15" customHeight="1">
      <c r="A373" s="37"/>
      <c r="B373" s="164"/>
      <c r="C373" s="165" t="s">
        <v>734</v>
      </c>
      <c r="D373" s="165" t="s">
        <v>133</v>
      </c>
      <c r="E373" s="166" t="s">
        <v>735</v>
      </c>
      <c r="F373" s="167" t="s">
        <v>736</v>
      </c>
      <c r="G373" s="168" t="s">
        <v>173</v>
      </c>
      <c r="H373" s="169">
        <v>0.043</v>
      </c>
      <c r="I373" s="170"/>
      <c r="J373" s="171">
        <f>ROUND(I373*H373,2)</f>
        <v>0</v>
      </c>
      <c r="K373" s="167" t="s">
        <v>137</v>
      </c>
      <c r="L373" s="38"/>
      <c r="M373" s="172" t="s">
        <v>1</v>
      </c>
      <c r="N373" s="173" t="s">
        <v>42</v>
      </c>
      <c r="O373" s="76"/>
      <c r="P373" s="174">
        <f>O373*H373</f>
        <v>0</v>
      </c>
      <c r="Q373" s="174">
        <v>0</v>
      </c>
      <c r="R373" s="174">
        <f>Q373*H373</f>
        <v>0</v>
      </c>
      <c r="S373" s="174">
        <v>0</v>
      </c>
      <c r="T373" s="175">
        <f>S373*H373</f>
        <v>0</v>
      </c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R373" s="176" t="s">
        <v>220</v>
      </c>
      <c r="AT373" s="176" t="s">
        <v>133</v>
      </c>
      <c r="AU373" s="176" t="s">
        <v>139</v>
      </c>
      <c r="AY373" s="18" t="s">
        <v>131</v>
      </c>
      <c r="BE373" s="177">
        <f>IF(N373="základní",J373,0)</f>
        <v>0</v>
      </c>
      <c r="BF373" s="177">
        <f>IF(N373="snížená",J373,0)</f>
        <v>0</v>
      </c>
      <c r="BG373" s="177">
        <f>IF(N373="zákl. přenesená",J373,0)</f>
        <v>0</v>
      </c>
      <c r="BH373" s="177">
        <f>IF(N373="sníž. přenesená",J373,0)</f>
        <v>0</v>
      </c>
      <c r="BI373" s="177">
        <f>IF(N373="nulová",J373,0)</f>
        <v>0</v>
      </c>
      <c r="BJ373" s="18" t="s">
        <v>139</v>
      </c>
      <c r="BK373" s="177">
        <f>ROUND(I373*H373,2)</f>
        <v>0</v>
      </c>
      <c r="BL373" s="18" t="s">
        <v>220</v>
      </c>
      <c r="BM373" s="176" t="s">
        <v>737</v>
      </c>
    </row>
    <row r="374" s="12" customFormat="1" ht="22.8" customHeight="1">
      <c r="A374" s="12"/>
      <c r="B374" s="151"/>
      <c r="C374" s="12"/>
      <c r="D374" s="152" t="s">
        <v>75</v>
      </c>
      <c r="E374" s="162" t="s">
        <v>738</v>
      </c>
      <c r="F374" s="162" t="s">
        <v>739</v>
      </c>
      <c r="G374" s="12"/>
      <c r="H374" s="12"/>
      <c r="I374" s="154"/>
      <c r="J374" s="163">
        <f>BK374</f>
        <v>0</v>
      </c>
      <c r="K374" s="12"/>
      <c r="L374" s="151"/>
      <c r="M374" s="156"/>
      <c r="N374" s="157"/>
      <c r="O374" s="157"/>
      <c r="P374" s="158">
        <f>SUM(P375:P385)</f>
        <v>0</v>
      </c>
      <c r="Q374" s="157"/>
      <c r="R374" s="158">
        <f>SUM(R375:R385)</f>
        <v>1.1171328000000002</v>
      </c>
      <c r="S374" s="157"/>
      <c r="T374" s="159">
        <f>SUM(T375:T385)</f>
        <v>0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152" t="s">
        <v>139</v>
      </c>
      <c r="AT374" s="160" t="s">
        <v>75</v>
      </c>
      <c r="AU374" s="160" t="s">
        <v>81</v>
      </c>
      <c r="AY374" s="152" t="s">
        <v>131</v>
      </c>
      <c r="BK374" s="161">
        <f>SUM(BK375:BK385)</f>
        <v>0</v>
      </c>
    </row>
    <row r="375" s="2" customFormat="1" ht="16.5" customHeight="1">
      <c r="A375" s="37"/>
      <c r="B375" s="164"/>
      <c r="C375" s="165" t="s">
        <v>740</v>
      </c>
      <c r="D375" s="165" t="s">
        <v>133</v>
      </c>
      <c r="E375" s="166" t="s">
        <v>741</v>
      </c>
      <c r="F375" s="167" t="s">
        <v>742</v>
      </c>
      <c r="G375" s="168" t="s">
        <v>205</v>
      </c>
      <c r="H375" s="169">
        <v>53.76</v>
      </c>
      <c r="I375" s="170"/>
      <c r="J375" s="171">
        <f>ROUND(I375*H375,2)</f>
        <v>0</v>
      </c>
      <c r="K375" s="167" t="s">
        <v>137</v>
      </c>
      <c r="L375" s="38"/>
      <c r="M375" s="172" t="s">
        <v>1</v>
      </c>
      <c r="N375" s="173" t="s">
        <v>42</v>
      </c>
      <c r="O375" s="76"/>
      <c r="P375" s="174">
        <f>O375*H375</f>
        <v>0</v>
      </c>
      <c r="Q375" s="174">
        <v>0</v>
      </c>
      <c r="R375" s="174">
        <f>Q375*H375</f>
        <v>0</v>
      </c>
      <c r="S375" s="174">
        <v>0</v>
      </c>
      <c r="T375" s="175">
        <f>S375*H375</f>
        <v>0</v>
      </c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R375" s="176" t="s">
        <v>220</v>
      </c>
      <c r="AT375" s="176" t="s">
        <v>133</v>
      </c>
      <c r="AU375" s="176" t="s">
        <v>139</v>
      </c>
      <c r="AY375" s="18" t="s">
        <v>131</v>
      </c>
      <c r="BE375" s="177">
        <f>IF(N375="základní",J375,0)</f>
        <v>0</v>
      </c>
      <c r="BF375" s="177">
        <f>IF(N375="snížená",J375,0)</f>
        <v>0</v>
      </c>
      <c r="BG375" s="177">
        <f>IF(N375="zákl. přenesená",J375,0)</f>
        <v>0</v>
      </c>
      <c r="BH375" s="177">
        <f>IF(N375="sníž. přenesená",J375,0)</f>
        <v>0</v>
      </c>
      <c r="BI375" s="177">
        <f>IF(N375="nulová",J375,0)</f>
        <v>0</v>
      </c>
      <c r="BJ375" s="18" t="s">
        <v>139</v>
      </c>
      <c r="BK375" s="177">
        <f>ROUND(I375*H375,2)</f>
        <v>0</v>
      </c>
      <c r="BL375" s="18" t="s">
        <v>220</v>
      </c>
      <c r="BM375" s="176" t="s">
        <v>743</v>
      </c>
    </row>
    <row r="376" s="2" customFormat="1" ht="16.5" customHeight="1">
      <c r="A376" s="37"/>
      <c r="B376" s="164"/>
      <c r="C376" s="165" t="s">
        <v>744</v>
      </c>
      <c r="D376" s="165" t="s">
        <v>133</v>
      </c>
      <c r="E376" s="166" t="s">
        <v>745</v>
      </c>
      <c r="F376" s="167" t="s">
        <v>746</v>
      </c>
      <c r="G376" s="168" t="s">
        <v>205</v>
      </c>
      <c r="H376" s="169">
        <v>53.76</v>
      </c>
      <c r="I376" s="170"/>
      <c r="J376" s="171">
        <f>ROUND(I376*H376,2)</f>
        <v>0</v>
      </c>
      <c r="K376" s="167" t="s">
        <v>137</v>
      </c>
      <c r="L376" s="38"/>
      <c r="M376" s="172" t="s">
        <v>1</v>
      </c>
      <c r="N376" s="173" t="s">
        <v>42</v>
      </c>
      <c r="O376" s="76"/>
      <c r="P376" s="174">
        <f>O376*H376</f>
        <v>0</v>
      </c>
      <c r="Q376" s="174">
        <v>0.00029999999999999996</v>
      </c>
      <c r="R376" s="174">
        <f>Q376*H376</f>
        <v>0.016127999999999996</v>
      </c>
      <c r="S376" s="174">
        <v>0</v>
      </c>
      <c r="T376" s="175">
        <f>S376*H376</f>
        <v>0</v>
      </c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R376" s="176" t="s">
        <v>220</v>
      </c>
      <c r="AT376" s="176" t="s">
        <v>133</v>
      </c>
      <c r="AU376" s="176" t="s">
        <v>139</v>
      </c>
      <c r="AY376" s="18" t="s">
        <v>131</v>
      </c>
      <c r="BE376" s="177">
        <f>IF(N376="základní",J376,0)</f>
        <v>0</v>
      </c>
      <c r="BF376" s="177">
        <f>IF(N376="snížená",J376,0)</f>
        <v>0</v>
      </c>
      <c r="BG376" s="177">
        <f>IF(N376="zákl. přenesená",J376,0)</f>
        <v>0</v>
      </c>
      <c r="BH376" s="177">
        <f>IF(N376="sníž. přenesená",J376,0)</f>
        <v>0</v>
      </c>
      <c r="BI376" s="177">
        <f>IF(N376="nulová",J376,0)</f>
        <v>0</v>
      </c>
      <c r="BJ376" s="18" t="s">
        <v>139</v>
      </c>
      <c r="BK376" s="177">
        <f>ROUND(I376*H376,2)</f>
        <v>0</v>
      </c>
      <c r="BL376" s="18" t="s">
        <v>220</v>
      </c>
      <c r="BM376" s="176" t="s">
        <v>747</v>
      </c>
    </row>
    <row r="377" s="2" customFormat="1" ht="24.15" customHeight="1">
      <c r="A377" s="37"/>
      <c r="B377" s="164"/>
      <c r="C377" s="165" t="s">
        <v>748</v>
      </c>
      <c r="D377" s="165" t="s">
        <v>133</v>
      </c>
      <c r="E377" s="166" t="s">
        <v>749</v>
      </c>
      <c r="F377" s="167" t="s">
        <v>750</v>
      </c>
      <c r="G377" s="168" t="s">
        <v>205</v>
      </c>
      <c r="H377" s="169">
        <v>53.76</v>
      </c>
      <c r="I377" s="170"/>
      <c r="J377" s="171">
        <f>ROUND(I377*H377,2)</f>
        <v>0</v>
      </c>
      <c r="K377" s="167" t="s">
        <v>137</v>
      </c>
      <c r="L377" s="38"/>
      <c r="M377" s="172" t="s">
        <v>1</v>
      </c>
      <c r="N377" s="173" t="s">
        <v>42</v>
      </c>
      <c r="O377" s="76"/>
      <c r="P377" s="174">
        <f>O377*H377</f>
        <v>0</v>
      </c>
      <c r="Q377" s="174">
        <v>0.0015</v>
      </c>
      <c r="R377" s="174">
        <f>Q377*H377</f>
        <v>0.08064</v>
      </c>
      <c r="S377" s="174">
        <v>0</v>
      </c>
      <c r="T377" s="175">
        <f>S377*H377</f>
        <v>0</v>
      </c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R377" s="176" t="s">
        <v>220</v>
      </c>
      <c r="AT377" s="176" t="s">
        <v>133</v>
      </c>
      <c r="AU377" s="176" t="s">
        <v>139</v>
      </c>
      <c r="AY377" s="18" t="s">
        <v>131</v>
      </c>
      <c r="BE377" s="177">
        <f>IF(N377="základní",J377,0)</f>
        <v>0</v>
      </c>
      <c r="BF377" s="177">
        <f>IF(N377="snížená",J377,0)</f>
        <v>0</v>
      </c>
      <c r="BG377" s="177">
        <f>IF(N377="zákl. přenesená",J377,0)</f>
        <v>0</v>
      </c>
      <c r="BH377" s="177">
        <f>IF(N377="sníž. přenesená",J377,0)</f>
        <v>0</v>
      </c>
      <c r="BI377" s="177">
        <f>IF(N377="nulová",J377,0)</f>
        <v>0</v>
      </c>
      <c r="BJ377" s="18" t="s">
        <v>139</v>
      </c>
      <c r="BK377" s="177">
        <f>ROUND(I377*H377,2)</f>
        <v>0</v>
      </c>
      <c r="BL377" s="18" t="s">
        <v>220</v>
      </c>
      <c r="BM377" s="176" t="s">
        <v>751</v>
      </c>
    </row>
    <row r="378" s="2" customFormat="1" ht="33" customHeight="1">
      <c r="A378" s="37"/>
      <c r="B378" s="164"/>
      <c r="C378" s="165" t="s">
        <v>752</v>
      </c>
      <c r="D378" s="165" t="s">
        <v>133</v>
      </c>
      <c r="E378" s="166" t="s">
        <v>753</v>
      </c>
      <c r="F378" s="167" t="s">
        <v>754</v>
      </c>
      <c r="G378" s="168" t="s">
        <v>205</v>
      </c>
      <c r="H378" s="169">
        <v>53.76</v>
      </c>
      <c r="I378" s="170"/>
      <c r="J378" s="171">
        <f>ROUND(I378*H378,2)</f>
        <v>0</v>
      </c>
      <c r="K378" s="167" t="s">
        <v>137</v>
      </c>
      <c r="L378" s="38"/>
      <c r="M378" s="172" t="s">
        <v>1</v>
      </c>
      <c r="N378" s="173" t="s">
        <v>42</v>
      </c>
      <c r="O378" s="76"/>
      <c r="P378" s="174">
        <f>O378*H378</f>
        <v>0</v>
      </c>
      <c r="Q378" s="174">
        <v>0.006</v>
      </c>
      <c r="R378" s="174">
        <f>Q378*H378</f>
        <v>0.32256</v>
      </c>
      <c r="S378" s="174">
        <v>0</v>
      </c>
      <c r="T378" s="175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176" t="s">
        <v>220</v>
      </c>
      <c r="AT378" s="176" t="s">
        <v>133</v>
      </c>
      <c r="AU378" s="176" t="s">
        <v>139</v>
      </c>
      <c r="AY378" s="18" t="s">
        <v>131</v>
      </c>
      <c r="BE378" s="177">
        <f>IF(N378="základní",J378,0)</f>
        <v>0</v>
      </c>
      <c r="BF378" s="177">
        <f>IF(N378="snížená",J378,0)</f>
        <v>0</v>
      </c>
      <c r="BG378" s="177">
        <f>IF(N378="zákl. přenesená",J378,0)</f>
        <v>0</v>
      </c>
      <c r="BH378" s="177">
        <f>IF(N378="sníž. přenesená",J378,0)</f>
        <v>0</v>
      </c>
      <c r="BI378" s="177">
        <f>IF(N378="nulová",J378,0)</f>
        <v>0</v>
      </c>
      <c r="BJ378" s="18" t="s">
        <v>139</v>
      </c>
      <c r="BK378" s="177">
        <f>ROUND(I378*H378,2)</f>
        <v>0</v>
      </c>
      <c r="BL378" s="18" t="s">
        <v>220</v>
      </c>
      <c r="BM378" s="176" t="s">
        <v>755</v>
      </c>
    </row>
    <row r="379" s="2" customFormat="1" ht="16.5" customHeight="1">
      <c r="A379" s="37"/>
      <c r="B379" s="164"/>
      <c r="C379" s="202" t="s">
        <v>756</v>
      </c>
      <c r="D379" s="202" t="s">
        <v>192</v>
      </c>
      <c r="E379" s="203" t="s">
        <v>757</v>
      </c>
      <c r="F379" s="204" t="s">
        <v>758</v>
      </c>
      <c r="G379" s="205" t="s">
        <v>205</v>
      </c>
      <c r="H379" s="206">
        <v>59.136</v>
      </c>
      <c r="I379" s="207"/>
      <c r="J379" s="208">
        <f>ROUND(I379*H379,2)</f>
        <v>0</v>
      </c>
      <c r="K379" s="204" t="s">
        <v>137</v>
      </c>
      <c r="L379" s="209"/>
      <c r="M379" s="210" t="s">
        <v>1</v>
      </c>
      <c r="N379" s="211" t="s">
        <v>42</v>
      </c>
      <c r="O379" s="76"/>
      <c r="P379" s="174">
        <f>O379*H379</f>
        <v>0</v>
      </c>
      <c r="Q379" s="174">
        <v>0.011799999999999998</v>
      </c>
      <c r="R379" s="174">
        <f>Q379*H379</f>
        <v>0.6978048</v>
      </c>
      <c r="S379" s="174">
        <v>0</v>
      </c>
      <c r="T379" s="175">
        <f>S379*H379</f>
        <v>0</v>
      </c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R379" s="176" t="s">
        <v>301</v>
      </c>
      <c r="AT379" s="176" t="s">
        <v>192</v>
      </c>
      <c r="AU379" s="176" t="s">
        <v>139</v>
      </c>
      <c r="AY379" s="18" t="s">
        <v>131</v>
      </c>
      <c r="BE379" s="177">
        <f>IF(N379="základní",J379,0)</f>
        <v>0</v>
      </c>
      <c r="BF379" s="177">
        <f>IF(N379="snížená",J379,0)</f>
        <v>0</v>
      </c>
      <c r="BG379" s="177">
        <f>IF(N379="zákl. přenesená",J379,0)</f>
        <v>0</v>
      </c>
      <c r="BH379" s="177">
        <f>IF(N379="sníž. přenesená",J379,0)</f>
        <v>0</v>
      </c>
      <c r="BI379" s="177">
        <f>IF(N379="nulová",J379,0)</f>
        <v>0</v>
      </c>
      <c r="BJ379" s="18" t="s">
        <v>139</v>
      </c>
      <c r="BK379" s="177">
        <f>ROUND(I379*H379,2)</f>
        <v>0</v>
      </c>
      <c r="BL379" s="18" t="s">
        <v>220</v>
      </c>
      <c r="BM379" s="176" t="s">
        <v>759</v>
      </c>
    </row>
    <row r="380" s="14" customFormat="1">
      <c r="A380" s="14"/>
      <c r="B380" s="186"/>
      <c r="C380" s="14"/>
      <c r="D380" s="179" t="s">
        <v>141</v>
      </c>
      <c r="E380" s="14"/>
      <c r="F380" s="188" t="s">
        <v>760</v>
      </c>
      <c r="G380" s="14"/>
      <c r="H380" s="189">
        <v>59.136</v>
      </c>
      <c r="I380" s="190"/>
      <c r="J380" s="14"/>
      <c r="K380" s="14"/>
      <c r="L380" s="186"/>
      <c r="M380" s="191"/>
      <c r="N380" s="192"/>
      <c r="O380" s="192"/>
      <c r="P380" s="192"/>
      <c r="Q380" s="192"/>
      <c r="R380" s="192"/>
      <c r="S380" s="192"/>
      <c r="T380" s="193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187" t="s">
        <v>141</v>
      </c>
      <c r="AU380" s="187" t="s">
        <v>139</v>
      </c>
      <c r="AV380" s="14" t="s">
        <v>139</v>
      </c>
      <c r="AW380" s="14" t="s">
        <v>3</v>
      </c>
      <c r="AX380" s="14" t="s">
        <v>81</v>
      </c>
      <c r="AY380" s="187" t="s">
        <v>131</v>
      </c>
    </row>
    <row r="381" s="2" customFormat="1" ht="16.5" customHeight="1">
      <c r="A381" s="37"/>
      <c r="B381" s="164"/>
      <c r="C381" s="165" t="s">
        <v>761</v>
      </c>
      <c r="D381" s="165" t="s">
        <v>133</v>
      </c>
      <c r="E381" s="166" t="s">
        <v>762</v>
      </c>
      <c r="F381" s="167" t="s">
        <v>763</v>
      </c>
      <c r="G381" s="168" t="s">
        <v>240</v>
      </c>
      <c r="H381" s="169">
        <v>48</v>
      </c>
      <c r="I381" s="170"/>
      <c r="J381" s="171">
        <f>ROUND(I381*H381,2)</f>
        <v>0</v>
      </c>
      <c r="K381" s="167" t="s">
        <v>137</v>
      </c>
      <c r="L381" s="38"/>
      <c r="M381" s="172" t="s">
        <v>1</v>
      </c>
      <c r="N381" s="173" t="s">
        <v>42</v>
      </c>
      <c r="O381" s="76"/>
      <c r="P381" s="174">
        <f>O381*H381</f>
        <v>0</v>
      </c>
      <c r="Q381" s="174">
        <v>0</v>
      </c>
      <c r="R381" s="174">
        <f>Q381*H381</f>
        <v>0</v>
      </c>
      <c r="S381" s="174">
        <v>0</v>
      </c>
      <c r="T381" s="175">
        <f>S381*H381</f>
        <v>0</v>
      </c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R381" s="176" t="s">
        <v>220</v>
      </c>
      <c r="AT381" s="176" t="s">
        <v>133</v>
      </c>
      <c r="AU381" s="176" t="s">
        <v>139</v>
      </c>
      <c r="AY381" s="18" t="s">
        <v>131</v>
      </c>
      <c r="BE381" s="177">
        <f>IF(N381="základní",J381,0)</f>
        <v>0</v>
      </c>
      <c r="BF381" s="177">
        <f>IF(N381="snížená",J381,0)</f>
        <v>0</v>
      </c>
      <c r="BG381" s="177">
        <f>IF(N381="zákl. přenesená",J381,0)</f>
        <v>0</v>
      </c>
      <c r="BH381" s="177">
        <f>IF(N381="sníž. přenesená",J381,0)</f>
        <v>0</v>
      </c>
      <c r="BI381" s="177">
        <f>IF(N381="nulová",J381,0)</f>
        <v>0</v>
      </c>
      <c r="BJ381" s="18" t="s">
        <v>139</v>
      </c>
      <c r="BK381" s="177">
        <f>ROUND(I381*H381,2)</f>
        <v>0</v>
      </c>
      <c r="BL381" s="18" t="s">
        <v>220</v>
      </c>
      <c r="BM381" s="176" t="s">
        <v>764</v>
      </c>
    </row>
    <row r="382" s="2" customFormat="1" ht="16.5" customHeight="1">
      <c r="A382" s="37"/>
      <c r="B382" s="164"/>
      <c r="C382" s="165" t="s">
        <v>765</v>
      </c>
      <c r="D382" s="165" t="s">
        <v>133</v>
      </c>
      <c r="E382" s="166" t="s">
        <v>766</v>
      </c>
      <c r="F382" s="167" t="s">
        <v>767</v>
      </c>
      <c r="G382" s="168" t="s">
        <v>240</v>
      </c>
      <c r="H382" s="169">
        <v>24</v>
      </c>
      <c r="I382" s="170"/>
      <c r="J382" s="171">
        <f>ROUND(I382*H382,2)</f>
        <v>0</v>
      </c>
      <c r="K382" s="167" t="s">
        <v>137</v>
      </c>
      <c r="L382" s="38"/>
      <c r="M382" s="172" t="s">
        <v>1</v>
      </c>
      <c r="N382" s="173" t="s">
        <v>42</v>
      </c>
      <c r="O382" s="76"/>
      <c r="P382" s="174">
        <f>O382*H382</f>
        <v>0</v>
      </c>
      <c r="Q382" s="174">
        <v>0</v>
      </c>
      <c r="R382" s="174">
        <f>Q382*H382</f>
        <v>0</v>
      </c>
      <c r="S382" s="174">
        <v>0</v>
      </c>
      <c r="T382" s="175">
        <f>S382*H382</f>
        <v>0</v>
      </c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R382" s="176" t="s">
        <v>220</v>
      </c>
      <c r="AT382" s="176" t="s">
        <v>133</v>
      </c>
      <c r="AU382" s="176" t="s">
        <v>139</v>
      </c>
      <c r="AY382" s="18" t="s">
        <v>131</v>
      </c>
      <c r="BE382" s="177">
        <f>IF(N382="základní",J382,0)</f>
        <v>0</v>
      </c>
      <c r="BF382" s="177">
        <f>IF(N382="snížená",J382,0)</f>
        <v>0</v>
      </c>
      <c r="BG382" s="177">
        <f>IF(N382="zákl. přenesená",J382,0)</f>
        <v>0</v>
      </c>
      <c r="BH382" s="177">
        <f>IF(N382="sníž. přenesená",J382,0)</f>
        <v>0</v>
      </c>
      <c r="BI382" s="177">
        <f>IF(N382="nulová",J382,0)</f>
        <v>0</v>
      </c>
      <c r="BJ382" s="18" t="s">
        <v>139</v>
      </c>
      <c r="BK382" s="177">
        <f>ROUND(I382*H382,2)</f>
        <v>0</v>
      </c>
      <c r="BL382" s="18" t="s">
        <v>220</v>
      </c>
      <c r="BM382" s="176" t="s">
        <v>768</v>
      </c>
    </row>
    <row r="383" s="2" customFormat="1" ht="24.15" customHeight="1">
      <c r="A383" s="37"/>
      <c r="B383" s="164"/>
      <c r="C383" s="165" t="s">
        <v>769</v>
      </c>
      <c r="D383" s="165" t="s">
        <v>133</v>
      </c>
      <c r="E383" s="166" t="s">
        <v>770</v>
      </c>
      <c r="F383" s="167" t="s">
        <v>771</v>
      </c>
      <c r="G383" s="168" t="s">
        <v>205</v>
      </c>
      <c r="H383" s="169">
        <v>53.76</v>
      </c>
      <c r="I383" s="170"/>
      <c r="J383" s="171">
        <f>ROUND(I383*H383,2)</f>
        <v>0</v>
      </c>
      <c r="K383" s="167" t="s">
        <v>137</v>
      </c>
      <c r="L383" s="38"/>
      <c r="M383" s="172" t="s">
        <v>1</v>
      </c>
      <c r="N383" s="173" t="s">
        <v>42</v>
      </c>
      <c r="O383" s="76"/>
      <c r="P383" s="174">
        <f>O383*H383</f>
        <v>0</v>
      </c>
      <c r="Q383" s="174">
        <v>0</v>
      </c>
      <c r="R383" s="174">
        <f>Q383*H383</f>
        <v>0</v>
      </c>
      <c r="S383" s="174">
        <v>0</v>
      </c>
      <c r="T383" s="175">
        <f>S383*H383</f>
        <v>0</v>
      </c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R383" s="176" t="s">
        <v>220</v>
      </c>
      <c r="AT383" s="176" t="s">
        <v>133</v>
      </c>
      <c r="AU383" s="176" t="s">
        <v>139</v>
      </c>
      <c r="AY383" s="18" t="s">
        <v>131</v>
      </c>
      <c r="BE383" s="177">
        <f>IF(N383="základní",J383,0)</f>
        <v>0</v>
      </c>
      <c r="BF383" s="177">
        <f>IF(N383="snížená",J383,0)</f>
        <v>0</v>
      </c>
      <c r="BG383" s="177">
        <f>IF(N383="zákl. přenesená",J383,0)</f>
        <v>0</v>
      </c>
      <c r="BH383" s="177">
        <f>IF(N383="sníž. přenesená",J383,0)</f>
        <v>0</v>
      </c>
      <c r="BI383" s="177">
        <f>IF(N383="nulová",J383,0)</f>
        <v>0</v>
      </c>
      <c r="BJ383" s="18" t="s">
        <v>139</v>
      </c>
      <c r="BK383" s="177">
        <f>ROUND(I383*H383,2)</f>
        <v>0</v>
      </c>
      <c r="BL383" s="18" t="s">
        <v>220</v>
      </c>
      <c r="BM383" s="176" t="s">
        <v>772</v>
      </c>
    </row>
    <row r="384" s="2" customFormat="1" ht="24.15" customHeight="1">
      <c r="A384" s="37"/>
      <c r="B384" s="164"/>
      <c r="C384" s="165" t="s">
        <v>773</v>
      </c>
      <c r="D384" s="165" t="s">
        <v>133</v>
      </c>
      <c r="E384" s="166" t="s">
        <v>774</v>
      </c>
      <c r="F384" s="167" t="s">
        <v>775</v>
      </c>
      <c r="G384" s="168" t="s">
        <v>173</v>
      </c>
      <c r="H384" s="169">
        <v>1.117</v>
      </c>
      <c r="I384" s="170"/>
      <c r="J384" s="171">
        <f>ROUND(I384*H384,2)</f>
        <v>0</v>
      </c>
      <c r="K384" s="167" t="s">
        <v>137</v>
      </c>
      <c r="L384" s="38"/>
      <c r="M384" s="172" t="s">
        <v>1</v>
      </c>
      <c r="N384" s="173" t="s">
        <v>42</v>
      </c>
      <c r="O384" s="76"/>
      <c r="P384" s="174">
        <f>O384*H384</f>
        <v>0</v>
      </c>
      <c r="Q384" s="174">
        <v>0</v>
      </c>
      <c r="R384" s="174">
        <f>Q384*H384</f>
        <v>0</v>
      </c>
      <c r="S384" s="174">
        <v>0</v>
      </c>
      <c r="T384" s="175">
        <f>S384*H384</f>
        <v>0</v>
      </c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R384" s="176" t="s">
        <v>220</v>
      </c>
      <c r="AT384" s="176" t="s">
        <v>133</v>
      </c>
      <c r="AU384" s="176" t="s">
        <v>139</v>
      </c>
      <c r="AY384" s="18" t="s">
        <v>131</v>
      </c>
      <c r="BE384" s="177">
        <f>IF(N384="základní",J384,0)</f>
        <v>0</v>
      </c>
      <c r="BF384" s="177">
        <f>IF(N384="snížená",J384,0)</f>
        <v>0</v>
      </c>
      <c r="BG384" s="177">
        <f>IF(N384="zákl. přenesená",J384,0)</f>
        <v>0</v>
      </c>
      <c r="BH384" s="177">
        <f>IF(N384="sníž. přenesená",J384,0)</f>
        <v>0</v>
      </c>
      <c r="BI384" s="177">
        <f>IF(N384="nulová",J384,0)</f>
        <v>0</v>
      </c>
      <c r="BJ384" s="18" t="s">
        <v>139</v>
      </c>
      <c r="BK384" s="177">
        <f>ROUND(I384*H384,2)</f>
        <v>0</v>
      </c>
      <c r="BL384" s="18" t="s">
        <v>220</v>
      </c>
      <c r="BM384" s="176" t="s">
        <v>776</v>
      </c>
    </row>
    <row r="385" s="2" customFormat="1" ht="24.15" customHeight="1">
      <c r="A385" s="37"/>
      <c r="B385" s="164"/>
      <c r="C385" s="165" t="s">
        <v>777</v>
      </c>
      <c r="D385" s="165" t="s">
        <v>133</v>
      </c>
      <c r="E385" s="166" t="s">
        <v>778</v>
      </c>
      <c r="F385" s="167" t="s">
        <v>779</v>
      </c>
      <c r="G385" s="168" t="s">
        <v>173</v>
      </c>
      <c r="H385" s="169">
        <v>1.117</v>
      </c>
      <c r="I385" s="170"/>
      <c r="J385" s="171">
        <f>ROUND(I385*H385,2)</f>
        <v>0</v>
      </c>
      <c r="K385" s="167" t="s">
        <v>137</v>
      </c>
      <c r="L385" s="38"/>
      <c r="M385" s="172" t="s">
        <v>1</v>
      </c>
      <c r="N385" s="173" t="s">
        <v>42</v>
      </c>
      <c r="O385" s="76"/>
      <c r="P385" s="174">
        <f>O385*H385</f>
        <v>0</v>
      </c>
      <c r="Q385" s="174">
        <v>0</v>
      </c>
      <c r="R385" s="174">
        <f>Q385*H385</f>
        <v>0</v>
      </c>
      <c r="S385" s="174">
        <v>0</v>
      </c>
      <c r="T385" s="175">
        <f>S385*H385</f>
        <v>0</v>
      </c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R385" s="176" t="s">
        <v>220</v>
      </c>
      <c r="AT385" s="176" t="s">
        <v>133</v>
      </c>
      <c r="AU385" s="176" t="s">
        <v>139</v>
      </c>
      <c r="AY385" s="18" t="s">
        <v>131</v>
      </c>
      <c r="BE385" s="177">
        <f>IF(N385="základní",J385,0)</f>
        <v>0</v>
      </c>
      <c r="BF385" s="177">
        <f>IF(N385="snížená",J385,0)</f>
        <v>0</v>
      </c>
      <c r="BG385" s="177">
        <f>IF(N385="zákl. přenesená",J385,0)</f>
        <v>0</v>
      </c>
      <c r="BH385" s="177">
        <f>IF(N385="sníž. přenesená",J385,0)</f>
        <v>0</v>
      </c>
      <c r="BI385" s="177">
        <f>IF(N385="nulová",J385,0)</f>
        <v>0</v>
      </c>
      <c r="BJ385" s="18" t="s">
        <v>139</v>
      </c>
      <c r="BK385" s="177">
        <f>ROUND(I385*H385,2)</f>
        <v>0</v>
      </c>
      <c r="BL385" s="18" t="s">
        <v>220</v>
      </c>
      <c r="BM385" s="176" t="s">
        <v>780</v>
      </c>
    </row>
    <row r="386" s="12" customFormat="1" ht="22.8" customHeight="1">
      <c r="A386" s="12"/>
      <c r="B386" s="151"/>
      <c r="C386" s="12"/>
      <c r="D386" s="152" t="s">
        <v>75</v>
      </c>
      <c r="E386" s="162" t="s">
        <v>781</v>
      </c>
      <c r="F386" s="162" t="s">
        <v>782</v>
      </c>
      <c r="G386" s="12"/>
      <c r="H386" s="12"/>
      <c r="I386" s="154"/>
      <c r="J386" s="163">
        <f>BK386</f>
        <v>0</v>
      </c>
      <c r="K386" s="12"/>
      <c r="L386" s="151"/>
      <c r="M386" s="156"/>
      <c r="N386" s="157"/>
      <c r="O386" s="157"/>
      <c r="P386" s="158">
        <f>SUM(P387:P392)</f>
        <v>0</v>
      </c>
      <c r="Q386" s="157"/>
      <c r="R386" s="158">
        <f>SUM(R387:R392)</f>
        <v>0.011270000000000002</v>
      </c>
      <c r="S386" s="157"/>
      <c r="T386" s="159">
        <f>SUM(T387:T392)</f>
        <v>0</v>
      </c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R386" s="152" t="s">
        <v>139</v>
      </c>
      <c r="AT386" s="160" t="s">
        <v>75</v>
      </c>
      <c r="AU386" s="160" t="s">
        <v>81</v>
      </c>
      <c r="AY386" s="152" t="s">
        <v>131</v>
      </c>
      <c r="BK386" s="161">
        <f>SUM(BK387:BK392)</f>
        <v>0</v>
      </c>
    </row>
    <row r="387" s="2" customFormat="1" ht="24.15" customHeight="1">
      <c r="A387" s="37"/>
      <c r="B387" s="164"/>
      <c r="C387" s="165" t="s">
        <v>783</v>
      </c>
      <c r="D387" s="165" t="s">
        <v>133</v>
      </c>
      <c r="E387" s="166" t="s">
        <v>784</v>
      </c>
      <c r="F387" s="167" t="s">
        <v>785</v>
      </c>
      <c r="G387" s="168" t="s">
        <v>211</v>
      </c>
      <c r="H387" s="169">
        <v>161</v>
      </c>
      <c r="I387" s="170"/>
      <c r="J387" s="171">
        <f>ROUND(I387*H387,2)</f>
        <v>0</v>
      </c>
      <c r="K387" s="167" t="s">
        <v>137</v>
      </c>
      <c r="L387" s="38"/>
      <c r="M387" s="172" t="s">
        <v>1</v>
      </c>
      <c r="N387" s="173" t="s">
        <v>42</v>
      </c>
      <c r="O387" s="76"/>
      <c r="P387" s="174">
        <f>O387*H387</f>
        <v>0</v>
      </c>
      <c r="Q387" s="174">
        <v>1E-05</v>
      </c>
      <c r="R387" s="174">
        <f>Q387*H387</f>
        <v>0.00161</v>
      </c>
      <c r="S387" s="174">
        <v>0</v>
      </c>
      <c r="T387" s="175">
        <f>S387*H387</f>
        <v>0</v>
      </c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R387" s="176" t="s">
        <v>220</v>
      </c>
      <c r="AT387" s="176" t="s">
        <v>133</v>
      </c>
      <c r="AU387" s="176" t="s">
        <v>139</v>
      </c>
      <c r="AY387" s="18" t="s">
        <v>131</v>
      </c>
      <c r="BE387" s="177">
        <f>IF(N387="základní",J387,0)</f>
        <v>0</v>
      </c>
      <c r="BF387" s="177">
        <f>IF(N387="snížená",J387,0)</f>
        <v>0</v>
      </c>
      <c r="BG387" s="177">
        <f>IF(N387="zákl. přenesená",J387,0)</f>
        <v>0</v>
      </c>
      <c r="BH387" s="177">
        <f>IF(N387="sníž. přenesená",J387,0)</f>
        <v>0</v>
      </c>
      <c r="BI387" s="177">
        <f>IF(N387="nulová",J387,0)</f>
        <v>0</v>
      </c>
      <c r="BJ387" s="18" t="s">
        <v>139</v>
      </c>
      <c r="BK387" s="177">
        <f>ROUND(I387*H387,2)</f>
        <v>0</v>
      </c>
      <c r="BL387" s="18" t="s">
        <v>220</v>
      </c>
      <c r="BM387" s="176" t="s">
        <v>786</v>
      </c>
    </row>
    <row r="388" s="14" customFormat="1">
      <c r="A388" s="14"/>
      <c r="B388" s="186"/>
      <c r="C388" s="14"/>
      <c r="D388" s="179" t="s">
        <v>141</v>
      </c>
      <c r="E388" s="187" t="s">
        <v>1</v>
      </c>
      <c r="F388" s="188" t="s">
        <v>787</v>
      </c>
      <c r="G388" s="14"/>
      <c r="H388" s="189">
        <v>161</v>
      </c>
      <c r="I388" s="190"/>
      <c r="J388" s="14"/>
      <c r="K388" s="14"/>
      <c r="L388" s="186"/>
      <c r="M388" s="191"/>
      <c r="N388" s="192"/>
      <c r="O388" s="192"/>
      <c r="P388" s="192"/>
      <c r="Q388" s="192"/>
      <c r="R388" s="192"/>
      <c r="S388" s="192"/>
      <c r="T388" s="193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187" t="s">
        <v>141</v>
      </c>
      <c r="AU388" s="187" t="s">
        <v>139</v>
      </c>
      <c r="AV388" s="14" t="s">
        <v>139</v>
      </c>
      <c r="AW388" s="14" t="s">
        <v>32</v>
      </c>
      <c r="AX388" s="14" t="s">
        <v>76</v>
      </c>
      <c r="AY388" s="187" t="s">
        <v>131</v>
      </c>
    </row>
    <row r="389" s="15" customFormat="1">
      <c r="A389" s="15"/>
      <c r="B389" s="194"/>
      <c r="C389" s="15"/>
      <c r="D389" s="179" t="s">
        <v>141</v>
      </c>
      <c r="E389" s="195" t="s">
        <v>1</v>
      </c>
      <c r="F389" s="196" t="s">
        <v>144</v>
      </c>
      <c r="G389" s="15"/>
      <c r="H389" s="197">
        <v>161</v>
      </c>
      <c r="I389" s="198"/>
      <c r="J389" s="15"/>
      <c r="K389" s="15"/>
      <c r="L389" s="194"/>
      <c r="M389" s="199"/>
      <c r="N389" s="200"/>
      <c r="O389" s="200"/>
      <c r="P389" s="200"/>
      <c r="Q389" s="200"/>
      <c r="R389" s="200"/>
      <c r="S389" s="200"/>
      <c r="T389" s="201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T389" s="195" t="s">
        <v>141</v>
      </c>
      <c r="AU389" s="195" t="s">
        <v>139</v>
      </c>
      <c r="AV389" s="15" t="s">
        <v>138</v>
      </c>
      <c r="AW389" s="15" t="s">
        <v>32</v>
      </c>
      <c r="AX389" s="15" t="s">
        <v>81</v>
      </c>
      <c r="AY389" s="195" t="s">
        <v>131</v>
      </c>
    </row>
    <row r="390" s="2" customFormat="1" ht="24.15" customHeight="1">
      <c r="A390" s="37"/>
      <c r="B390" s="164"/>
      <c r="C390" s="165" t="s">
        <v>788</v>
      </c>
      <c r="D390" s="165" t="s">
        <v>133</v>
      </c>
      <c r="E390" s="166" t="s">
        <v>789</v>
      </c>
      <c r="F390" s="167" t="s">
        <v>790</v>
      </c>
      <c r="G390" s="168" t="s">
        <v>211</v>
      </c>
      <c r="H390" s="169">
        <v>161</v>
      </c>
      <c r="I390" s="170"/>
      <c r="J390" s="171">
        <f>ROUND(I390*H390,2)</f>
        <v>0</v>
      </c>
      <c r="K390" s="167" t="s">
        <v>137</v>
      </c>
      <c r="L390" s="38"/>
      <c r="M390" s="172" t="s">
        <v>1</v>
      </c>
      <c r="N390" s="173" t="s">
        <v>42</v>
      </c>
      <c r="O390" s="76"/>
      <c r="P390" s="174">
        <f>O390*H390</f>
        <v>0</v>
      </c>
      <c r="Q390" s="174">
        <v>2E-05</v>
      </c>
      <c r="R390" s="174">
        <f>Q390*H390</f>
        <v>0.00322</v>
      </c>
      <c r="S390" s="174">
        <v>0</v>
      </c>
      <c r="T390" s="175">
        <f>S390*H390</f>
        <v>0</v>
      </c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R390" s="176" t="s">
        <v>220</v>
      </c>
      <c r="AT390" s="176" t="s">
        <v>133</v>
      </c>
      <c r="AU390" s="176" t="s">
        <v>139</v>
      </c>
      <c r="AY390" s="18" t="s">
        <v>131</v>
      </c>
      <c r="BE390" s="177">
        <f>IF(N390="základní",J390,0)</f>
        <v>0</v>
      </c>
      <c r="BF390" s="177">
        <f>IF(N390="snížená",J390,0)</f>
        <v>0</v>
      </c>
      <c r="BG390" s="177">
        <f>IF(N390="zákl. přenesená",J390,0)</f>
        <v>0</v>
      </c>
      <c r="BH390" s="177">
        <f>IF(N390="sníž. přenesená",J390,0)</f>
        <v>0</v>
      </c>
      <c r="BI390" s="177">
        <f>IF(N390="nulová",J390,0)</f>
        <v>0</v>
      </c>
      <c r="BJ390" s="18" t="s">
        <v>139</v>
      </c>
      <c r="BK390" s="177">
        <f>ROUND(I390*H390,2)</f>
        <v>0</v>
      </c>
      <c r="BL390" s="18" t="s">
        <v>220</v>
      </c>
      <c r="BM390" s="176" t="s">
        <v>791</v>
      </c>
    </row>
    <row r="391" s="2" customFormat="1" ht="24.15" customHeight="1">
      <c r="A391" s="37"/>
      <c r="B391" s="164"/>
      <c r="C391" s="165" t="s">
        <v>792</v>
      </c>
      <c r="D391" s="165" t="s">
        <v>133</v>
      </c>
      <c r="E391" s="166" t="s">
        <v>793</v>
      </c>
      <c r="F391" s="167" t="s">
        <v>794</v>
      </c>
      <c r="G391" s="168" t="s">
        <v>211</v>
      </c>
      <c r="H391" s="169">
        <v>161</v>
      </c>
      <c r="I391" s="170"/>
      <c r="J391" s="171">
        <f>ROUND(I391*H391,2)</f>
        <v>0</v>
      </c>
      <c r="K391" s="167" t="s">
        <v>137</v>
      </c>
      <c r="L391" s="38"/>
      <c r="M391" s="172" t="s">
        <v>1</v>
      </c>
      <c r="N391" s="173" t="s">
        <v>42</v>
      </c>
      <c r="O391" s="76"/>
      <c r="P391" s="174">
        <f>O391*H391</f>
        <v>0</v>
      </c>
      <c r="Q391" s="174">
        <v>2E-05</v>
      </c>
      <c r="R391" s="174">
        <f>Q391*H391</f>
        <v>0.00322</v>
      </c>
      <c r="S391" s="174">
        <v>0</v>
      </c>
      <c r="T391" s="175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176" t="s">
        <v>220</v>
      </c>
      <c r="AT391" s="176" t="s">
        <v>133</v>
      </c>
      <c r="AU391" s="176" t="s">
        <v>139</v>
      </c>
      <c r="AY391" s="18" t="s">
        <v>131</v>
      </c>
      <c r="BE391" s="177">
        <f>IF(N391="základní",J391,0)</f>
        <v>0</v>
      </c>
      <c r="BF391" s="177">
        <f>IF(N391="snížená",J391,0)</f>
        <v>0</v>
      </c>
      <c r="BG391" s="177">
        <f>IF(N391="zákl. přenesená",J391,0)</f>
        <v>0</v>
      </c>
      <c r="BH391" s="177">
        <f>IF(N391="sníž. přenesená",J391,0)</f>
        <v>0</v>
      </c>
      <c r="BI391" s="177">
        <f>IF(N391="nulová",J391,0)</f>
        <v>0</v>
      </c>
      <c r="BJ391" s="18" t="s">
        <v>139</v>
      </c>
      <c r="BK391" s="177">
        <f>ROUND(I391*H391,2)</f>
        <v>0</v>
      </c>
      <c r="BL391" s="18" t="s">
        <v>220</v>
      </c>
      <c r="BM391" s="176" t="s">
        <v>795</v>
      </c>
    </row>
    <row r="392" s="2" customFormat="1" ht="24.15" customHeight="1">
      <c r="A392" s="37"/>
      <c r="B392" s="164"/>
      <c r="C392" s="165" t="s">
        <v>796</v>
      </c>
      <c r="D392" s="165" t="s">
        <v>133</v>
      </c>
      <c r="E392" s="166" t="s">
        <v>797</v>
      </c>
      <c r="F392" s="167" t="s">
        <v>798</v>
      </c>
      <c r="G392" s="168" t="s">
        <v>211</v>
      </c>
      <c r="H392" s="169">
        <v>161</v>
      </c>
      <c r="I392" s="170"/>
      <c r="J392" s="171">
        <f>ROUND(I392*H392,2)</f>
        <v>0</v>
      </c>
      <c r="K392" s="167" t="s">
        <v>137</v>
      </c>
      <c r="L392" s="38"/>
      <c r="M392" s="172" t="s">
        <v>1</v>
      </c>
      <c r="N392" s="173" t="s">
        <v>42</v>
      </c>
      <c r="O392" s="76"/>
      <c r="P392" s="174">
        <f>O392*H392</f>
        <v>0</v>
      </c>
      <c r="Q392" s="174">
        <v>2E-05</v>
      </c>
      <c r="R392" s="174">
        <f>Q392*H392</f>
        <v>0.00322</v>
      </c>
      <c r="S392" s="174">
        <v>0</v>
      </c>
      <c r="T392" s="175">
        <f>S392*H392</f>
        <v>0</v>
      </c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R392" s="176" t="s">
        <v>220</v>
      </c>
      <c r="AT392" s="176" t="s">
        <v>133</v>
      </c>
      <c r="AU392" s="176" t="s">
        <v>139</v>
      </c>
      <c r="AY392" s="18" t="s">
        <v>131</v>
      </c>
      <c r="BE392" s="177">
        <f>IF(N392="základní",J392,0)</f>
        <v>0</v>
      </c>
      <c r="BF392" s="177">
        <f>IF(N392="snížená",J392,0)</f>
        <v>0</v>
      </c>
      <c r="BG392" s="177">
        <f>IF(N392="zákl. přenesená",J392,0)</f>
        <v>0</v>
      </c>
      <c r="BH392" s="177">
        <f>IF(N392="sníž. přenesená",J392,0)</f>
        <v>0</v>
      </c>
      <c r="BI392" s="177">
        <f>IF(N392="nulová",J392,0)</f>
        <v>0</v>
      </c>
      <c r="BJ392" s="18" t="s">
        <v>139</v>
      </c>
      <c r="BK392" s="177">
        <f>ROUND(I392*H392,2)</f>
        <v>0</v>
      </c>
      <c r="BL392" s="18" t="s">
        <v>220</v>
      </c>
      <c r="BM392" s="176" t="s">
        <v>799</v>
      </c>
    </row>
    <row r="393" s="12" customFormat="1" ht="22.8" customHeight="1">
      <c r="A393" s="12"/>
      <c r="B393" s="151"/>
      <c r="C393" s="12"/>
      <c r="D393" s="152" t="s">
        <v>75</v>
      </c>
      <c r="E393" s="162" t="s">
        <v>800</v>
      </c>
      <c r="F393" s="162" t="s">
        <v>801</v>
      </c>
      <c r="G393" s="12"/>
      <c r="H393" s="12"/>
      <c r="I393" s="154"/>
      <c r="J393" s="163">
        <f>BK393</f>
        <v>0</v>
      </c>
      <c r="K393" s="12"/>
      <c r="L393" s="151"/>
      <c r="M393" s="156"/>
      <c r="N393" s="157"/>
      <c r="O393" s="157"/>
      <c r="P393" s="158">
        <f>SUM(P394:P399)</f>
        <v>0</v>
      </c>
      <c r="Q393" s="157"/>
      <c r="R393" s="158">
        <f>SUM(R394:R399)</f>
        <v>0.1152</v>
      </c>
      <c r="S393" s="157"/>
      <c r="T393" s="159">
        <f>SUM(T394:T399)</f>
        <v>0</v>
      </c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R393" s="152" t="s">
        <v>139</v>
      </c>
      <c r="AT393" s="160" t="s">
        <v>75</v>
      </c>
      <c r="AU393" s="160" t="s">
        <v>81</v>
      </c>
      <c r="AY393" s="152" t="s">
        <v>131</v>
      </c>
      <c r="BK393" s="161">
        <f>SUM(BK394:BK399)</f>
        <v>0</v>
      </c>
    </row>
    <row r="394" s="2" customFormat="1" ht="24.15" customHeight="1">
      <c r="A394" s="37"/>
      <c r="B394" s="164"/>
      <c r="C394" s="165" t="s">
        <v>802</v>
      </c>
      <c r="D394" s="165" t="s">
        <v>133</v>
      </c>
      <c r="E394" s="166" t="s">
        <v>803</v>
      </c>
      <c r="F394" s="167" t="s">
        <v>804</v>
      </c>
      <c r="G394" s="168" t="s">
        <v>205</v>
      </c>
      <c r="H394" s="169">
        <v>240</v>
      </c>
      <c r="I394" s="170"/>
      <c r="J394" s="171">
        <f>ROUND(I394*H394,2)</f>
        <v>0</v>
      </c>
      <c r="K394" s="167" t="s">
        <v>137</v>
      </c>
      <c r="L394" s="38"/>
      <c r="M394" s="172" t="s">
        <v>1</v>
      </c>
      <c r="N394" s="173" t="s">
        <v>42</v>
      </c>
      <c r="O394" s="76"/>
      <c r="P394" s="174">
        <f>O394*H394</f>
        <v>0</v>
      </c>
      <c r="Q394" s="174">
        <v>0</v>
      </c>
      <c r="R394" s="174">
        <f>Q394*H394</f>
        <v>0</v>
      </c>
      <c r="S394" s="174">
        <v>0</v>
      </c>
      <c r="T394" s="175">
        <f>S394*H394</f>
        <v>0</v>
      </c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R394" s="176" t="s">
        <v>220</v>
      </c>
      <c r="AT394" s="176" t="s">
        <v>133</v>
      </c>
      <c r="AU394" s="176" t="s">
        <v>139</v>
      </c>
      <c r="AY394" s="18" t="s">
        <v>131</v>
      </c>
      <c r="BE394" s="177">
        <f>IF(N394="základní",J394,0)</f>
        <v>0</v>
      </c>
      <c r="BF394" s="177">
        <f>IF(N394="snížená",J394,0)</f>
        <v>0</v>
      </c>
      <c r="BG394" s="177">
        <f>IF(N394="zákl. přenesená",J394,0)</f>
        <v>0</v>
      </c>
      <c r="BH394" s="177">
        <f>IF(N394="sníž. přenesená",J394,0)</f>
        <v>0</v>
      </c>
      <c r="BI394" s="177">
        <f>IF(N394="nulová",J394,0)</f>
        <v>0</v>
      </c>
      <c r="BJ394" s="18" t="s">
        <v>139</v>
      </c>
      <c r="BK394" s="177">
        <f>ROUND(I394*H394,2)</f>
        <v>0</v>
      </c>
      <c r="BL394" s="18" t="s">
        <v>220</v>
      </c>
      <c r="BM394" s="176" t="s">
        <v>805</v>
      </c>
    </row>
    <row r="395" s="13" customFormat="1">
      <c r="A395" s="13"/>
      <c r="B395" s="178"/>
      <c r="C395" s="13"/>
      <c r="D395" s="179" t="s">
        <v>141</v>
      </c>
      <c r="E395" s="180" t="s">
        <v>1</v>
      </c>
      <c r="F395" s="181" t="s">
        <v>806</v>
      </c>
      <c r="G395" s="13"/>
      <c r="H395" s="180" t="s">
        <v>1</v>
      </c>
      <c r="I395" s="182"/>
      <c r="J395" s="13"/>
      <c r="K395" s="13"/>
      <c r="L395" s="178"/>
      <c r="M395" s="183"/>
      <c r="N395" s="184"/>
      <c r="O395" s="184"/>
      <c r="P395" s="184"/>
      <c r="Q395" s="184"/>
      <c r="R395" s="184"/>
      <c r="S395" s="184"/>
      <c r="T395" s="185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180" t="s">
        <v>141</v>
      </c>
      <c r="AU395" s="180" t="s">
        <v>139</v>
      </c>
      <c r="AV395" s="13" t="s">
        <v>81</v>
      </c>
      <c r="AW395" s="13" t="s">
        <v>32</v>
      </c>
      <c r="AX395" s="13" t="s">
        <v>76</v>
      </c>
      <c r="AY395" s="180" t="s">
        <v>131</v>
      </c>
    </row>
    <row r="396" s="14" customFormat="1">
      <c r="A396" s="14"/>
      <c r="B396" s="186"/>
      <c r="C396" s="14"/>
      <c r="D396" s="179" t="s">
        <v>141</v>
      </c>
      <c r="E396" s="187" t="s">
        <v>1</v>
      </c>
      <c r="F396" s="188" t="s">
        <v>807</v>
      </c>
      <c r="G396" s="14"/>
      <c r="H396" s="189">
        <v>240</v>
      </c>
      <c r="I396" s="190"/>
      <c r="J396" s="14"/>
      <c r="K396" s="14"/>
      <c r="L396" s="186"/>
      <c r="M396" s="191"/>
      <c r="N396" s="192"/>
      <c r="O396" s="192"/>
      <c r="P396" s="192"/>
      <c r="Q396" s="192"/>
      <c r="R396" s="192"/>
      <c r="S396" s="192"/>
      <c r="T396" s="193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187" t="s">
        <v>141</v>
      </c>
      <c r="AU396" s="187" t="s">
        <v>139</v>
      </c>
      <c r="AV396" s="14" t="s">
        <v>139</v>
      </c>
      <c r="AW396" s="14" t="s">
        <v>32</v>
      </c>
      <c r="AX396" s="14" t="s">
        <v>76</v>
      </c>
      <c r="AY396" s="187" t="s">
        <v>131</v>
      </c>
    </row>
    <row r="397" s="15" customFormat="1">
      <c r="A397" s="15"/>
      <c r="B397" s="194"/>
      <c r="C397" s="15"/>
      <c r="D397" s="179" t="s">
        <v>141</v>
      </c>
      <c r="E397" s="195" t="s">
        <v>1</v>
      </c>
      <c r="F397" s="196" t="s">
        <v>144</v>
      </c>
      <c r="G397" s="15"/>
      <c r="H397" s="197">
        <v>240</v>
      </c>
      <c r="I397" s="198"/>
      <c r="J397" s="15"/>
      <c r="K397" s="15"/>
      <c r="L397" s="194"/>
      <c r="M397" s="199"/>
      <c r="N397" s="200"/>
      <c r="O397" s="200"/>
      <c r="P397" s="200"/>
      <c r="Q397" s="200"/>
      <c r="R397" s="200"/>
      <c r="S397" s="200"/>
      <c r="T397" s="201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T397" s="195" t="s">
        <v>141</v>
      </c>
      <c r="AU397" s="195" t="s">
        <v>139</v>
      </c>
      <c r="AV397" s="15" t="s">
        <v>138</v>
      </c>
      <c r="AW397" s="15" t="s">
        <v>32</v>
      </c>
      <c r="AX397" s="15" t="s">
        <v>81</v>
      </c>
      <c r="AY397" s="195" t="s">
        <v>131</v>
      </c>
    </row>
    <row r="398" s="2" customFormat="1" ht="24.15" customHeight="1">
      <c r="A398" s="37"/>
      <c r="B398" s="164"/>
      <c r="C398" s="165" t="s">
        <v>808</v>
      </c>
      <c r="D398" s="165" t="s">
        <v>133</v>
      </c>
      <c r="E398" s="166" t="s">
        <v>809</v>
      </c>
      <c r="F398" s="167" t="s">
        <v>810</v>
      </c>
      <c r="G398" s="168" t="s">
        <v>205</v>
      </c>
      <c r="H398" s="169">
        <v>240</v>
      </c>
      <c r="I398" s="170"/>
      <c r="J398" s="171">
        <f>ROUND(I398*H398,2)</f>
        <v>0</v>
      </c>
      <c r="K398" s="167" t="s">
        <v>137</v>
      </c>
      <c r="L398" s="38"/>
      <c r="M398" s="172" t="s">
        <v>1</v>
      </c>
      <c r="N398" s="173" t="s">
        <v>42</v>
      </c>
      <c r="O398" s="76"/>
      <c r="P398" s="174">
        <f>O398*H398</f>
        <v>0</v>
      </c>
      <c r="Q398" s="174">
        <v>0.0002</v>
      </c>
      <c r="R398" s="174">
        <f>Q398*H398</f>
        <v>0.048</v>
      </c>
      <c r="S398" s="174">
        <v>0</v>
      </c>
      <c r="T398" s="175">
        <f>S398*H398</f>
        <v>0</v>
      </c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R398" s="176" t="s">
        <v>220</v>
      </c>
      <c r="AT398" s="176" t="s">
        <v>133</v>
      </c>
      <c r="AU398" s="176" t="s">
        <v>139</v>
      </c>
      <c r="AY398" s="18" t="s">
        <v>131</v>
      </c>
      <c r="BE398" s="177">
        <f>IF(N398="základní",J398,0)</f>
        <v>0</v>
      </c>
      <c r="BF398" s="177">
        <f>IF(N398="snížená",J398,0)</f>
        <v>0</v>
      </c>
      <c r="BG398" s="177">
        <f>IF(N398="zákl. přenesená",J398,0)</f>
        <v>0</v>
      </c>
      <c r="BH398" s="177">
        <f>IF(N398="sníž. přenesená",J398,0)</f>
        <v>0</v>
      </c>
      <c r="BI398" s="177">
        <f>IF(N398="nulová",J398,0)</f>
        <v>0</v>
      </c>
      <c r="BJ398" s="18" t="s">
        <v>139</v>
      </c>
      <c r="BK398" s="177">
        <f>ROUND(I398*H398,2)</f>
        <v>0</v>
      </c>
      <c r="BL398" s="18" t="s">
        <v>220</v>
      </c>
      <c r="BM398" s="176" t="s">
        <v>811</v>
      </c>
    </row>
    <row r="399" s="2" customFormat="1" ht="33" customHeight="1">
      <c r="A399" s="37"/>
      <c r="B399" s="164"/>
      <c r="C399" s="165" t="s">
        <v>812</v>
      </c>
      <c r="D399" s="165" t="s">
        <v>133</v>
      </c>
      <c r="E399" s="166" t="s">
        <v>813</v>
      </c>
      <c r="F399" s="167" t="s">
        <v>814</v>
      </c>
      <c r="G399" s="168" t="s">
        <v>205</v>
      </c>
      <c r="H399" s="169">
        <v>240</v>
      </c>
      <c r="I399" s="170"/>
      <c r="J399" s="171">
        <f>ROUND(I399*H399,2)</f>
        <v>0</v>
      </c>
      <c r="K399" s="167" t="s">
        <v>137</v>
      </c>
      <c r="L399" s="38"/>
      <c r="M399" s="172" t="s">
        <v>1</v>
      </c>
      <c r="N399" s="173" t="s">
        <v>42</v>
      </c>
      <c r="O399" s="76"/>
      <c r="P399" s="174">
        <f>O399*H399</f>
        <v>0</v>
      </c>
      <c r="Q399" s="174">
        <v>0.00028</v>
      </c>
      <c r="R399" s="174">
        <f>Q399*H399</f>
        <v>0.0672</v>
      </c>
      <c r="S399" s="174">
        <v>0</v>
      </c>
      <c r="T399" s="175">
        <f>S399*H399</f>
        <v>0</v>
      </c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R399" s="176" t="s">
        <v>220</v>
      </c>
      <c r="AT399" s="176" t="s">
        <v>133</v>
      </c>
      <c r="AU399" s="176" t="s">
        <v>139</v>
      </c>
      <c r="AY399" s="18" t="s">
        <v>131</v>
      </c>
      <c r="BE399" s="177">
        <f>IF(N399="základní",J399,0)</f>
        <v>0</v>
      </c>
      <c r="BF399" s="177">
        <f>IF(N399="snížená",J399,0)</f>
        <v>0</v>
      </c>
      <c r="BG399" s="177">
        <f>IF(N399="zákl. přenesená",J399,0)</f>
        <v>0</v>
      </c>
      <c r="BH399" s="177">
        <f>IF(N399="sníž. přenesená",J399,0)</f>
        <v>0</v>
      </c>
      <c r="BI399" s="177">
        <f>IF(N399="nulová",J399,0)</f>
        <v>0</v>
      </c>
      <c r="BJ399" s="18" t="s">
        <v>139</v>
      </c>
      <c r="BK399" s="177">
        <f>ROUND(I399*H399,2)</f>
        <v>0</v>
      </c>
      <c r="BL399" s="18" t="s">
        <v>220</v>
      </c>
      <c r="BM399" s="176" t="s">
        <v>815</v>
      </c>
    </row>
    <row r="400" s="12" customFormat="1" ht="25.92" customHeight="1">
      <c r="A400" s="12"/>
      <c r="B400" s="151"/>
      <c r="C400" s="12"/>
      <c r="D400" s="152" t="s">
        <v>75</v>
      </c>
      <c r="E400" s="153" t="s">
        <v>816</v>
      </c>
      <c r="F400" s="153" t="s">
        <v>817</v>
      </c>
      <c r="G400" s="12"/>
      <c r="H400" s="12"/>
      <c r="I400" s="154"/>
      <c r="J400" s="155">
        <f>BK400</f>
        <v>0</v>
      </c>
      <c r="K400" s="12"/>
      <c r="L400" s="151"/>
      <c r="M400" s="156"/>
      <c r="N400" s="157"/>
      <c r="O400" s="157"/>
      <c r="P400" s="158">
        <f>SUM(P401:P406)</f>
        <v>0</v>
      </c>
      <c r="Q400" s="157"/>
      <c r="R400" s="158">
        <f>SUM(R401:R406)</f>
        <v>0</v>
      </c>
      <c r="S400" s="157"/>
      <c r="T400" s="159">
        <f>SUM(T401:T406)</f>
        <v>0</v>
      </c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R400" s="152" t="s">
        <v>138</v>
      </c>
      <c r="AT400" s="160" t="s">
        <v>75</v>
      </c>
      <c r="AU400" s="160" t="s">
        <v>76</v>
      </c>
      <c r="AY400" s="152" t="s">
        <v>131</v>
      </c>
      <c r="BK400" s="161">
        <f>SUM(BK401:BK406)</f>
        <v>0</v>
      </c>
    </row>
    <row r="401" s="2" customFormat="1" ht="16.5" customHeight="1">
      <c r="A401" s="37"/>
      <c r="B401" s="164"/>
      <c r="C401" s="165" t="s">
        <v>818</v>
      </c>
      <c r="D401" s="165" t="s">
        <v>133</v>
      </c>
      <c r="E401" s="166" t="s">
        <v>819</v>
      </c>
      <c r="F401" s="167" t="s">
        <v>820</v>
      </c>
      <c r="G401" s="168" t="s">
        <v>821</v>
      </c>
      <c r="H401" s="169">
        <v>9</v>
      </c>
      <c r="I401" s="170"/>
      <c r="J401" s="171">
        <f>ROUND(I401*H401,2)</f>
        <v>0</v>
      </c>
      <c r="K401" s="167" t="s">
        <v>137</v>
      </c>
      <c r="L401" s="38"/>
      <c r="M401" s="172" t="s">
        <v>1</v>
      </c>
      <c r="N401" s="173" t="s">
        <v>42</v>
      </c>
      <c r="O401" s="76"/>
      <c r="P401" s="174">
        <f>O401*H401</f>
        <v>0</v>
      </c>
      <c r="Q401" s="174">
        <v>0</v>
      </c>
      <c r="R401" s="174">
        <f>Q401*H401</f>
        <v>0</v>
      </c>
      <c r="S401" s="174">
        <v>0</v>
      </c>
      <c r="T401" s="175">
        <f>S401*H401</f>
        <v>0</v>
      </c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R401" s="176" t="s">
        <v>822</v>
      </c>
      <c r="AT401" s="176" t="s">
        <v>133</v>
      </c>
      <c r="AU401" s="176" t="s">
        <v>81</v>
      </c>
      <c r="AY401" s="18" t="s">
        <v>131</v>
      </c>
      <c r="BE401" s="177">
        <f>IF(N401="základní",J401,0)</f>
        <v>0</v>
      </c>
      <c r="BF401" s="177">
        <f>IF(N401="snížená",J401,0)</f>
        <v>0</v>
      </c>
      <c r="BG401" s="177">
        <f>IF(N401="zákl. přenesená",J401,0)</f>
        <v>0</v>
      </c>
      <c r="BH401" s="177">
        <f>IF(N401="sníž. přenesená",J401,0)</f>
        <v>0</v>
      </c>
      <c r="BI401" s="177">
        <f>IF(N401="nulová",J401,0)</f>
        <v>0</v>
      </c>
      <c r="BJ401" s="18" t="s">
        <v>139</v>
      </c>
      <c r="BK401" s="177">
        <f>ROUND(I401*H401,2)</f>
        <v>0</v>
      </c>
      <c r="BL401" s="18" t="s">
        <v>822</v>
      </c>
      <c r="BM401" s="176" t="s">
        <v>823</v>
      </c>
    </row>
    <row r="402" s="13" customFormat="1">
      <c r="A402" s="13"/>
      <c r="B402" s="178"/>
      <c r="C402" s="13"/>
      <c r="D402" s="179" t="s">
        <v>141</v>
      </c>
      <c r="E402" s="180" t="s">
        <v>1</v>
      </c>
      <c r="F402" s="181" t="s">
        <v>824</v>
      </c>
      <c r="G402" s="13"/>
      <c r="H402" s="180" t="s">
        <v>1</v>
      </c>
      <c r="I402" s="182"/>
      <c r="J402" s="13"/>
      <c r="K402" s="13"/>
      <c r="L402" s="178"/>
      <c r="M402" s="183"/>
      <c r="N402" s="184"/>
      <c r="O402" s="184"/>
      <c r="P402" s="184"/>
      <c r="Q402" s="184"/>
      <c r="R402" s="184"/>
      <c r="S402" s="184"/>
      <c r="T402" s="185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180" t="s">
        <v>141</v>
      </c>
      <c r="AU402" s="180" t="s">
        <v>81</v>
      </c>
      <c r="AV402" s="13" t="s">
        <v>81</v>
      </c>
      <c r="AW402" s="13" t="s">
        <v>32</v>
      </c>
      <c r="AX402" s="13" t="s">
        <v>76</v>
      </c>
      <c r="AY402" s="180" t="s">
        <v>131</v>
      </c>
    </row>
    <row r="403" s="14" customFormat="1">
      <c r="A403" s="14"/>
      <c r="B403" s="186"/>
      <c r="C403" s="14"/>
      <c r="D403" s="179" t="s">
        <v>141</v>
      </c>
      <c r="E403" s="187" t="s">
        <v>1</v>
      </c>
      <c r="F403" s="188" t="s">
        <v>825</v>
      </c>
      <c r="G403" s="14"/>
      <c r="H403" s="189">
        <v>3</v>
      </c>
      <c r="I403" s="190"/>
      <c r="J403" s="14"/>
      <c r="K403" s="14"/>
      <c r="L403" s="186"/>
      <c r="M403" s="191"/>
      <c r="N403" s="192"/>
      <c r="O403" s="192"/>
      <c r="P403" s="192"/>
      <c r="Q403" s="192"/>
      <c r="R403" s="192"/>
      <c r="S403" s="192"/>
      <c r="T403" s="193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187" t="s">
        <v>141</v>
      </c>
      <c r="AU403" s="187" t="s">
        <v>81</v>
      </c>
      <c r="AV403" s="14" t="s">
        <v>139</v>
      </c>
      <c r="AW403" s="14" t="s">
        <v>32</v>
      </c>
      <c r="AX403" s="14" t="s">
        <v>76</v>
      </c>
      <c r="AY403" s="187" t="s">
        <v>131</v>
      </c>
    </row>
    <row r="404" s="14" customFormat="1">
      <c r="A404" s="14"/>
      <c r="B404" s="186"/>
      <c r="C404" s="14"/>
      <c r="D404" s="179" t="s">
        <v>141</v>
      </c>
      <c r="E404" s="187" t="s">
        <v>1</v>
      </c>
      <c r="F404" s="188" t="s">
        <v>826</v>
      </c>
      <c r="G404" s="14"/>
      <c r="H404" s="189">
        <v>3</v>
      </c>
      <c r="I404" s="190"/>
      <c r="J404" s="14"/>
      <c r="K404" s="14"/>
      <c r="L404" s="186"/>
      <c r="M404" s="191"/>
      <c r="N404" s="192"/>
      <c r="O404" s="192"/>
      <c r="P404" s="192"/>
      <c r="Q404" s="192"/>
      <c r="R404" s="192"/>
      <c r="S404" s="192"/>
      <c r="T404" s="193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187" t="s">
        <v>141</v>
      </c>
      <c r="AU404" s="187" t="s">
        <v>81</v>
      </c>
      <c r="AV404" s="14" t="s">
        <v>139</v>
      </c>
      <c r="AW404" s="14" t="s">
        <v>32</v>
      </c>
      <c r="AX404" s="14" t="s">
        <v>76</v>
      </c>
      <c r="AY404" s="187" t="s">
        <v>131</v>
      </c>
    </row>
    <row r="405" s="14" customFormat="1">
      <c r="A405" s="14"/>
      <c r="B405" s="186"/>
      <c r="C405" s="14"/>
      <c r="D405" s="179" t="s">
        <v>141</v>
      </c>
      <c r="E405" s="187" t="s">
        <v>1</v>
      </c>
      <c r="F405" s="188" t="s">
        <v>827</v>
      </c>
      <c r="G405" s="14"/>
      <c r="H405" s="189">
        <v>3</v>
      </c>
      <c r="I405" s="190"/>
      <c r="J405" s="14"/>
      <c r="K405" s="14"/>
      <c r="L405" s="186"/>
      <c r="M405" s="191"/>
      <c r="N405" s="192"/>
      <c r="O405" s="192"/>
      <c r="P405" s="192"/>
      <c r="Q405" s="192"/>
      <c r="R405" s="192"/>
      <c r="S405" s="192"/>
      <c r="T405" s="193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187" t="s">
        <v>141</v>
      </c>
      <c r="AU405" s="187" t="s">
        <v>81</v>
      </c>
      <c r="AV405" s="14" t="s">
        <v>139</v>
      </c>
      <c r="AW405" s="14" t="s">
        <v>32</v>
      </c>
      <c r="AX405" s="14" t="s">
        <v>76</v>
      </c>
      <c r="AY405" s="187" t="s">
        <v>131</v>
      </c>
    </row>
    <row r="406" s="15" customFormat="1">
      <c r="A406" s="15"/>
      <c r="B406" s="194"/>
      <c r="C406" s="15"/>
      <c r="D406" s="179" t="s">
        <v>141</v>
      </c>
      <c r="E406" s="195" t="s">
        <v>1</v>
      </c>
      <c r="F406" s="196" t="s">
        <v>144</v>
      </c>
      <c r="G406" s="15"/>
      <c r="H406" s="197">
        <v>9</v>
      </c>
      <c r="I406" s="198"/>
      <c r="J406" s="15"/>
      <c r="K406" s="15"/>
      <c r="L406" s="194"/>
      <c r="M406" s="199"/>
      <c r="N406" s="200"/>
      <c r="O406" s="200"/>
      <c r="P406" s="200"/>
      <c r="Q406" s="200"/>
      <c r="R406" s="200"/>
      <c r="S406" s="200"/>
      <c r="T406" s="201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T406" s="195" t="s">
        <v>141</v>
      </c>
      <c r="AU406" s="195" t="s">
        <v>81</v>
      </c>
      <c r="AV406" s="15" t="s">
        <v>138</v>
      </c>
      <c r="AW406" s="15" t="s">
        <v>32</v>
      </c>
      <c r="AX406" s="15" t="s">
        <v>81</v>
      </c>
      <c r="AY406" s="195" t="s">
        <v>131</v>
      </c>
    </row>
    <row r="407" s="12" customFormat="1" ht="25.92" customHeight="1">
      <c r="A407" s="12"/>
      <c r="B407" s="151"/>
      <c r="C407" s="12"/>
      <c r="D407" s="152" t="s">
        <v>75</v>
      </c>
      <c r="E407" s="153" t="s">
        <v>828</v>
      </c>
      <c r="F407" s="153" t="s">
        <v>829</v>
      </c>
      <c r="G407" s="12"/>
      <c r="H407" s="12"/>
      <c r="I407" s="154"/>
      <c r="J407" s="155">
        <f>BK407</f>
        <v>0</v>
      </c>
      <c r="K407" s="12"/>
      <c r="L407" s="151"/>
      <c r="M407" s="156"/>
      <c r="N407" s="157"/>
      <c r="O407" s="157"/>
      <c r="P407" s="158">
        <f>P408+P414+P416+P418</f>
        <v>0</v>
      </c>
      <c r="Q407" s="157"/>
      <c r="R407" s="158">
        <f>R408+R414+R416+R418</f>
        <v>0</v>
      </c>
      <c r="S407" s="157"/>
      <c r="T407" s="159">
        <f>T408+T414+T416+T418</f>
        <v>0</v>
      </c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R407" s="152" t="s">
        <v>162</v>
      </c>
      <c r="AT407" s="160" t="s">
        <v>75</v>
      </c>
      <c r="AU407" s="160" t="s">
        <v>76</v>
      </c>
      <c r="AY407" s="152" t="s">
        <v>131</v>
      </c>
      <c r="BK407" s="161">
        <f>BK408+BK414+BK416+BK418</f>
        <v>0</v>
      </c>
    </row>
    <row r="408" s="12" customFormat="1" ht="22.8" customHeight="1">
      <c r="A408" s="12"/>
      <c r="B408" s="151"/>
      <c r="C408" s="12"/>
      <c r="D408" s="152" t="s">
        <v>75</v>
      </c>
      <c r="E408" s="162" t="s">
        <v>830</v>
      </c>
      <c r="F408" s="162" t="s">
        <v>831</v>
      </c>
      <c r="G408" s="12"/>
      <c r="H408" s="12"/>
      <c r="I408" s="154"/>
      <c r="J408" s="163">
        <f>BK408</f>
        <v>0</v>
      </c>
      <c r="K408" s="12"/>
      <c r="L408" s="151"/>
      <c r="M408" s="156"/>
      <c r="N408" s="157"/>
      <c r="O408" s="157"/>
      <c r="P408" s="158">
        <f>SUM(P409:P413)</f>
        <v>0</v>
      </c>
      <c r="Q408" s="157"/>
      <c r="R408" s="158">
        <f>SUM(R409:R413)</f>
        <v>0</v>
      </c>
      <c r="S408" s="157"/>
      <c r="T408" s="159">
        <f>SUM(T409:T413)</f>
        <v>0</v>
      </c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R408" s="152" t="s">
        <v>162</v>
      </c>
      <c r="AT408" s="160" t="s">
        <v>75</v>
      </c>
      <c r="AU408" s="160" t="s">
        <v>81</v>
      </c>
      <c r="AY408" s="152" t="s">
        <v>131</v>
      </c>
      <c r="BK408" s="161">
        <f>SUM(BK409:BK413)</f>
        <v>0</v>
      </c>
    </row>
    <row r="409" s="2" customFormat="1" ht="16.5" customHeight="1">
      <c r="A409" s="37"/>
      <c r="B409" s="164"/>
      <c r="C409" s="165" t="s">
        <v>832</v>
      </c>
      <c r="D409" s="165" t="s">
        <v>133</v>
      </c>
      <c r="E409" s="166" t="s">
        <v>833</v>
      </c>
      <c r="F409" s="167" t="s">
        <v>834</v>
      </c>
      <c r="G409" s="168" t="s">
        <v>835</v>
      </c>
      <c r="H409" s="169">
        <v>1</v>
      </c>
      <c r="I409" s="170"/>
      <c r="J409" s="171">
        <f>ROUND(I409*H409,2)</f>
        <v>0</v>
      </c>
      <c r="K409" s="167" t="s">
        <v>137</v>
      </c>
      <c r="L409" s="38"/>
      <c r="M409" s="172" t="s">
        <v>1</v>
      </c>
      <c r="N409" s="173" t="s">
        <v>42</v>
      </c>
      <c r="O409" s="76"/>
      <c r="P409" s="174">
        <f>O409*H409</f>
        <v>0</v>
      </c>
      <c r="Q409" s="174">
        <v>0</v>
      </c>
      <c r="R409" s="174">
        <f>Q409*H409</f>
        <v>0</v>
      </c>
      <c r="S409" s="174">
        <v>0</v>
      </c>
      <c r="T409" s="175">
        <f>S409*H409</f>
        <v>0</v>
      </c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R409" s="176" t="s">
        <v>836</v>
      </c>
      <c r="AT409" s="176" t="s">
        <v>133</v>
      </c>
      <c r="AU409" s="176" t="s">
        <v>139</v>
      </c>
      <c r="AY409" s="18" t="s">
        <v>131</v>
      </c>
      <c r="BE409" s="177">
        <f>IF(N409="základní",J409,0)</f>
        <v>0</v>
      </c>
      <c r="BF409" s="177">
        <f>IF(N409="snížená",J409,0)</f>
        <v>0</v>
      </c>
      <c r="BG409" s="177">
        <f>IF(N409="zákl. přenesená",J409,0)</f>
        <v>0</v>
      </c>
      <c r="BH409" s="177">
        <f>IF(N409="sníž. přenesená",J409,0)</f>
        <v>0</v>
      </c>
      <c r="BI409" s="177">
        <f>IF(N409="nulová",J409,0)</f>
        <v>0</v>
      </c>
      <c r="BJ409" s="18" t="s">
        <v>139</v>
      </c>
      <c r="BK409" s="177">
        <f>ROUND(I409*H409,2)</f>
        <v>0</v>
      </c>
      <c r="BL409" s="18" t="s">
        <v>836</v>
      </c>
      <c r="BM409" s="176" t="s">
        <v>837</v>
      </c>
    </row>
    <row r="410" s="13" customFormat="1">
      <c r="A410" s="13"/>
      <c r="B410" s="178"/>
      <c r="C410" s="13"/>
      <c r="D410" s="179" t="s">
        <v>141</v>
      </c>
      <c r="E410" s="180" t="s">
        <v>1</v>
      </c>
      <c r="F410" s="181" t="s">
        <v>838</v>
      </c>
      <c r="G410" s="13"/>
      <c r="H410" s="180" t="s">
        <v>1</v>
      </c>
      <c r="I410" s="182"/>
      <c r="J410" s="13"/>
      <c r="K410" s="13"/>
      <c r="L410" s="178"/>
      <c r="M410" s="183"/>
      <c r="N410" s="184"/>
      <c r="O410" s="184"/>
      <c r="P410" s="184"/>
      <c r="Q410" s="184"/>
      <c r="R410" s="184"/>
      <c r="S410" s="184"/>
      <c r="T410" s="185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180" t="s">
        <v>141</v>
      </c>
      <c r="AU410" s="180" t="s">
        <v>139</v>
      </c>
      <c r="AV410" s="13" t="s">
        <v>81</v>
      </c>
      <c r="AW410" s="13" t="s">
        <v>32</v>
      </c>
      <c r="AX410" s="13" t="s">
        <v>76</v>
      </c>
      <c r="AY410" s="180" t="s">
        <v>131</v>
      </c>
    </row>
    <row r="411" s="14" customFormat="1">
      <c r="A411" s="14"/>
      <c r="B411" s="186"/>
      <c r="C411" s="14"/>
      <c r="D411" s="179" t="s">
        <v>141</v>
      </c>
      <c r="E411" s="187" t="s">
        <v>1</v>
      </c>
      <c r="F411" s="188" t="s">
        <v>81</v>
      </c>
      <c r="G411" s="14"/>
      <c r="H411" s="189">
        <v>1</v>
      </c>
      <c r="I411" s="190"/>
      <c r="J411" s="14"/>
      <c r="K411" s="14"/>
      <c r="L411" s="186"/>
      <c r="M411" s="191"/>
      <c r="N411" s="192"/>
      <c r="O411" s="192"/>
      <c r="P411" s="192"/>
      <c r="Q411" s="192"/>
      <c r="R411" s="192"/>
      <c r="S411" s="192"/>
      <c r="T411" s="193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187" t="s">
        <v>141</v>
      </c>
      <c r="AU411" s="187" t="s">
        <v>139</v>
      </c>
      <c r="AV411" s="14" t="s">
        <v>139</v>
      </c>
      <c r="AW411" s="14" t="s">
        <v>32</v>
      </c>
      <c r="AX411" s="14" t="s">
        <v>76</v>
      </c>
      <c r="AY411" s="187" t="s">
        <v>131</v>
      </c>
    </row>
    <row r="412" s="15" customFormat="1">
      <c r="A412" s="15"/>
      <c r="B412" s="194"/>
      <c r="C412" s="15"/>
      <c r="D412" s="179" t="s">
        <v>141</v>
      </c>
      <c r="E412" s="195" t="s">
        <v>1</v>
      </c>
      <c r="F412" s="196" t="s">
        <v>144</v>
      </c>
      <c r="G412" s="15"/>
      <c r="H412" s="197">
        <v>1</v>
      </c>
      <c r="I412" s="198"/>
      <c r="J412" s="15"/>
      <c r="K412" s="15"/>
      <c r="L412" s="194"/>
      <c r="M412" s="199"/>
      <c r="N412" s="200"/>
      <c r="O412" s="200"/>
      <c r="P412" s="200"/>
      <c r="Q412" s="200"/>
      <c r="R412" s="200"/>
      <c r="S412" s="200"/>
      <c r="T412" s="201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195" t="s">
        <v>141</v>
      </c>
      <c r="AU412" s="195" t="s">
        <v>139</v>
      </c>
      <c r="AV412" s="15" t="s">
        <v>138</v>
      </c>
      <c r="AW412" s="15" t="s">
        <v>32</v>
      </c>
      <c r="AX412" s="15" t="s">
        <v>81</v>
      </c>
      <c r="AY412" s="195" t="s">
        <v>131</v>
      </c>
    </row>
    <row r="413" s="2" customFormat="1" ht="16.5" customHeight="1">
      <c r="A413" s="37"/>
      <c r="B413" s="164"/>
      <c r="C413" s="165" t="s">
        <v>839</v>
      </c>
      <c r="D413" s="165" t="s">
        <v>133</v>
      </c>
      <c r="E413" s="166" t="s">
        <v>840</v>
      </c>
      <c r="F413" s="167" t="s">
        <v>841</v>
      </c>
      <c r="G413" s="168" t="s">
        <v>835</v>
      </c>
      <c r="H413" s="169">
        <v>1</v>
      </c>
      <c r="I413" s="170"/>
      <c r="J413" s="171">
        <f>ROUND(I413*H413,2)</f>
        <v>0</v>
      </c>
      <c r="K413" s="167" t="s">
        <v>137</v>
      </c>
      <c r="L413" s="38"/>
      <c r="M413" s="172" t="s">
        <v>1</v>
      </c>
      <c r="N413" s="173" t="s">
        <v>42</v>
      </c>
      <c r="O413" s="76"/>
      <c r="P413" s="174">
        <f>O413*H413</f>
        <v>0</v>
      </c>
      <c r="Q413" s="174">
        <v>0</v>
      </c>
      <c r="R413" s="174">
        <f>Q413*H413</f>
        <v>0</v>
      </c>
      <c r="S413" s="174">
        <v>0</v>
      </c>
      <c r="T413" s="175">
        <f>S413*H413</f>
        <v>0</v>
      </c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R413" s="176" t="s">
        <v>836</v>
      </c>
      <c r="AT413" s="176" t="s">
        <v>133</v>
      </c>
      <c r="AU413" s="176" t="s">
        <v>139</v>
      </c>
      <c r="AY413" s="18" t="s">
        <v>131</v>
      </c>
      <c r="BE413" s="177">
        <f>IF(N413="základní",J413,0)</f>
        <v>0</v>
      </c>
      <c r="BF413" s="177">
        <f>IF(N413="snížená",J413,0)</f>
        <v>0</v>
      </c>
      <c r="BG413" s="177">
        <f>IF(N413="zákl. přenesená",J413,0)</f>
        <v>0</v>
      </c>
      <c r="BH413" s="177">
        <f>IF(N413="sníž. přenesená",J413,0)</f>
        <v>0</v>
      </c>
      <c r="BI413" s="177">
        <f>IF(N413="nulová",J413,0)</f>
        <v>0</v>
      </c>
      <c r="BJ413" s="18" t="s">
        <v>139</v>
      </c>
      <c r="BK413" s="177">
        <f>ROUND(I413*H413,2)</f>
        <v>0</v>
      </c>
      <c r="BL413" s="18" t="s">
        <v>836</v>
      </c>
      <c r="BM413" s="176" t="s">
        <v>842</v>
      </c>
    </row>
    <row r="414" s="12" customFormat="1" ht="22.8" customHeight="1">
      <c r="A414" s="12"/>
      <c r="B414" s="151"/>
      <c r="C414" s="12"/>
      <c r="D414" s="152" t="s">
        <v>75</v>
      </c>
      <c r="E414" s="162" t="s">
        <v>843</v>
      </c>
      <c r="F414" s="162" t="s">
        <v>844</v>
      </c>
      <c r="G414" s="12"/>
      <c r="H414" s="12"/>
      <c r="I414" s="154"/>
      <c r="J414" s="163">
        <f>BK414</f>
        <v>0</v>
      </c>
      <c r="K414" s="12"/>
      <c r="L414" s="151"/>
      <c r="M414" s="156"/>
      <c r="N414" s="157"/>
      <c r="O414" s="157"/>
      <c r="P414" s="158">
        <f>P415</f>
        <v>0</v>
      </c>
      <c r="Q414" s="157"/>
      <c r="R414" s="158">
        <f>R415</f>
        <v>0</v>
      </c>
      <c r="S414" s="157"/>
      <c r="T414" s="159">
        <f>T415</f>
        <v>0</v>
      </c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R414" s="152" t="s">
        <v>162</v>
      </c>
      <c r="AT414" s="160" t="s">
        <v>75</v>
      </c>
      <c r="AU414" s="160" t="s">
        <v>81</v>
      </c>
      <c r="AY414" s="152" t="s">
        <v>131</v>
      </c>
      <c r="BK414" s="161">
        <f>BK415</f>
        <v>0</v>
      </c>
    </row>
    <row r="415" s="2" customFormat="1" ht="16.5" customHeight="1">
      <c r="A415" s="37"/>
      <c r="B415" s="164"/>
      <c r="C415" s="165" t="s">
        <v>845</v>
      </c>
      <c r="D415" s="165" t="s">
        <v>133</v>
      </c>
      <c r="E415" s="166" t="s">
        <v>846</v>
      </c>
      <c r="F415" s="167" t="s">
        <v>844</v>
      </c>
      <c r="G415" s="168" t="s">
        <v>835</v>
      </c>
      <c r="H415" s="169">
        <v>1</v>
      </c>
      <c r="I415" s="170"/>
      <c r="J415" s="171">
        <f>ROUND(I415*H415,2)</f>
        <v>0</v>
      </c>
      <c r="K415" s="167" t="s">
        <v>137</v>
      </c>
      <c r="L415" s="38"/>
      <c r="M415" s="172" t="s">
        <v>1</v>
      </c>
      <c r="N415" s="173" t="s">
        <v>42</v>
      </c>
      <c r="O415" s="76"/>
      <c r="P415" s="174">
        <f>O415*H415</f>
        <v>0</v>
      </c>
      <c r="Q415" s="174">
        <v>0</v>
      </c>
      <c r="R415" s="174">
        <f>Q415*H415</f>
        <v>0</v>
      </c>
      <c r="S415" s="174">
        <v>0</v>
      </c>
      <c r="T415" s="175">
        <f>S415*H415</f>
        <v>0</v>
      </c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R415" s="176" t="s">
        <v>836</v>
      </c>
      <c r="AT415" s="176" t="s">
        <v>133</v>
      </c>
      <c r="AU415" s="176" t="s">
        <v>139</v>
      </c>
      <c r="AY415" s="18" t="s">
        <v>131</v>
      </c>
      <c r="BE415" s="177">
        <f>IF(N415="základní",J415,0)</f>
        <v>0</v>
      </c>
      <c r="BF415" s="177">
        <f>IF(N415="snížená",J415,0)</f>
        <v>0</v>
      </c>
      <c r="BG415" s="177">
        <f>IF(N415="zákl. přenesená",J415,0)</f>
        <v>0</v>
      </c>
      <c r="BH415" s="177">
        <f>IF(N415="sníž. přenesená",J415,0)</f>
        <v>0</v>
      </c>
      <c r="BI415" s="177">
        <f>IF(N415="nulová",J415,0)</f>
        <v>0</v>
      </c>
      <c r="BJ415" s="18" t="s">
        <v>139</v>
      </c>
      <c r="BK415" s="177">
        <f>ROUND(I415*H415,2)</f>
        <v>0</v>
      </c>
      <c r="BL415" s="18" t="s">
        <v>836</v>
      </c>
      <c r="BM415" s="176" t="s">
        <v>847</v>
      </c>
    </row>
    <row r="416" s="12" customFormat="1" ht="22.8" customHeight="1">
      <c r="A416" s="12"/>
      <c r="B416" s="151"/>
      <c r="C416" s="12"/>
      <c r="D416" s="152" t="s">
        <v>75</v>
      </c>
      <c r="E416" s="162" t="s">
        <v>848</v>
      </c>
      <c r="F416" s="162" t="s">
        <v>849</v>
      </c>
      <c r="G416" s="12"/>
      <c r="H416" s="12"/>
      <c r="I416" s="154"/>
      <c r="J416" s="163">
        <f>BK416</f>
        <v>0</v>
      </c>
      <c r="K416" s="12"/>
      <c r="L416" s="151"/>
      <c r="M416" s="156"/>
      <c r="N416" s="157"/>
      <c r="O416" s="157"/>
      <c r="P416" s="158">
        <f>P417</f>
        <v>0</v>
      </c>
      <c r="Q416" s="157"/>
      <c r="R416" s="158">
        <f>R417</f>
        <v>0</v>
      </c>
      <c r="S416" s="157"/>
      <c r="T416" s="159">
        <f>T417</f>
        <v>0</v>
      </c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R416" s="152" t="s">
        <v>162</v>
      </c>
      <c r="AT416" s="160" t="s">
        <v>75</v>
      </c>
      <c r="AU416" s="160" t="s">
        <v>81</v>
      </c>
      <c r="AY416" s="152" t="s">
        <v>131</v>
      </c>
      <c r="BK416" s="161">
        <f>BK417</f>
        <v>0</v>
      </c>
    </row>
    <row r="417" s="2" customFormat="1" ht="16.5" customHeight="1">
      <c r="A417" s="37"/>
      <c r="B417" s="164"/>
      <c r="C417" s="165" t="s">
        <v>850</v>
      </c>
      <c r="D417" s="165" t="s">
        <v>133</v>
      </c>
      <c r="E417" s="166" t="s">
        <v>851</v>
      </c>
      <c r="F417" s="167" t="s">
        <v>849</v>
      </c>
      <c r="G417" s="168" t="s">
        <v>835</v>
      </c>
      <c r="H417" s="169">
        <v>1</v>
      </c>
      <c r="I417" s="170"/>
      <c r="J417" s="171">
        <f>ROUND(I417*H417,2)</f>
        <v>0</v>
      </c>
      <c r="K417" s="167" t="s">
        <v>137</v>
      </c>
      <c r="L417" s="38"/>
      <c r="M417" s="172" t="s">
        <v>1</v>
      </c>
      <c r="N417" s="173" t="s">
        <v>42</v>
      </c>
      <c r="O417" s="76"/>
      <c r="P417" s="174">
        <f>O417*H417</f>
        <v>0</v>
      </c>
      <c r="Q417" s="174">
        <v>0</v>
      </c>
      <c r="R417" s="174">
        <f>Q417*H417</f>
        <v>0</v>
      </c>
      <c r="S417" s="174">
        <v>0</v>
      </c>
      <c r="T417" s="175">
        <f>S417*H417</f>
        <v>0</v>
      </c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R417" s="176" t="s">
        <v>836</v>
      </c>
      <c r="AT417" s="176" t="s">
        <v>133</v>
      </c>
      <c r="AU417" s="176" t="s">
        <v>139</v>
      </c>
      <c r="AY417" s="18" t="s">
        <v>131</v>
      </c>
      <c r="BE417" s="177">
        <f>IF(N417="základní",J417,0)</f>
        <v>0</v>
      </c>
      <c r="BF417" s="177">
        <f>IF(N417="snížená",J417,0)</f>
        <v>0</v>
      </c>
      <c r="BG417" s="177">
        <f>IF(N417="zákl. přenesená",J417,0)</f>
        <v>0</v>
      </c>
      <c r="BH417" s="177">
        <f>IF(N417="sníž. přenesená",J417,0)</f>
        <v>0</v>
      </c>
      <c r="BI417" s="177">
        <f>IF(N417="nulová",J417,0)</f>
        <v>0</v>
      </c>
      <c r="BJ417" s="18" t="s">
        <v>139</v>
      </c>
      <c r="BK417" s="177">
        <f>ROUND(I417*H417,2)</f>
        <v>0</v>
      </c>
      <c r="BL417" s="18" t="s">
        <v>836</v>
      </c>
      <c r="BM417" s="176" t="s">
        <v>852</v>
      </c>
    </row>
    <row r="418" s="12" customFormat="1" ht="22.8" customHeight="1">
      <c r="A418" s="12"/>
      <c r="B418" s="151"/>
      <c r="C418" s="12"/>
      <c r="D418" s="152" t="s">
        <v>75</v>
      </c>
      <c r="E418" s="162" t="s">
        <v>853</v>
      </c>
      <c r="F418" s="162" t="s">
        <v>854</v>
      </c>
      <c r="G418" s="12"/>
      <c r="H418" s="12"/>
      <c r="I418" s="154"/>
      <c r="J418" s="163">
        <f>BK418</f>
        <v>0</v>
      </c>
      <c r="K418" s="12"/>
      <c r="L418" s="151"/>
      <c r="M418" s="156"/>
      <c r="N418" s="157"/>
      <c r="O418" s="157"/>
      <c r="P418" s="158">
        <f>P419</f>
        <v>0</v>
      </c>
      <c r="Q418" s="157"/>
      <c r="R418" s="158">
        <f>R419</f>
        <v>0</v>
      </c>
      <c r="S418" s="157"/>
      <c r="T418" s="159">
        <f>T419</f>
        <v>0</v>
      </c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R418" s="152" t="s">
        <v>162</v>
      </c>
      <c r="AT418" s="160" t="s">
        <v>75</v>
      </c>
      <c r="AU418" s="160" t="s">
        <v>81</v>
      </c>
      <c r="AY418" s="152" t="s">
        <v>131</v>
      </c>
      <c r="BK418" s="161">
        <f>BK419</f>
        <v>0</v>
      </c>
    </row>
    <row r="419" s="2" customFormat="1" ht="16.5" customHeight="1">
      <c r="A419" s="37"/>
      <c r="B419" s="164"/>
      <c r="C419" s="165" t="s">
        <v>855</v>
      </c>
      <c r="D419" s="165" t="s">
        <v>133</v>
      </c>
      <c r="E419" s="166" t="s">
        <v>856</v>
      </c>
      <c r="F419" s="167" t="s">
        <v>854</v>
      </c>
      <c r="G419" s="168" t="s">
        <v>835</v>
      </c>
      <c r="H419" s="169">
        <v>1</v>
      </c>
      <c r="I419" s="170"/>
      <c r="J419" s="171">
        <f>ROUND(I419*H419,2)</f>
        <v>0</v>
      </c>
      <c r="K419" s="167" t="s">
        <v>137</v>
      </c>
      <c r="L419" s="38"/>
      <c r="M419" s="216" t="s">
        <v>1</v>
      </c>
      <c r="N419" s="217" t="s">
        <v>42</v>
      </c>
      <c r="O419" s="218"/>
      <c r="P419" s="219">
        <f>O419*H419</f>
        <v>0</v>
      </c>
      <c r="Q419" s="219">
        <v>0</v>
      </c>
      <c r="R419" s="219">
        <f>Q419*H419</f>
        <v>0</v>
      </c>
      <c r="S419" s="219">
        <v>0</v>
      </c>
      <c r="T419" s="220">
        <f>S419*H419</f>
        <v>0</v>
      </c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R419" s="176" t="s">
        <v>836</v>
      </c>
      <c r="AT419" s="176" t="s">
        <v>133</v>
      </c>
      <c r="AU419" s="176" t="s">
        <v>139</v>
      </c>
      <c r="AY419" s="18" t="s">
        <v>131</v>
      </c>
      <c r="BE419" s="177">
        <f>IF(N419="základní",J419,0)</f>
        <v>0</v>
      </c>
      <c r="BF419" s="177">
        <f>IF(N419="snížená",J419,0)</f>
        <v>0</v>
      </c>
      <c r="BG419" s="177">
        <f>IF(N419="zákl. přenesená",J419,0)</f>
        <v>0</v>
      </c>
      <c r="BH419" s="177">
        <f>IF(N419="sníž. přenesená",J419,0)</f>
        <v>0</v>
      </c>
      <c r="BI419" s="177">
        <f>IF(N419="nulová",J419,0)</f>
        <v>0</v>
      </c>
      <c r="BJ419" s="18" t="s">
        <v>139</v>
      </c>
      <c r="BK419" s="177">
        <f>ROUND(I419*H419,2)</f>
        <v>0</v>
      </c>
      <c r="BL419" s="18" t="s">
        <v>836</v>
      </c>
      <c r="BM419" s="176" t="s">
        <v>857</v>
      </c>
    </row>
    <row r="420" s="2" customFormat="1" ht="6.96" customHeight="1">
      <c r="A420" s="37"/>
      <c r="B420" s="59"/>
      <c r="C420" s="60"/>
      <c r="D420" s="60"/>
      <c r="E420" s="60"/>
      <c r="F420" s="60"/>
      <c r="G420" s="60"/>
      <c r="H420" s="60"/>
      <c r="I420" s="60"/>
      <c r="J420" s="60"/>
      <c r="K420" s="60"/>
      <c r="L420" s="38"/>
      <c r="M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</row>
  </sheetData>
  <autoFilter ref="C138:K419"/>
  <mergeCells count="6">
    <mergeCell ref="E7:H7"/>
    <mergeCell ref="E16:H16"/>
    <mergeCell ref="E25:H25"/>
    <mergeCell ref="E85:H85"/>
    <mergeCell ref="E131:H13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JANPETR80FE\janpetr</dc:creator>
  <cp:lastModifiedBy>JANPETR80FE\janpetr</cp:lastModifiedBy>
  <dcterms:created xsi:type="dcterms:W3CDTF">2023-11-21T19:49:18Z</dcterms:created>
  <dcterms:modified xsi:type="dcterms:W3CDTF">2023-11-21T19:49:22Z</dcterms:modified>
</cp:coreProperties>
</file>