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P.P. architects\2022\06 - Žabovřesky - Luční - park\"/>
    </mc:Choice>
  </mc:AlternateContent>
  <xr:revisionPtr revIDLastSave="0" documentId="13_ncr:1_{DB0C5C4E-D4F1-43F0-B878-FD4AD2B52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SO01  Příprava území" sheetId="2" r:id="rId2"/>
    <sheet name="02 - SO02  Zpevněné plochy" sheetId="3" r:id="rId3"/>
    <sheet name="03 - SO03  Venkovní úprav..." sheetId="4" r:id="rId4"/>
    <sheet name="04 - SO04  Vegetační úpravy" sheetId="5" r:id="rId5"/>
    <sheet name="99 - Vedlejší rozpočtové ..." sheetId="6" r:id="rId6"/>
    <sheet name="Pokyny pro vyplnění" sheetId="7" r:id="rId7"/>
  </sheets>
  <definedNames>
    <definedName name="_xlnm._FilterDatabase" localSheetId="1" hidden="1">'01 - SO01  Příprava území'!$C$83:$K$361</definedName>
    <definedName name="_xlnm._FilterDatabase" localSheetId="2" hidden="1">'02 - SO02  Zpevněné plochy'!$C$86:$K$219</definedName>
    <definedName name="_xlnm._FilterDatabase" localSheetId="3" hidden="1">'03 - SO03  Venkovní úprav...'!$C$91:$K$356</definedName>
    <definedName name="_xlnm._FilterDatabase" localSheetId="4" hidden="1">'04 - SO04  Vegetační úpravy'!$C$81:$K$86</definedName>
    <definedName name="_xlnm._FilterDatabase" localSheetId="5" hidden="1">'99 - Vedlejší rozpočtové ...'!$C$82:$K$93</definedName>
    <definedName name="_xlnm.Print_Titles" localSheetId="1">'01 - SO01  Příprava území'!$83:$83</definedName>
    <definedName name="_xlnm.Print_Titles" localSheetId="2">'02 - SO02  Zpevněné plochy'!$86:$86</definedName>
    <definedName name="_xlnm.Print_Titles" localSheetId="3">'03 - SO03  Venkovní úprav...'!$91:$91</definedName>
    <definedName name="_xlnm.Print_Titles" localSheetId="4">'04 - SO04  Vegetační úpravy'!$81:$81</definedName>
    <definedName name="_xlnm.Print_Titles" localSheetId="5">'99 - Vedlejší rozpočtové ...'!$82:$82</definedName>
    <definedName name="_xlnm.Print_Titles" localSheetId="0">'Rekapitulace stavby'!$52:$52</definedName>
    <definedName name="_xlnm.Print_Area" localSheetId="1">'01 - SO01  Příprava území'!$C$4:$J$39,'01 - SO01  Příprava území'!$C$45:$J$65,'01 - SO01  Příprava území'!$C$71:$K$361</definedName>
    <definedName name="_xlnm.Print_Area" localSheetId="2">'02 - SO02  Zpevněné plochy'!$C$4:$J$39,'02 - SO02  Zpevněné plochy'!$C$45:$J$68,'02 - SO02  Zpevněné plochy'!$C$74:$K$219</definedName>
    <definedName name="_xlnm.Print_Area" localSheetId="3">'03 - SO03  Venkovní úprav...'!$C$4:$J$39,'03 - SO03  Venkovní úprav...'!$C$45:$J$73,'03 - SO03  Venkovní úprav...'!$C$79:$K$356</definedName>
    <definedName name="_xlnm.Print_Area" localSheetId="4">'04 - SO04  Vegetační úpravy'!$C$4:$J$39,'04 - SO04  Vegetační úpravy'!$C$45:$J$63,'04 - SO04  Vegetační úpravy'!$C$69:$K$86</definedName>
    <definedName name="_xlnm.Print_Area" localSheetId="5">'99 - Vedlejší rozpočtové ...'!$C$4:$J$39,'99 - Vedlejší rozpočtové ...'!$C$45:$J$64,'99 - Vedlejší rozpočtové ...'!$C$70:$K$93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59" i="1"/>
  <c r="J35" i="6"/>
  <c r="AX59" i="1" s="1"/>
  <c r="BI93" i="6"/>
  <c r="BH93" i="6"/>
  <c r="BG93" i="6"/>
  <c r="BF93" i="6"/>
  <c r="T93" i="6"/>
  <c r="R93" i="6"/>
  <c r="P93" i="6"/>
  <c r="BI92" i="6"/>
  <c r="BH92" i="6"/>
  <c r="BG92" i="6"/>
  <c r="BF92" i="6"/>
  <c r="T92" i="6"/>
  <c r="R92" i="6"/>
  <c r="P92" i="6"/>
  <c r="BI90" i="6"/>
  <c r="BH90" i="6"/>
  <c r="BG90" i="6"/>
  <c r="BF90" i="6"/>
  <c r="T90" i="6"/>
  <c r="T89" i="6" s="1"/>
  <c r="R90" i="6"/>
  <c r="R89" i="6"/>
  <c r="P90" i="6"/>
  <c r="P89" i="6" s="1"/>
  <c r="BI88" i="6"/>
  <c r="BH88" i="6"/>
  <c r="BG88" i="6"/>
  <c r="BF88" i="6"/>
  <c r="T88" i="6"/>
  <c r="R88" i="6"/>
  <c r="P88" i="6"/>
  <c r="BI87" i="6"/>
  <c r="BH87" i="6"/>
  <c r="BG87" i="6"/>
  <c r="BF87" i="6"/>
  <c r="T87" i="6"/>
  <c r="R87" i="6"/>
  <c r="P87" i="6"/>
  <c r="BI86" i="6"/>
  <c r="BH86" i="6"/>
  <c r="BG86" i="6"/>
  <c r="BF86" i="6"/>
  <c r="T86" i="6"/>
  <c r="R86" i="6"/>
  <c r="P86" i="6"/>
  <c r="J80" i="6"/>
  <c r="J79" i="6"/>
  <c r="F79" i="6"/>
  <c r="F77" i="6"/>
  <c r="E75" i="6"/>
  <c r="J55" i="6"/>
  <c r="J54" i="6"/>
  <c r="F54" i="6"/>
  <c r="F52" i="6"/>
  <c r="E50" i="6"/>
  <c r="J18" i="6"/>
  <c r="E18" i="6"/>
  <c r="F55" i="6"/>
  <c r="J17" i="6"/>
  <c r="J12" i="6"/>
  <c r="J52" i="6" s="1"/>
  <c r="E7" i="6"/>
  <c r="E73" i="6"/>
  <c r="J37" i="5"/>
  <c r="J36" i="5"/>
  <c r="AY58" i="1"/>
  <c r="J35" i="5"/>
  <c r="AX58" i="1" s="1"/>
  <c r="BI86" i="5"/>
  <c r="BH86" i="5"/>
  <c r="BG86" i="5"/>
  <c r="F35" i="5" s="1"/>
  <c r="BB58" i="1" s="1"/>
  <c r="BF86" i="5"/>
  <c r="T86" i="5"/>
  <c r="T85" i="5"/>
  <c r="T84" i="5"/>
  <c r="T83" i="5" s="1"/>
  <c r="T82" i="5" s="1"/>
  <c r="R86" i="5"/>
  <c r="R85" i="5"/>
  <c r="R84" i="5" s="1"/>
  <c r="R83" i="5" s="1"/>
  <c r="R82" i="5" s="1"/>
  <c r="P86" i="5"/>
  <c r="P85" i="5" s="1"/>
  <c r="P84" i="5" s="1"/>
  <c r="P83" i="5" s="1"/>
  <c r="P82" i="5" s="1"/>
  <c r="AU58" i="1" s="1"/>
  <c r="J79" i="5"/>
  <c r="J78" i="5"/>
  <c r="F78" i="5"/>
  <c r="F76" i="5"/>
  <c r="E74" i="5"/>
  <c r="J55" i="5"/>
  <c r="J54" i="5"/>
  <c r="F54" i="5"/>
  <c r="F52" i="5"/>
  <c r="E50" i="5"/>
  <c r="J18" i="5"/>
  <c r="E18" i="5"/>
  <c r="F55" i="5"/>
  <c r="J17" i="5"/>
  <c r="J12" i="5"/>
  <c r="J76" i="5" s="1"/>
  <c r="E7" i="5"/>
  <c r="E72" i="5"/>
  <c r="J37" i="4"/>
  <c r="J36" i="4"/>
  <c r="AY57" i="1"/>
  <c r="J35" i="4"/>
  <c r="AX57" i="1"/>
  <c r="BI356" i="4"/>
  <c r="BH356" i="4"/>
  <c r="BG356" i="4"/>
  <c r="BF356" i="4"/>
  <c r="T356" i="4"/>
  <c r="R356" i="4"/>
  <c r="P356" i="4"/>
  <c r="BI355" i="4"/>
  <c r="BH355" i="4"/>
  <c r="BG355" i="4"/>
  <c r="BF355" i="4"/>
  <c r="T355" i="4"/>
  <c r="R355" i="4"/>
  <c r="P355" i="4"/>
  <c r="BI354" i="4"/>
  <c r="BH354" i="4"/>
  <c r="BG354" i="4"/>
  <c r="BF354" i="4"/>
  <c r="T354" i="4"/>
  <c r="R354" i="4"/>
  <c r="P354" i="4"/>
  <c r="BI353" i="4"/>
  <c r="BH353" i="4"/>
  <c r="BG353" i="4"/>
  <c r="BF353" i="4"/>
  <c r="T353" i="4"/>
  <c r="R353" i="4"/>
  <c r="P353" i="4"/>
  <c r="BI352" i="4"/>
  <c r="BH352" i="4"/>
  <c r="BG352" i="4"/>
  <c r="BF352" i="4"/>
  <c r="T352" i="4"/>
  <c r="R352" i="4"/>
  <c r="P352" i="4"/>
  <c r="BI351" i="4"/>
  <c r="BH351" i="4"/>
  <c r="BG351" i="4"/>
  <c r="BF351" i="4"/>
  <c r="T351" i="4"/>
  <c r="R351" i="4"/>
  <c r="P351" i="4"/>
  <c r="BI350" i="4"/>
  <c r="BH350" i="4"/>
  <c r="BG350" i="4"/>
  <c r="BF350" i="4"/>
  <c r="T350" i="4"/>
  <c r="R350" i="4"/>
  <c r="P350" i="4"/>
  <c r="BI349" i="4"/>
  <c r="BH349" i="4"/>
  <c r="BG349" i="4"/>
  <c r="BF349" i="4"/>
  <c r="T349" i="4"/>
  <c r="R349" i="4"/>
  <c r="P349" i="4"/>
  <c r="BI348" i="4"/>
  <c r="BH348" i="4"/>
  <c r="BG348" i="4"/>
  <c r="BF348" i="4"/>
  <c r="T348" i="4"/>
  <c r="R348" i="4"/>
  <c r="P348" i="4"/>
  <c r="BI347" i="4"/>
  <c r="BH347" i="4"/>
  <c r="BG347" i="4"/>
  <c r="BF347" i="4"/>
  <c r="T347" i="4"/>
  <c r="R347" i="4"/>
  <c r="P347" i="4"/>
  <c r="BI346" i="4"/>
  <c r="BH346" i="4"/>
  <c r="BG346" i="4"/>
  <c r="BF346" i="4"/>
  <c r="T346" i="4"/>
  <c r="R346" i="4"/>
  <c r="P346" i="4"/>
  <c r="BI345" i="4"/>
  <c r="BH345" i="4"/>
  <c r="BG345" i="4"/>
  <c r="BF345" i="4"/>
  <c r="T345" i="4"/>
  <c r="R345" i="4"/>
  <c r="P345" i="4"/>
  <c r="BI344" i="4"/>
  <c r="BH344" i="4"/>
  <c r="BG344" i="4"/>
  <c r="BF344" i="4"/>
  <c r="T344" i="4"/>
  <c r="R344" i="4"/>
  <c r="P344" i="4"/>
  <c r="BI339" i="4"/>
  <c r="BH339" i="4"/>
  <c r="BG339" i="4"/>
  <c r="BF339" i="4"/>
  <c r="T339" i="4"/>
  <c r="T338" i="4" s="1"/>
  <c r="R339" i="4"/>
  <c r="R338" i="4"/>
  <c r="P339" i="4"/>
  <c r="P338" i="4" s="1"/>
  <c r="BI336" i="4"/>
  <c r="BH336" i="4"/>
  <c r="BG336" i="4"/>
  <c r="BF336" i="4"/>
  <c r="T336" i="4"/>
  <c r="R336" i="4"/>
  <c r="P336" i="4"/>
  <c r="BI335" i="4"/>
  <c r="BH335" i="4"/>
  <c r="BG335" i="4"/>
  <c r="BF335" i="4"/>
  <c r="T335" i="4"/>
  <c r="R335" i="4"/>
  <c r="P335" i="4"/>
  <c r="BI334" i="4"/>
  <c r="BH334" i="4"/>
  <c r="BG334" i="4"/>
  <c r="BF334" i="4"/>
  <c r="T334" i="4"/>
  <c r="R334" i="4"/>
  <c r="P334" i="4"/>
  <c r="BI333" i="4"/>
  <c r="BH333" i="4"/>
  <c r="BG333" i="4"/>
  <c r="BF333" i="4"/>
  <c r="T333" i="4"/>
  <c r="R333" i="4"/>
  <c r="P333" i="4"/>
  <c r="BI332" i="4"/>
  <c r="BH332" i="4"/>
  <c r="BG332" i="4"/>
  <c r="BF332" i="4"/>
  <c r="T332" i="4"/>
  <c r="R332" i="4"/>
  <c r="P332" i="4"/>
  <c r="BI331" i="4"/>
  <c r="BH331" i="4"/>
  <c r="BG331" i="4"/>
  <c r="BF331" i="4"/>
  <c r="T331" i="4"/>
  <c r="R331" i="4"/>
  <c r="P331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12" i="4"/>
  <c r="BH312" i="4"/>
  <c r="BG312" i="4"/>
  <c r="BF312" i="4"/>
  <c r="T312" i="4"/>
  <c r="R312" i="4"/>
  <c r="P312" i="4"/>
  <c r="BI309" i="4"/>
  <c r="BH309" i="4"/>
  <c r="BG309" i="4"/>
  <c r="BF309" i="4"/>
  <c r="T309" i="4"/>
  <c r="R309" i="4"/>
  <c r="P309" i="4"/>
  <c r="BI305" i="4"/>
  <c r="BH305" i="4"/>
  <c r="BG305" i="4"/>
  <c r="BF305" i="4"/>
  <c r="T305" i="4"/>
  <c r="R305" i="4"/>
  <c r="P305" i="4"/>
  <c r="BI302" i="4"/>
  <c r="BH302" i="4"/>
  <c r="BG302" i="4"/>
  <c r="BF302" i="4"/>
  <c r="T302" i="4"/>
  <c r="R302" i="4"/>
  <c r="P302" i="4"/>
  <c r="BI300" i="4"/>
  <c r="BH300" i="4"/>
  <c r="BG300" i="4"/>
  <c r="BF300" i="4"/>
  <c r="T300" i="4"/>
  <c r="R300" i="4"/>
  <c r="P300" i="4"/>
  <c r="BI297" i="4"/>
  <c r="BH297" i="4"/>
  <c r="BG297" i="4"/>
  <c r="BF297" i="4"/>
  <c r="T297" i="4"/>
  <c r="R297" i="4"/>
  <c r="P297" i="4"/>
  <c r="BI293" i="4"/>
  <c r="BH293" i="4"/>
  <c r="BG293" i="4"/>
  <c r="BF293" i="4"/>
  <c r="T293" i="4"/>
  <c r="T292" i="4" s="1"/>
  <c r="R293" i="4"/>
  <c r="R292" i="4"/>
  <c r="P293" i="4"/>
  <c r="P292" i="4" s="1"/>
  <c r="BI291" i="4"/>
  <c r="BH291" i="4"/>
  <c r="BG291" i="4"/>
  <c r="BF291" i="4"/>
  <c r="T291" i="4"/>
  <c r="R291" i="4"/>
  <c r="P291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7" i="4"/>
  <c r="BH287" i="4"/>
  <c r="BG287" i="4"/>
  <c r="BF287" i="4"/>
  <c r="T287" i="4"/>
  <c r="R287" i="4"/>
  <c r="P287" i="4"/>
  <c r="BI286" i="4"/>
  <c r="BH286" i="4"/>
  <c r="BG286" i="4"/>
  <c r="BF286" i="4"/>
  <c r="T286" i="4"/>
  <c r="R286" i="4"/>
  <c r="P286" i="4"/>
  <c r="BI283" i="4"/>
  <c r="BH283" i="4"/>
  <c r="BG283" i="4"/>
  <c r="BF283" i="4"/>
  <c r="T283" i="4"/>
  <c r="R283" i="4"/>
  <c r="P283" i="4"/>
  <c r="BI279" i="4"/>
  <c r="BH279" i="4"/>
  <c r="BG279" i="4"/>
  <c r="BF279" i="4"/>
  <c r="T279" i="4"/>
  <c r="R279" i="4"/>
  <c r="P279" i="4"/>
  <c r="BI278" i="4"/>
  <c r="BH278" i="4"/>
  <c r="BG278" i="4"/>
  <c r="BF278" i="4"/>
  <c r="T278" i="4"/>
  <c r="R278" i="4"/>
  <c r="P278" i="4"/>
  <c r="BI277" i="4"/>
  <c r="BH277" i="4"/>
  <c r="BG277" i="4"/>
  <c r="BF277" i="4"/>
  <c r="T277" i="4"/>
  <c r="R277" i="4"/>
  <c r="P277" i="4"/>
  <c r="BI272" i="4"/>
  <c r="BH272" i="4"/>
  <c r="BG272" i="4"/>
  <c r="BF272" i="4"/>
  <c r="T272" i="4"/>
  <c r="R272" i="4"/>
  <c r="P272" i="4"/>
  <c r="BI269" i="4"/>
  <c r="BH269" i="4"/>
  <c r="BG269" i="4"/>
  <c r="BF269" i="4"/>
  <c r="T269" i="4"/>
  <c r="R269" i="4"/>
  <c r="P269" i="4"/>
  <c r="BI265" i="4"/>
  <c r="BH265" i="4"/>
  <c r="BG265" i="4"/>
  <c r="BF265" i="4"/>
  <c r="T265" i="4"/>
  <c r="R265" i="4"/>
  <c r="P265" i="4"/>
  <c r="BI261" i="4"/>
  <c r="BH261" i="4"/>
  <c r="BG261" i="4"/>
  <c r="BF261" i="4"/>
  <c r="T261" i="4"/>
  <c r="R261" i="4"/>
  <c r="P261" i="4"/>
  <c r="BI256" i="4"/>
  <c r="BH256" i="4"/>
  <c r="BG256" i="4"/>
  <c r="BF256" i="4"/>
  <c r="T256" i="4"/>
  <c r="R256" i="4"/>
  <c r="P256" i="4"/>
  <c r="BI252" i="4"/>
  <c r="BH252" i="4"/>
  <c r="BG252" i="4"/>
  <c r="BF252" i="4"/>
  <c r="T252" i="4"/>
  <c r="R252" i="4"/>
  <c r="P252" i="4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5" i="4"/>
  <c r="BH245" i="4"/>
  <c r="BG245" i="4"/>
  <c r="BF245" i="4"/>
  <c r="T245" i="4"/>
  <c r="R245" i="4"/>
  <c r="P245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5" i="4"/>
  <c r="BH225" i="4"/>
  <c r="BG225" i="4"/>
  <c r="BF225" i="4"/>
  <c r="T225" i="4"/>
  <c r="R225" i="4"/>
  <c r="P225" i="4"/>
  <c r="BI221" i="4"/>
  <c r="BH221" i="4"/>
  <c r="BG221" i="4"/>
  <c r="BF221" i="4"/>
  <c r="T221" i="4"/>
  <c r="R221" i="4"/>
  <c r="P221" i="4"/>
  <c r="BI217" i="4"/>
  <c r="BH217" i="4"/>
  <c r="BG217" i="4"/>
  <c r="BF217" i="4"/>
  <c r="T217" i="4"/>
  <c r="R217" i="4"/>
  <c r="P217" i="4"/>
  <c r="BI215" i="4"/>
  <c r="BH215" i="4"/>
  <c r="BG215" i="4"/>
  <c r="BF215" i="4"/>
  <c r="T215" i="4"/>
  <c r="R215" i="4"/>
  <c r="P215" i="4"/>
  <c r="BI211" i="4"/>
  <c r="BH211" i="4"/>
  <c r="BG211" i="4"/>
  <c r="BF211" i="4"/>
  <c r="T211" i="4"/>
  <c r="R211" i="4"/>
  <c r="P211" i="4"/>
  <c r="BI206" i="4"/>
  <c r="BH206" i="4"/>
  <c r="BG206" i="4"/>
  <c r="BF206" i="4"/>
  <c r="T206" i="4"/>
  <c r="R206" i="4"/>
  <c r="P206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86" i="4"/>
  <c r="BH186" i="4"/>
  <c r="BG186" i="4"/>
  <c r="BF186" i="4"/>
  <c r="T186" i="4"/>
  <c r="R186" i="4"/>
  <c r="P186" i="4"/>
  <c r="BI175" i="4"/>
  <c r="BH175" i="4"/>
  <c r="BG175" i="4"/>
  <c r="BF175" i="4"/>
  <c r="T175" i="4"/>
  <c r="R175" i="4"/>
  <c r="P175" i="4"/>
  <c r="BI160" i="4"/>
  <c r="BH160" i="4"/>
  <c r="BG160" i="4"/>
  <c r="BF160" i="4"/>
  <c r="T160" i="4"/>
  <c r="R160" i="4"/>
  <c r="P160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39" i="4"/>
  <c r="BH139" i="4"/>
  <c r="BG139" i="4"/>
  <c r="BF139" i="4"/>
  <c r="T139" i="4"/>
  <c r="R139" i="4"/>
  <c r="P139" i="4"/>
  <c r="BI135" i="4"/>
  <c r="BH135" i="4"/>
  <c r="BG135" i="4"/>
  <c r="BF135" i="4"/>
  <c r="T135" i="4"/>
  <c r="R135" i="4"/>
  <c r="P135" i="4"/>
  <c r="BI131" i="4"/>
  <c r="BH131" i="4"/>
  <c r="BG131" i="4"/>
  <c r="BF131" i="4"/>
  <c r="T131" i="4"/>
  <c r="R131" i="4"/>
  <c r="P131" i="4"/>
  <c r="BI112" i="4"/>
  <c r="BH112" i="4"/>
  <c r="BG112" i="4"/>
  <c r="BF112" i="4"/>
  <c r="T112" i="4"/>
  <c r="R112" i="4"/>
  <c r="P112" i="4"/>
  <c r="BI107" i="4"/>
  <c r="BH107" i="4"/>
  <c r="BG107" i="4"/>
  <c r="BF107" i="4"/>
  <c r="T107" i="4"/>
  <c r="R107" i="4"/>
  <c r="P107" i="4"/>
  <c r="BI103" i="4"/>
  <c r="BH103" i="4"/>
  <c r="BG103" i="4"/>
  <c r="BF103" i="4"/>
  <c r="T103" i="4"/>
  <c r="R103" i="4"/>
  <c r="P103" i="4"/>
  <c r="BI99" i="4"/>
  <c r="BH99" i="4"/>
  <c r="BG99" i="4"/>
  <c r="BF99" i="4"/>
  <c r="T99" i="4"/>
  <c r="R99" i="4"/>
  <c r="P99" i="4"/>
  <c r="BI95" i="4"/>
  <c r="BH95" i="4"/>
  <c r="BG95" i="4"/>
  <c r="BF95" i="4"/>
  <c r="T95" i="4"/>
  <c r="R95" i="4"/>
  <c r="P95" i="4"/>
  <c r="J89" i="4"/>
  <c r="J88" i="4"/>
  <c r="F88" i="4"/>
  <c r="F86" i="4"/>
  <c r="E84" i="4"/>
  <c r="J55" i="4"/>
  <c r="J54" i="4"/>
  <c r="F54" i="4"/>
  <c r="F52" i="4"/>
  <c r="E50" i="4"/>
  <c r="J18" i="4"/>
  <c r="E18" i="4"/>
  <c r="F89" i="4"/>
  <c r="J17" i="4"/>
  <c r="J12" i="4"/>
  <c r="J52" i="4" s="1"/>
  <c r="E7" i="4"/>
  <c r="E82" i="4"/>
  <c r="J37" i="3"/>
  <c r="J36" i="3"/>
  <c r="AY56" i="1"/>
  <c r="J35" i="3"/>
  <c r="AX56" i="1" s="1"/>
  <c r="BI218" i="3"/>
  <c r="BH218" i="3"/>
  <c r="BG218" i="3"/>
  <c r="BF218" i="3"/>
  <c r="T218" i="3"/>
  <c r="T217" i="3"/>
  <c r="R218" i="3"/>
  <c r="R217" i="3" s="1"/>
  <c r="P218" i="3"/>
  <c r="P217" i="3"/>
  <c r="BI214" i="3"/>
  <c r="BH214" i="3"/>
  <c r="BG214" i="3"/>
  <c r="BF214" i="3"/>
  <c r="T214" i="3"/>
  <c r="R214" i="3"/>
  <c r="P214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196" i="3"/>
  <c r="BH196" i="3"/>
  <c r="BG196" i="3"/>
  <c r="BF196" i="3"/>
  <c r="T196" i="3"/>
  <c r="R196" i="3"/>
  <c r="P196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64" i="3"/>
  <c r="BH164" i="3"/>
  <c r="BG164" i="3"/>
  <c r="BF164" i="3"/>
  <c r="T164" i="3"/>
  <c r="R164" i="3"/>
  <c r="P164" i="3"/>
  <c r="BI160" i="3"/>
  <c r="BH160" i="3"/>
  <c r="BG160" i="3"/>
  <c r="BF160" i="3"/>
  <c r="T160" i="3"/>
  <c r="R160" i="3"/>
  <c r="P160" i="3"/>
  <c r="BI152" i="3"/>
  <c r="BH152" i="3"/>
  <c r="BG152" i="3"/>
  <c r="BF152" i="3"/>
  <c r="T152" i="3"/>
  <c r="R152" i="3"/>
  <c r="P152" i="3"/>
  <c r="BI145" i="3"/>
  <c r="BH145" i="3"/>
  <c r="BG145" i="3"/>
  <c r="BF145" i="3"/>
  <c r="T145" i="3"/>
  <c r="R145" i="3"/>
  <c r="P145" i="3"/>
  <c r="BI141" i="3"/>
  <c r="BH141" i="3"/>
  <c r="BG141" i="3"/>
  <c r="BF141" i="3"/>
  <c r="T141" i="3"/>
  <c r="R141" i="3"/>
  <c r="P141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BI123" i="3"/>
  <c r="BH123" i="3"/>
  <c r="BG123" i="3"/>
  <c r="BF123" i="3"/>
  <c r="T123" i="3"/>
  <c r="R123" i="3"/>
  <c r="P123" i="3"/>
  <c r="BI120" i="3"/>
  <c r="BH120" i="3"/>
  <c r="BG120" i="3"/>
  <c r="BF120" i="3"/>
  <c r="T120" i="3"/>
  <c r="R120" i="3"/>
  <c r="P120" i="3"/>
  <c r="BI116" i="3"/>
  <c r="BH116" i="3"/>
  <c r="BG116" i="3"/>
  <c r="BF116" i="3"/>
  <c r="T116" i="3"/>
  <c r="R116" i="3"/>
  <c r="P116" i="3"/>
  <c r="BI112" i="3"/>
  <c r="BH112" i="3"/>
  <c r="BG112" i="3"/>
  <c r="BF112" i="3"/>
  <c r="T112" i="3"/>
  <c r="R112" i="3"/>
  <c r="P112" i="3"/>
  <c r="BI90" i="3"/>
  <c r="BH90" i="3"/>
  <c r="BG90" i="3"/>
  <c r="BF90" i="3"/>
  <c r="T90" i="3"/>
  <c r="T89" i="3"/>
  <c r="R90" i="3"/>
  <c r="R89" i="3" s="1"/>
  <c r="P90" i="3"/>
  <c r="P89" i="3"/>
  <c r="J84" i="3"/>
  <c r="J83" i="3"/>
  <c r="F83" i="3"/>
  <c r="F81" i="3"/>
  <c r="E79" i="3"/>
  <c r="J55" i="3"/>
  <c r="J54" i="3"/>
  <c r="F54" i="3"/>
  <c r="F52" i="3"/>
  <c r="E50" i="3"/>
  <c r="J18" i="3"/>
  <c r="E18" i="3"/>
  <c r="F55" i="3"/>
  <c r="J17" i="3"/>
  <c r="J12" i="3"/>
  <c r="J52" i="3"/>
  <c r="E7" i="3"/>
  <c r="E48" i="3" s="1"/>
  <c r="J37" i="2"/>
  <c r="J36" i="2"/>
  <c r="AY55" i="1"/>
  <c r="J35" i="2"/>
  <c r="AX55" i="1" s="1"/>
  <c r="BI358" i="2"/>
  <c r="BH358" i="2"/>
  <c r="BG358" i="2"/>
  <c r="BF358" i="2"/>
  <c r="T358" i="2"/>
  <c r="R358" i="2"/>
  <c r="P358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49" i="2"/>
  <c r="BH349" i="2"/>
  <c r="BG349" i="2"/>
  <c r="BF349" i="2"/>
  <c r="T349" i="2"/>
  <c r="R349" i="2"/>
  <c r="P349" i="2"/>
  <c r="BI345" i="2"/>
  <c r="BH345" i="2"/>
  <c r="BG345" i="2"/>
  <c r="BF345" i="2"/>
  <c r="T345" i="2"/>
  <c r="R345" i="2"/>
  <c r="P345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T327" i="2"/>
  <c r="R328" i="2"/>
  <c r="R327" i="2" s="1"/>
  <c r="P328" i="2"/>
  <c r="P327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26" i="2"/>
  <c r="BH226" i="2"/>
  <c r="BG226" i="2"/>
  <c r="BF226" i="2"/>
  <c r="T226" i="2"/>
  <c r="R226" i="2"/>
  <c r="P226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77" i="2"/>
  <c r="BH177" i="2"/>
  <c r="BG177" i="2"/>
  <c r="BF177" i="2"/>
  <c r="T177" i="2"/>
  <c r="R177" i="2"/>
  <c r="P177" i="2"/>
  <c r="BI158" i="2"/>
  <c r="BH158" i="2"/>
  <c r="BG158" i="2"/>
  <c r="BF158" i="2"/>
  <c r="T158" i="2"/>
  <c r="R158" i="2"/>
  <c r="P158" i="2"/>
  <c r="BI137" i="2"/>
  <c r="BH137" i="2"/>
  <c r="BG137" i="2"/>
  <c r="BF137" i="2"/>
  <c r="T137" i="2"/>
  <c r="R137" i="2"/>
  <c r="P137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6" i="2"/>
  <c r="BH116" i="2"/>
  <c r="BG116" i="2"/>
  <c r="BF116" i="2"/>
  <c r="T116" i="2"/>
  <c r="R116" i="2"/>
  <c r="P116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5" i="2"/>
  <c r="BH95" i="2"/>
  <c r="BG95" i="2"/>
  <c r="BF95" i="2"/>
  <c r="T95" i="2"/>
  <c r="R95" i="2"/>
  <c r="P95" i="2"/>
  <c r="BI93" i="2"/>
  <c r="BH93" i="2"/>
  <c r="BG93" i="2"/>
  <c r="BF93" i="2"/>
  <c r="T93" i="2"/>
  <c r="R93" i="2"/>
  <c r="P93" i="2"/>
  <c r="BI91" i="2"/>
  <c r="BH91" i="2"/>
  <c r="BG91" i="2"/>
  <c r="BF91" i="2"/>
  <c r="T91" i="2"/>
  <c r="R91" i="2"/>
  <c r="P91" i="2"/>
  <c r="BI89" i="2"/>
  <c r="BH89" i="2"/>
  <c r="BG89" i="2"/>
  <c r="BF89" i="2"/>
  <c r="T89" i="2"/>
  <c r="R89" i="2"/>
  <c r="P89" i="2"/>
  <c r="BI87" i="2"/>
  <c r="BH87" i="2"/>
  <c r="BG87" i="2"/>
  <c r="BF87" i="2"/>
  <c r="T87" i="2"/>
  <c r="R87" i="2"/>
  <c r="P87" i="2"/>
  <c r="J81" i="2"/>
  <c r="J80" i="2"/>
  <c r="F80" i="2"/>
  <c r="F78" i="2"/>
  <c r="E76" i="2"/>
  <c r="J55" i="2"/>
  <c r="J54" i="2"/>
  <c r="F54" i="2"/>
  <c r="F52" i="2"/>
  <c r="E50" i="2"/>
  <c r="J18" i="2"/>
  <c r="E18" i="2"/>
  <c r="F81" i="2"/>
  <c r="J17" i="2"/>
  <c r="J12" i="2"/>
  <c r="J78" i="2"/>
  <c r="E7" i="2"/>
  <c r="E74" i="2" s="1"/>
  <c r="L50" i="1"/>
  <c r="AM50" i="1"/>
  <c r="AM49" i="1"/>
  <c r="L49" i="1"/>
  <c r="AM47" i="1"/>
  <c r="L47" i="1"/>
  <c r="L45" i="1"/>
  <c r="L44" i="1"/>
  <c r="J177" i="2"/>
  <c r="J95" i="2"/>
  <c r="J315" i="2"/>
  <c r="BK265" i="2"/>
  <c r="J99" i="2"/>
  <c r="J243" i="2"/>
  <c r="BK116" i="2"/>
  <c r="J280" i="2"/>
  <c r="J158" i="2"/>
  <c r="J120" i="3"/>
  <c r="J141" i="3"/>
  <c r="BK176" i="3"/>
  <c r="J184" i="3"/>
  <c r="BK333" i="4"/>
  <c r="BK279" i="4"/>
  <c r="J206" i="4"/>
  <c r="J354" i="4"/>
  <c r="BK309" i="4"/>
  <c r="J261" i="4"/>
  <c r="BK112" i="4"/>
  <c r="J344" i="4"/>
  <c r="BK286" i="4"/>
  <c r="J238" i="4"/>
  <c r="BK348" i="4"/>
  <c r="J277" i="4"/>
  <c r="BK135" i="4"/>
  <c r="BK92" i="6"/>
  <c r="BK90" i="6"/>
  <c r="J300" i="2"/>
  <c r="BK209" i="2"/>
  <c r="J126" i="2"/>
  <c r="BK328" i="2"/>
  <c r="BK309" i="2"/>
  <c r="BK235" i="2"/>
  <c r="BK352" i="2"/>
  <c r="J258" i="2"/>
  <c r="J101" i="2"/>
  <c r="BK271" i="2"/>
  <c r="BK119" i="2"/>
  <c r="BK214" i="3"/>
  <c r="J129" i="3"/>
  <c r="J145" i="3"/>
  <c r="J203" i="3"/>
  <c r="BK299" i="2"/>
  <c r="J199" i="2"/>
  <c r="J334" i="2"/>
  <c r="J323" i="2"/>
  <c r="BK258" i="2"/>
  <c r="BK97" i="2"/>
  <c r="BK305" i="2"/>
  <c r="BK177" i="2"/>
  <c r="BK272" i="2"/>
  <c r="BK213" i="2"/>
  <c r="BK90" i="3"/>
  <c r="J116" i="3"/>
  <c r="BK164" i="3"/>
  <c r="J180" i="3"/>
  <c r="BK351" i="4"/>
  <c r="J293" i="4"/>
  <c r="BK230" i="4"/>
  <c r="J143" i="4"/>
  <c r="BK334" i="4"/>
  <c r="J278" i="4"/>
  <c r="J139" i="4"/>
  <c r="BK332" i="4"/>
  <c r="BK261" i="4"/>
  <c r="J231" i="4"/>
  <c r="J346" i="4"/>
  <c r="BK256" i="4"/>
  <c r="BK186" i="4"/>
  <c r="F34" i="5"/>
  <c r="BA58" i="1" s="1"/>
  <c r="J123" i="2"/>
  <c r="BK284" i="2"/>
  <c r="BK217" i="2"/>
  <c r="BK182" i="3"/>
  <c r="BK123" i="3"/>
  <c r="J182" i="3"/>
  <c r="BK188" i="3"/>
  <c r="J353" i="4"/>
  <c r="J312" i="4"/>
  <c r="J217" i="4"/>
  <c r="J99" i="4"/>
  <c r="BK312" i="4"/>
  <c r="BK283" i="4"/>
  <c r="BK217" i="4"/>
  <c r="J355" i="4"/>
  <c r="BK336" i="4"/>
  <c r="J256" i="4"/>
  <c r="BK225" i="4"/>
  <c r="J103" i="4"/>
  <c r="BK247" i="4"/>
  <c r="J156" i="4"/>
  <c r="BK93" i="6"/>
  <c r="BK88" i="6"/>
  <c r="J305" i="2"/>
  <c r="BK87" i="2"/>
  <c r="BK319" i="2"/>
  <c r="J284" i="2"/>
  <c r="BK89" i="2"/>
  <c r="J217" i="2"/>
  <c r="BK349" i="2"/>
  <c r="BK255" i="2"/>
  <c r="BK145" i="3"/>
  <c r="BK160" i="3"/>
  <c r="BK218" i="3"/>
  <c r="J196" i="3"/>
  <c r="BK347" i="4"/>
  <c r="J328" i="4"/>
  <c r="J272" i="4"/>
  <c r="J160" i="4"/>
  <c r="J351" i="4"/>
  <c r="BK293" i="4"/>
  <c r="BK242" i="4"/>
  <c r="BK356" i="4"/>
  <c r="BK300" i="4"/>
  <c r="J242" i="4"/>
  <c r="J221" i="4"/>
  <c r="BK344" i="4"/>
  <c r="BK288" i="4"/>
  <c r="BK211" i="4"/>
  <c r="BK103" i="4"/>
  <c r="J92" i="6"/>
  <c r="J87" i="6"/>
  <c r="BK215" i="2"/>
  <c r="J104" i="2"/>
  <c r="J349" i="2"/>
  <c r="BK311" i="2"/>
  <c r="J255" i="2"/>
  <c r="BK101" i="2"/>
  <c r="BK301" i="2"/>
  <c r="BK199" i="2"/>
  <c r="BK290" i="2"/>
  <c r="J137" i="2"/>
  <c r="BK116" i="3"/>
  <c r="J164" i="3"/>
  <c r="J191" i="3"/>
  <c r="J214" i="3"/>
  <c r="BK112" i="3"/>
  <c r="BK246" i="2"/>
  <c r="BK207" i="2"/>
  <c r="BK358" i="2"/>
  <c r="J287" i="2"/>
  <c r="BK211" i="2"/>
  <c r="J355" i="2"/>
  <c r="J252" i="2"/>
  <c r="J119" i="2"/>
  <c r="J299" i="2"/>
  <c r="J172" i="3"/>
  <c r="BK178" i="3"/>
  <c r="BK207" i="3"/>
  <c r="J204" i="3"/>
  <c r="J174" i="3"/>
  <c r="J345" i="4"/>
  <c r="J288" i="4"/>
  <c r="BK156" i="4"/>
  <c r="J348" i="4"/>
  <c r="J329" i="4"/>
  <c r="BK245" i="4"/>
  <c r="BK99" i="4"/>
  <c r="J309" i="4"/>
  <c r="J243" i="4"/>
  <c r="J135" i="4"/>
  <c r="J297" i="4"/>
  <c r="BK215" i="4"/>
  <c r="J86" i="5"/>
  <c r="BK240" i="2"/>
  <c r="BK93" i="2"/>
  <c r="BK268" i="2"/>
  <c r="BK194" i="2"/>
  <c r="BK334" i="2"/>
  <c r="J265" i="2"/>
  <c r="AS54" i="1"/>
  <c r="BK210" i="3"/>
  <c r="BK335" i="4"/>
  <c r="BK291" i="4"/>
  <c r="BK199" i="4"/>
  <c r="BK139" i="4"/>
  <c r="J336" i="4"/>
  <c r="BK269" i="4"/>
  <c r="BK234" i="4"/>
  <c r="J107" i="4"/>
  <c r="BK297" i="4"/>
  <c r="J235" i="4"/>
  <c r="BK147" i="4"/>
  <c r="J333" i="4"/>
  <c r="BK265" i="4"/>
  <c r="J230" i="4"/>
  <c r="BK287" i="2"/>
  <c r="BK123" i="2"/>
  <c r="BK330" i="2"/>
  <c r="BK300" i="2"/>
  <c r="J194" i="2"/>
  <c r="J345" i="2"/>
  <c r="J203" i="2"/>
  <c r="BK280" i="2"/>
  <c r="J235" i="2"/>
  <c r="BK174" i="3"/>
  <c r="BK196" i="3"/>
  <c r="BK203" i="3"/>
  <c r="J207" i="3"/>
  <c r="J152" i="3"/>
  <c r="J302" i="4"/>
  <c r="BK239" i="4"/>
  <c r="J147" i="4"/>
  <c r="J332" i="4"/>
  <c r="BK272" i="4"/>
  <c r="J225" i="4"/>
  <c r="BK354" i="4"/>
  <c r="BK331" i="4"/>
  <c r="BK248" i="4"/>
  <c r="J175" i="4"/>
  <c r="BK345" i="4"/>
  <c r="J252" i="4"/>
  <c r="BK160" i="4"/>
  <c r="F36" i="5"/>
  <c r="BC58" i="1"/>
  <c r="BK323" i="2"/>
  <c r="J249" i="2"/>
  <c r="BK91" i="2"/>
  <c r="J237" i="2"/>
  <c r="J93" i="2"/>
  <c r="BK273" i="2"/>
  <c r="BK107" i="2"/>
  <c r="BK180" i="3"/>
  <c r="J90" i="3"/>
  <c r="J126" i="3"/>
  <c r="J178" i="3"/>
  <c r="BK355" i="4"/>
  <c r="J213" i="2"/>
  <c r="J107" i="2"/>
  <c r="J328" i="2"/>
  <c r="J301" i="2"/>
  <c r="BK237" i="2"/>
  <c r="J87" i="2"/>
  <c r="J271" i="2"/>
  <c r="BK99" i="2"/>
  <c r="J268" i="2"/>
  <c r="BK126" i="2"/>
  <c r="J212" i="3"/>
  <c r="J210" i="3"/>
  <c r="BK129" i="3"/>
  <c r="BK134" i="3"/>
  <c r="J305" i="4"/>
  <c r="BK252" i="4"/>
  <c r="J186" i="4"/>
  <c r="BK352" i="4"/>
  <c r="J300" i="4"/>
  <c r="BK206" i="4"/>
  <c r="BK339" i="4"/>
  <c r="J283" i="4"/>
  <c r="J234" i="4"/>
  <c r="J352" i="4"/>
  <c r="J279" i="4"/>
  <c r="BK243" i="4"/>
  <c r="J95" i="4"/>
  <c r="BK86" i="6"/>
  <c r="BK104" i="2"/>
  <c r="J309" i="2"/>
  <c r="J207" i="2"/>
  <c r="J352" i="2"/>
  <c r="J116" i="2"/>
  <c r="BK201" i="3"/>
  <c r="BK212" i="3"/>
  <c r="J134" i="3"/>
  <c r="J201" i="3"/>
  <c r="BK126" i="3"/>
  <c r="BK289" i="4"/>
  <c r="J232" i="4"/>
  <c r="J154" i="4"/>
  <c r="BK349" i="4"/>
  <c r="J291" i="4"/>
  <c r="J248" i="4"/>
  <c r="J131" i="4"/>
  <c r="BK328" i="4"/>
  <c r="J245" i="4"/>
  <c r="J215" i="4"/>
  <c r="J347" i="4"/>
  <c r="J286" i="4"/>
  <c r="BK131" i="4"/>
  <c r="J93" i="6"/>
  <c r="J86" i="6"/>
  <c r="J240" i="2"/>
  <c r="BK345" i="2"/>
  <c r="J311" i="2"/>
  <c r="BK226" i="2"/>
  <c r="BK355" i="2"/>
  <c r="BK158" i="2"/>
  <c r="J272" i="2"/>
  <c r="BK95" i="2"/>
  <c r="J218" i="3"/>
  <c r="BK120" i="3"/>
  <c r="J112" i="3"/>
  <c r="J176" i="3"/>
  <c r="BK346" i="4"/>
  <c r="J290" i="4"/>
  <c r="BK221" i="4"/>
  <c r="J112" i="4"/>
  <c r="J335" i="4"/>
  <c r="BK287" i="4"/>
  <c r="BK201" i="4"/>
  <c r="J334" i="4"/>
  <c r="J269" i="4"/>
  <c r="BK232" i="4"/>
  <c r="BK143" i="4"/>
  <c r="BK302" i="4"/>
  <c r="BK235" i="4"/>
  <c r="BK86" i="5"/>
  <c r="J90" i="6"/>
  <c r="J88" i="6"/>
  <c r="BK243" i="2"/>
  <c r="BK205" i="2"/>
  <c r="J89" i="2"/>
  <c r="J319" i="2"/>
  <c r="J290" i="2"/>
  <c r="J209" i="2"/>
  <c r="BK338" i="2"/>
  <c r="J211" i="2"/>
  <c r="J338" i="2"/>
  <c r="J215" i="2"/>
  <c r="J91" i="2"/>
  <c r="J188" i="3"/>
  <c r="BK184" i="3"/>
  <c r="J160" i="3"/>
  <c r="BK350" i="4"/>
  <c r="J226" i="2"/>
  <c r="BK137" i="2"/>
  <c r="J330" i="2"/>
  <c r="BK315" i="2"/>
  <c r="BK252" i="2"/>
  <c r="J341" i="2"/>
  <c r="J205" i="2"/>
  <c r="BK341" i="2"/>
  <c r="BK249" i="2"/>
  <c r="BK141" i="3"/>
  <c r="BK186" i="3"/>
  <c r="J186" i="3"/>
  <c r="BK191" i="3"/>
  <c r="J356" i="4"/>
  <c r="BK329" i="4"/>
  <c r="BK277" i="4"/>
  <c r="J211" i="4"/>
  <c r="BK95" i="4"/>
  <c r="BK290" i="4"/>
  <c r="J350" i="4"/>
  <c r="J287" i="4"/>
  <c r="J247" i="4"/>
  <c r="J201" i="4"/>
  <c r="J339" i="4"/>
  <c r="BK231" i="4"/>
  <c r="BK154" i="4"/>
  <c r="BK87" i="6"/>
  <c r="BK203" i="2"/>
  <c r="J358" i="2"/>
  <c r="J246" i="2"/>
  <c r="J273" i="2"/>
  <c r="J97" i="2"/>
  <c r="BK152" i="3"/>
  <c r="BK204" i="3"/>
  <c r="J123" i="3"/>
  <c r="BK172" i="3"/>
  <c r="J331" i="4"/>
  <c r="J265" i="4"/>
  <c r="BK175" i="4"/>
  <c r="BK353" i="4"/>
  <c r="BK305" i="4"/>
  <c r="J199" i="4"/>
  <c r="J349" i="4"/>
  <c r="BK278" i="4"/>
  <c r="J239" i="4"/>
  <c r="BK107" i="4"/>
  <c r="J289" i="4"/>
  <c r="BK238" i="4"/>
  <c r="F37" i="5"/>
  <c r="BD58" i="1"/>
  <c r="P86" i="2" l="1"/>
  <c r="P289" i="2"/>
  <c r="BK329" i="2"/>
  <c r="J329" i="2"/>
  <c r="J64" i="2" s="1"/>
  <c r="R111" i="3"/>
  <c r="BK122" i="3"/>
  <c r="J122" i="3"/>
  <c r="J63" i="3" s="1"/>
  <c r="P128" i="3"/>
  <c r="P190" i="3"/>
  <c r="R202" i="3"/>
  <c r="R94" i="4"/>
  <c r="BK111" i="4"/>
  <c r="J111" i="4"/>
  <c r="J62" i="4"/>
  <c r="BK205" i="4"/>
  <c r="J205" i="4"/>
  <c r="J63" i="4"/>
  <c r="BK244" i="4"/>
  <c r="J244" i="4" s="1"/>
  <c r="J64" i="4" s="1"/>
  <c r="BK276" i="4"/>
  <c r="J276" i="4"/>
  <c r="J65" i="4" s="1"/>
  <c r="R296" i="4"/>
  <c r="P311" i="4"/>
  <c r="P343" i="4"/>
  <c r="P342" i="4" s="1"/>
  <c r="P85" i="6"/>
  <c r="T86" i="2"/>
  <c r="R289" i="2"/>
  <c r="T329" i="2"/>
  <c r="BK111" i="3"/>
  <c r="J111" i="3"/>
  <c r="J62" i="3"/>
  <c r="R122" i="3"/>
  <c r="T128" i="3"/>
  <c r="T190" i="3"/>
  <c r="T202" i="3"/>
  <c r="BK94" i="4"/>
  <c r="J94" i="4"/>
  <c r="J61" i="4"/>
  <c r="P111" i="4"/>
  <c r="P205" i="4"/>
  <c r="R244" i="4"/>
  <c r="R276" i="4"/>
  <c r="T296" i="4"/>
  <c r="BK311" i="4"/>
  <c r="J311" i="4"/>
  <c r="J69" i="4"/>
  <c r="BK343" i="4"/>
  <c r="J343" i="4" s="1"/>
  <c r="J72" i="4" s="1"/>
  <c r="R85" i="6"/>
  <c r="P91" i="6"/>
  <c r="BK86" i="2"/>
  <c r="J86" i="2" s="1"/>
  <c r="J61" i="2" s="1"/>
  <c r="BK289" i="2"/>
  <c r="J289" i="2" s="1"/>
  <c r="J62" i="2" s="1"/>
  <c r="R329" i="2"/>
  <c r="P111" i="3"/>
  <c r="P122" i="3"/>
  <c r="BK128" i="3"/>
  <c r="J128" i="3"/>
  <c r="J64" i="3"/>
  <c r="BK190" i="3"/>
  <c r="J190" i="3" s="1"/>
  <c r="J65" i="3" s="1"/>
  <c r="BK202" i="3"/>
  <c r="J202" i="3" s="1"/>
  <c r="J66" i="3" s="1"/>
  <c r="T94" i="4"/>
  <c r="R111" i="4"/>
  <c r="R205" i="4"/>
  <c r="T244" i="4"/>
  <c r="P276" i="4"/>
  <c r="BK296" i="4"/>
  <c r="J296" i="4" s="1"/>
  <c r="J68" i="4" s="1"/>
  <c r="T311" i="4"/>
  <c r="T343" i="4"/>
  <c r="T342" i="4" s="1"/>
  <c r="T85" i="6"/>
  <c r="R91" i="6"/>
  <c r="R86" i="2"/>
  <c r="R85" i="2" s="1"/>
  <c r="R84" i="2" s="1"/>
  <c r="T289" i="2"/>
  <c r="T85" i="2"/>
  <c r="T84" i="2" s="1"/>
  <c r="P329" i="2"/>
  <c r="T111" i="3"/>
  <c r="T122" i="3"/>
  <c r="R128" i="3"/>
  <c r="R190" i="3"/>
  <c r="P202" i="3"/>
  <c r="P94" i="4"/>
  <c r="T111" i="4"/>
  <c r="T205" i="4"/>
  <c r="P244" i="4"/>
  <c r="T276" i="4"/>
  <c r="P296" i="4"/>
  <c r="P295" i="4" s="1"/>
  <c r="R311" i="4"/>
  <c r="R343" i="4"/>
  <c r="R342" i="4" s="1"/>
  <c r="BK85" i="6"/>
  <c r="J85" i="6"/>
  <c r="J61" i="6"/>
  <c r="BK91" i="6"/>
  <c r="J91" i="6" s="1"/>
  <c r="J63" i="6" s="1"/>
  <c r="T91" i="6"/>
  <c r="BK89" i="6"/>
  <c r="J89" i="6" s="1"/>
  <c r="J62" i="6" s="1"/>
  <c r="BK327" i="2"/>
  <c r="J327" i="2" s="1"/>
  <c r="J63" i="2" s="1"/>
  <c r="BK89" i="3"/>
  <c r="J89" i="3"/>
  <c r="J61" i="3" s="1"/>
  <c r="BK338" i="4"/>
  <c r="J338" i="4"/>
  <c r="J70" i="4"/>
  <c r="BK217" i="3"/>
  <c r="J217" i="3" s="1"/>
  <c r="J67" i="3" s="1"/>
  <c r="BK292" i="4"/>
  <c r="J292" i="4" s="1"/>
  <c r="J66" i="4" s="1"/>
  <c r="BK85" i="5"/>
  <c r="J85" i="5"/>
  <c r="J62" i="5" s="1"/>
  <c r="BE90" i="6"/>
  <c r="BE92" i="6"/>
  <c r="BE93" i="6"/>
  <c r="E48" i="6"/>
  <c r="F80" i="6"/>
  <c r="J77" i="6"/>
  <c r="BE86" i="6"/>
  <c r="BE87" i="6"/>
  <c r="BE88" i="6"/>
  <c r="E48" i="5"/>
  <c r="J52" i="5"/>
  <c r="F79" i="5"/>
  <c r="BE86" i="5"/>
  <c r="F55" i="4"/>
  <c r="BE95" i="4"/>
  <c r="BE107" i="4"/>
  <c r="BE139" i="4"/>
  <c r="BE199" i="4"/>
  <c r="BE206" i="4"/>
  <c r="BE217" i="4"/>
  <c r="BE239" i="4"/>
  <c r="BE248" i="4"/>
  <c r="BE269" i="4"/>
  <c r="BE279" i="4"/>
  <c r="BE283" i="4"/>
  <c r="BE286" i="4"/>
  <c r="BE291" i="4"/>
  <c r="BE309" i="4"/>
  <c r="BE312" i="4"/>
  <c r="BE328" i="4"/>
  <c r="BE331" i="4"/>
  <c r="BE335" i="4"/>
  <c r="BE350" i="4"/>
  <c r="E48" i="4"/>
  <c r="J86" i="4"/>
  <c r="BE154" i="4"/>
  <c r="BE156" i="4"/>
  <c r="BE186" i="4"/>
  <c r="BE201" i="4"/>
  <c r="BE211" i="4"/>
  <c r="BE215" i="4"/>
  <c r="BE272" i="4"/>
  <c r="BE287" i="4"/>
  <c r="BE289" i="4"/>
  <c r="BE290" i="4"/>
  <c r="BE293" i="4"/>
  <c r="BE302" i="4"/>
  <c r="BE305" i="4"/>
  <c r="BE332" i="4"/>
  <c r="BE334" i="4"/>
  <c r="BE344" i="4"/>
  <c r="BE346" i="4"/>
  <c r="BE347" i="4"/>
  <c r="BE351" i="4"/>
  <c r="BE352" i="4"/>
  <c r="BE356" i="4"/>
  <c r="BE103" i="4"/>
  <c r="BE143" i="4"/>
  <c r="BE147" i="4"/>
  <c r="BE160" i="4"/>
  <c r="BE175" i="4"/>
  <c r="BE221" i="4"/>
  <c r="BE225" i="4"/>
  <c r="BE230" i="4"/>
  <c r="BE231" i="4"/>
  <c r="BE238" i="4"/>
  <c r="BE243" i="4"/>
  <c r="BE261" i="4"/>
  <c r="BE278" i="4"/>
  <c r="BE288" i="4"/>
  <c r="BE329" i="4"/>
  <c r="BE333" i="4"/>
  <c r="BE339" i="4"/>
  <c r="BE345" i="4"/>
  <c r="BE349" i="4"/>
  <c r="BE99" i="4"/>
  <c r="BE112" i="4"/>
  <c r="BE131" i="4"/>
  <c r="BE135" i="4"/>
  <c r="BE232" i="4"/>
  <c r="BE234" i="4"/>
  <c r="BE235" i="4"/>
  <c r="BE242" i="4"/>
  <c r="BE245" i="4"/>
  <c r="BE247" i="4"/>
  <c r="BE252" i="4"/>
  <c r="BE256" i="4"/>
  <c r="BE265" i="4"/>
  <c r="BE277" i="4"/>
  <c r="BE297" i="4"/>
  <c r="BE300" i="4"/>
  <c r="BE336" i="4"/>
  <c r="BE348" i="4"/>
  <c r="BE353" i="4"/>
  <c r="BE354" i="4"/>
  <c r="BE355" i="4"/>
  <c r="E77" i="3"/>
  <c r="F84" i="3"/>
  <c r="BE116" i="3"/>
  <c r="BE120" i="3"/>
  <c r="BE186" i="3"/>
  <c r="BE196" i="3"/>
  <c r="BE218" i="3"/>
  <c r="J81" i="3"/>
  <c r="BE134" i="3"/>
  <c r="BE141" i="3"/>
  <c r="BE145" i="3"/>
  <c r="BE164" i="3"/>
  <c r="BE172" i="3"/>
  <c r="BE176" i="3"/>
  <c r="BE180" i="3"/>
  <c r="BE182" i="3"/>
  <c r="BE188" i="3"/>
  <c r="BE191" i="3"/>
  <c r="BE201" i="3"/>
  <c r="BE203" i="3"/>
  <c r="BE207" i="3"/>
  <c r="BE210" i="3"/>
  <c r="BE214" i="3"/>
  <c r="BE90" i="3"/>
  <c r="BE112" i="3"/>
  <c r="BE129" i="3"/>
  <c r="BE160" i="3"/>
  <c r="BE174" i="3"/>
  <c r="BE184" i="3"/>
  <c r="BE204" i="3"/>
  <c r="BE212" i="3"/>
  <c r="BE123" i="3"/>
  <c r="BE126" i="3"/>
  <c r="BE152" i="3"/>
  <c r="BE178" i="3"/>
  <c r="J52" i="2"/>
  <c r="F55" i="2"/>
  <c r="BE99" i="2"/>
  <c r="BE177" i="2"/>
  <c r="BE199" i="2"/>
  <c r="BE207" i="2"/>
  <c r="BE237" i="2"/>
  <c r="BE255" i="2"/>
  <c r="BE258" i="2"/>
  <c r="BE272" i="2"/>
  <c r="BE273" i="2"/>
  <c r="BE284" i="2"/>
  <c r="BE287" i="2"/>
  <c r="BE300" i="2"/>
  <c r="BE349" i="2"/>
  <c r="E48" i="2"/>
  <c r="BE87" i="2"/>
  <c r="BE89" i="2"/>
  <c r="BE95" i="2"/>
  <c r="BE101" i="2"/>
  <c r="BE104" i="2"/>
  <c r="BE123" i="2"/>
  <c r="BE126" i="2"/>
  <c r="BE203" i="2"/>
  <c r="BE217" i="2"/>
  <c r="BE226" i="2"/>
  <c r="BE240" i="2"/>
  <c r="BE246" i="2"/>
  <c r="BE249" i="2"/>
  <c r="BE252" i="2"/>
  <c r="BE265" i="2"/>
  <c r="BE338" i="2"/>
  <c r="BE341" i="2"/>
  <c r="BE352" i="2"/>
  <c r="BE355" i="2"/>
  <c r="BE358" i="2"/>
  <c r="BE119" i="2"/>
  <c r="BE137" i="2"/>
  <c r="BE158" i="2"/>
  <c r="BE205" i="2"/>
  <c r="BE209" i="2"/>
  <c r="BE211" i="2"/>
  <c r="BE213" i="2"/>
  <c r="BE243" i="2"/>
  <c r="BE268" i="2"/>
  <c r="BE271" i="2"/>
  <c r="BE280" i="2"/>
  <c r="BE301" i="2"/>
  <c r="BE311" i="2"/>
  <c r="BE315" i="2"/>
  <c r="BE319" i="2"/>
  <c r="BE323" i="2"/>
  <c r="BE328" i="2"/>
  <c r="BE330" i="2"/>
  <c r="BE334" i="2"/>
  <c r="BE345" i="2"/>
  <c r="BE91" i="2"/>
  <c r="BE93" i="2"/>
  <c r="BE97" i="2"/>
  <c r="BE107" i="2"/>
  <c r="BE116" i="2"/>
  <c r="BE194" i="2"/>
  <c r="BE215" i="2"/>
  <c r="BE235" i="2"/>
  <c r="BE290" i="2"/>
  <c r="BE299" i="2"/>
  <c r="BE305" i="2"/>
  <c r="BE309" i="2"/>
  <c r="F36" i="4"/>
  <c r="BC57" i="1"/>
  <c r="F36" i="6"/>
  <c r="BC59" i="1" s="1"/>
  <c r="F35" i="3"/>
  <c r="BB56" i="1"/>
  <c r="J33" i="5"/>
  <c r="AV58" i="1" s="1"/>
  <c r="J34" i="6"/>
  <c r="AW59" i="1"/>
  <c r="F37" i="6"/>
  <c r="BD59" i="1" s="1"/>
  <c r="F34" i="3"/>
  <c r="BA56" i="1"/>
  <c r="F36" i="3"/>
  <c r="BC56" i="1" s="1"/>
  <c r="J34" i="3"/>
  <c r="AW56" i="1"/>
  <c r="F37" i="3"/>
  <c r="BD56" i="1" s="1"/>
  <c r="J34" i="4"/>
  <c r="AW57" i="1"/>
  <c r="F34" i="6"/>
  <c r="BA59" i="1" s="1"/>
  <c r="F37" i="2"/>
  <c r="BD55" i="1"/>
  <c r="J34" i="2"/>
  <c r="AW55" i="1" s="1"/>
  <c r="F35" i="6"/>
  <c r="BB59" i="1"/>
  <c r="F34" i="2"/>
  <c r="BA55" i="1" s="1"/>
  <c r="F35" i="4"/>
  <c r="BB57" i="1"/>
  <c r="F37" i="4"/>
  <c r="BD57" i="1" s="1"/>
  <c r="F35" i="2"/>
  <c r="BB55" i="1"/>
  <c r="J34" i="5"/>
  <c r="AW58" i="1" s="1"/>
  <c r="F36" i="2"/>
  <c r="BC55" i="1"/>
  <c r="F34" i="4"/>
  <c r="BA57" i="1" s="1"/>
  <c r="BK295" i="4" l="1"/>
  <c r="P88" i="3"/>
  <c r="P87" i="3"/>
  <c r="AU56" i="1"/>
  <c r="R88" i="3"/>
  <c r="R87" i="3"/>
  <c r="T88" i="3"/>
  <c r="T87" i="3"/>
  <c r="R93" i="4"/>
  <c r="T84" i="6"/>
  <c r="T83" i="6"/>
  <c r="T295" i="4"/>
  <c r="T92" i="4" s="1"/>
  <c r="R84" i="6"/>
  <c r="R83" i="6"/>
  <c r="P93" i="4"/>
  <c r="P92" i="4"/>
  <c r="AU57" i="1" s="1"/>
  <c r="T93" i="4"/>
  <c r="P84" i="6"/>
  <c r="P83" i="6" s="1"/>
  <c r="AU59" i="1" s="1"/>
  <c r="R295" i="4"/>
  <c r="P85" i="2"/>
  <c r="P84" i="2" s="1"/>
  <c r="AU55" i="1" s="1"/>
  <c r="BK93" i="4"/>
  <c r="J93" i="4"/>
  <c r="J60" i="4" s="1"/>
  <c r="BK84" i="6"/>
  <c r="BK83" i="6"/>
  <c r="J83" i="6"/>
  <c r="J30" i="6" s="1"/>
  <c r="AG59" i="1" s="1"/>
  <c r="AN59" i="1" s="1"/>
  <c r="BK85" i="2"/>
  <c r="BK84" i="2"/>
  <c r="J84" i="2"/>
  <c r="J59" i="2"/>
  <c r="BK88" i="3"/>
  <c r="BK87" i="3"/>
  <c r="J87" i="3"/>
  <c r="BK342" i="4"/>
  <c r="J342" i="4" s="1"/>
  <c r="J71" i="4" s="1"/>
  <c r="BK84" i="5"/>
  <c r="J84" i="5"/>
  <c r="J61" i="5" s="1"/>
  <c r="J295" i="4"/>
  <c r="J67" i="4"/>
  <c r="J30" i="3"/>
  <c r="AG56" i="1" s="1"/>
  <c r="AN56" i="1" s="1"/>
  <c r="BB54" i="1"/>
  <c r="W31" i="1"/>
  <c r="J33" i="2"/>
  <c r="AV55" i="1" s="1"/>
  <c r="AT55" i="1" s="1"/>
  <c r="F33" i="4"/>
  <c r="AZ57" i="1"/>
  <c r="BD54" i="1"/>
  <c r="W33" i="1"/>
  <c r="AT58" i="1"/>
  <c r="J33" i="6"/>
  <c r="AV59" i="1"/>
  <c r="AT59" i="1"/>
  <c r="J33" i="3"/>
  <c r="AV56" i="1"/>
  <c r="AT56" i="1"/>
  <c r="F33" i="3"/>
  <c r="AZ56" i="1"/>
  <c r="F33" i="5"/>
  <c r="AZ58" i="1" s="1"/>
  <c r="BC54" i="1"/>
  <c r="AY54" i="1"/>
  <c r="F33" i="6"/>
  <c r="AZ59" i="1" s="1"/>
  <c r="BA54" i="1"/>
  <c r="W30" i="1"/>
  <c r="J33" i="4"/>
  <c r="AV57" i="1" s="1"/>
  <c r="AT57" i="1" s="1"/>
  <c r="F33" i="2"/>
  <c r="AZ55" i="1"/>
  <c r="R92" i="4" l="1"/>
  <c r="J59" i="3"/>
  <c r="J88" i="3"/>
  <c r="J60" i="3"/>
  <c r="J59" i="6"/>
  <c r="J85" i="2"/>
  <c r="J60" i="2"/>
  <c r="BK92" i="4"/>
  <c r="J92" i="4" s="1"/>
  <c r="J59" i="4" s="1"/>
  <c r="J84" i="6"/>
  <c r="J60" i="6"/>
  <c r="BK83" i="5"/>
  <c r="J83" i="5"/>
  <c r="J60" i="5"/>
  <c r="J39" i="6"/>
  <c r="J39" i="3"/>
  <c r="AU54" i="1"/>
  <c r="W32" i="1"/>
  <c r="J30" i="2"/>
  <c r="AG55" i="1" s="1"/>
  <c r="AX54" i="1"/>
  <c r="AW54" i="1"/>
  <c r="AK30" i="1"/>
  <c r="AZ54" i="1"/>
  <c r="W29" i="1"/>
  <c r="J39" i="2" l="1"/>
  <c r="BK82" i="5"/>
  <c r="J82" i="5"/>
  <c r="J59" i="5"/>
  <c r="AN55" i="1"/>
  <c r="AV54" i="1"/>
  <c r="AK29" i="1"/>
  <c r="J30" i="4"/>
  <c r="AG57" i="1" s="1"/>
  <c r="AN57" i="1" s="1"/>
  <c r="J39" i="4" l="1"/>
  <c r="AT54" i="1"/>
  <c r="J30" i="5"/>
  <c r="J39" i="5"/>
  <c r="AG58" i="1" l="1"/>
  <c r="AN58" i="1"/>
  <c r="AG54" i="1"/>
  <c r="AK26" i="1"/>
  <c r="AK35" i="1" l="1"/>
  <c r="AN54" i="1"/>
</calcChain>
</file>

<file path=xl/sharedStrings.xml><?xml version="1.0" encoding="utf-8"?>
<sst xmlns="http://schemas.openxmlformats.org/spreadsheetml/2006/main" count="7928" uniqueCount="1308">
  <si>
    <t>Export Komplet</t>
  </si>
  <si>
    <t>VZ</t>
  </si>
  <si>
    <t>2.0</t>
  </si>
  <si>
    <t/>
  </si>
  <si>
    <t>False</t>
  </si>
  <si>
    <t>{76951a64-c77a-4f70-b4be-e1071c3ca26c}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</si>
  <si>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</si>
  <si>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</si>
  <si>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</si>
  <si>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</si>
  <si>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</si>
  <si>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</si>
  <si>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</si>
  <si>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</si>
  <si>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</si>
  <si>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PParchitects0167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</si>
  <si>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</si>
  <si>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</si>
  <si>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Projekt zeleně, mobiliáře a dětského hřiště ve vnitrobloku při uilici Luční</t>
  </si>
  <si>
    <t>KSO:</t>
  </si>
  <si>
    <t>CC-CZ:</t>
  </si>
  <si>
    <t>Místo:</t>
  </si>
  <si>
    <t xml:space="preserve"> </t>
  </si>
  <si>
    <t>Datum:</t>
  </si>
  <si>
    <t>6. 1. 2023</t>
  </si>
  <si>
    <t>Zadavatel:</t>
  </si>
  <si>
    <t>IČ:</t>
  </si>
  <si>
    <t>Statutární město Brno,Dominikánské nám.1,60167 Brn</t>
  </si>
  <si>
    <t>DIČ:</t>
  </si>
  <si>
    <t>Uchazeč:</t>
  </si>
  <si>
    <t>Vyplň údaj</t>
  </si>
  <si>
    <t>Projektant:</t>
  </si>
  <si>
    <t>P.P.Architects s.r.o.</t>
  </si>
  <si>
    <t>True</t>
  </si>
  <si>
    <t>Zpracovatel:</t>
  </si>
  <si>
    <t>CKN Invest, spol. s r.o., Kounicova 22, Brno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</si>
  <si>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</si>
  <si>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</si>
  <si>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</si>
  <si>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</si>
  <si>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</si>
  <si>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</si>
  <si>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</si>
  <si>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</si>
  <si>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</si>
  <si>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</si>
  <si>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</si>
  <si>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</si>
  <si>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</si>
  <si>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</si>
  <si>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</si>
  <si>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</si>
  <si>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</si>
  <si>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</si>
  <si>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</si>
  <si>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</si>
  <si>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</si>
  <si>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</si>
  <si>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</si>
  <si>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</si>
  <si>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</si>
  <si>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</si>
  <si>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</si>
  <si>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</si>
  <si>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</si>
  <si>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</si>
  <si>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</si>
  <si>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</si>
  <si>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</si>
  <si>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</si>
  <si>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</si>
  <si>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</si>
  <si>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</si>
  <si>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</si>
  <si>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</si>
  <si>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</si>
  <si>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</si>
  <si>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</si>
  <si>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SO01  Příprava území</t>
  </si>
  <si>
    <t>STA</t>
  </si>
  <si>
    <t>1</t>
  </si>
  <si>
    <t>{494b936e-4b48-470d-b3f9-e0030f4d6bc5}</t>
  </si>
  <si>
    <t>2</t>
  </si>
  <si>
    <t>02</t>
  </si>
  <si>
    <t>SO02  Zpevněné plochy</t>
  </si>
  <si>
    <t>{72a72cc9-0818-405a-b818-dc691574d60c}</t>
  </si>
  <si>
    <t>03</t>
  </si>
  <si>
    <t>SO03  Venkovní úpravy a oplocení</t>
  </si>
  <si>
    <t>{b29cfc59-bf6d-47f3-b111-003c5a3cf7f1}</t>
  </si>
  <si>
    <t>04</t>
  </si>
  <si>
    <t>SO04  Vegetační úpravy</t>
  </si>
  <si>
    <t>{2aa62cdf-5d2d-4a7a-80f3-02bb2f607a2e}</t>
  </si>
  <si>
    <t>99</t>
  </si>
  <si>
    <t>Vedlejší rozpočtové náklady</t>
  </si>
  <si>
    <t>{70687f72-ae99-4971-8bde-6d8a8f5d1073}</t>
  </si>
  <si>
    <t>KRYCÍ LIST SOUPISU PRACÍ</t>
  </si>
  <si>
    <t>Objekt:</t>
  </si>
  <si>
    <t>01 - SO01  Příprava území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</si>
  <si>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</si>
  <si>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</si>
  <si>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</si>
  <si>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</si>
  <si>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</si>
  <si>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</si>
  <si>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</si>
  <si>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901 - Mobilní oplocení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</si>
  <si>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</si>
  <si>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</si>
  <si>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</si>
  <si>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</si>
  <si>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</si>
  <si>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</si>
  <si>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</si>
  <si>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</si>
  <si>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</si>
  <si>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</si>
  <si>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</si>
  <si>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</si>
  <si>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</si>
  <si>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</si>
  <si>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</si>
  <si>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</si>
  <si>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</si>
  <si>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</si>
  <si>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</si>
  <si>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111211231</t>
  </si>
  <si>
    <t>Snesení větví stromů na hromady nebo naložení na dopravní prostředek listnatých v rovině nebo ve svahu do 1:3, průměru kmene do 30 cm</t>
  </si>
  <si>
    <t>kus</t>
  </si>
  <si>
    <t>CS ÚRS 2023 01</t>
  </si>
  <si>
    <t>4</t>
  </si>
  <si>
    <t>-1359385629</t>
  </si>
  <si>
    <t>Online PSC</t>
  </si>
  <si>
    <t>https://podminky.urs.cz/item/CS_URS_2023_01/111211231</t>
  </si>
  <si>
    <t>111211232</t>
  </si>
  <si>
    <t>Snesení větví stromů na hromady nebo naložení na dopravní prostředek listnatých v rovině nebo ve svahu do 1:3, průměru kmene přes 30 cm</t>
  </si>
  <si>
    <t>1066201199</t>
  </si>
  <si>
    <t>https://podminky.urs.cz/item/CS_URS_2023_01/111211232</t>
  </si>
  <si>
    <t>3</t>
  </si>
  <si>
    <t>111251101</t>
  </si>
  <si>
    <t>Odstranění křovin a stromů s odstraněním kořenů strojně průměru kmene do 100 mm v rovině nebo ve svahu sklonu terénu do 1:5, při celkové ploše do 100 m2</t>
  </si>
  <si>
    <t>m2</t>
  </si>
  <si>
    <t>-515474345</t>
  </si>
  <si>
    <t>https://podminky.urs.cz/item/CS_URS_2023_01/111251101</t>
  </si>
  <si>
    <t>112101101</t>
  </si>
  <si>
    <t>Odstranění stromů s odřezáním kmene a s odvětvením listnatých, průměru kmene přes 100 do 300 mm</t>
  </si>
  <si>
    <t>-36254575</t>
  </si>
  <si>
    <t>https://podminky.urs.cz/item/CS_URS_2023_01/112101101</t>
  </si>
  <si>
    <t>5</t>
  </si>
  <si>
    <t>112101104</t>
  </si>
  <si>
    <t>Odstranění stromů s odřezáním kmene a s odvětvením listnatých, průměru kmene přes 700 do 900 mm</t>
  </si>
  <si>
    <t>-414328692</t>
  </si>
  <si>
    <t>https://podminky.urs.cz/item/CS_URS_2023_01/112101104</t>
  </si>
  <si>
    <t>6</t>
  </si>
  <si>
    <t>112251101</t>
  </si>
  <si>
    <t>Odstranění pařezů strojně s jejich vykopáním nebo vytrháním průměru přes 100 do 300 mm</t>
  </si>
  <si>
    <t>-710971833</t>
  </si>
  <si>
    <t>https://podminky.urs.cz/item/CS_URS_2023_01/112251101</t>
  </si>
  <si>
    <t>7</t>
  </si>
  <si>
    <t>112251104</t>
  </si>
  <si>
    <t>Odstranění pařezů strojně s jejich vykopáním nebo vytrháním průměru přes 700 do 900 mm</t>
  </si>
  <si>
    <t>2080806334</t>
  </si>
  <si>
    <t>https://podminky.urs.cz/item/CS_URS_2023_01/112251104</t>
  </si>
  <si>
    <t>8</t>
  </si>
  <si>
    <t>113106132</t>
  </si>
  <si>
    <t>Rozebrání dlažeb komunikací pro pěší s přemístěním hmot na skládku na vzdálenost do 3 m nebo s naložením na dopravní prostředek s ložem z kameniva nebo živice a s jakoukoliv výplní spár strojně plochy jednotlivě do 50 m2 z betonových, kameninových nebo dlaždic, desek nebo tvarovek</t>
  </si>
  <si>
    <t>261033416</t>
  </si>
  <si>
    <t>https://podminky.urs.cz/item/CS_URS_2023_01/113106132</t>
  </si>
  <si>
    <t>VV</t>
  </si>
  <si>
    <t>40+5</t>
  </si>
  <si>
    <t>9</t>
  </si>
  <si>
    <t>113106144</t>
  </si>
  <si>
    <t>Rozebrání dlažeb komunikací pro pěší s přemístěním hmot na skládku na vzdálenost do 3 m nebo s naložením na dopravní prostředek s ložem z kameniva nebo živice a s jakoukoliv výplní spár strojně plochy jednotlivě přes 50 m2 ze zámkové dlažby</t>
  </si>
  <si>
    <t>2034282605</t>
  </si>
  <si>
    <t>https://podminky.urs.cz/item/CS_URS_2023_01/113106144</t>
  </si>
  <si>
    <t>105+84</t>
  </si>
  <si>
    <t>10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</si>
  <si>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</si>
  <si>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</si>
  <si>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-2061970425</t>
  </si>
  <si>
    <t>https://podminky.urs.cz/item/CS_URS_2023_01/113107222</t>
  </si>
  <si>
    <t>"pod živicí"</t>
  </si>
  <si>
    <t>290+233</t>
  </si>
  <si>
    <t>"pod beton dlažbou"</t>
  </si>
  <si>
    <t>45</t>
  </si>
  <si>
    <t>"pod zámkovou dlažbou"</t>
  </si>
  <si>
    <t>105</t>
  </si>
  <si>
    <t>Součet</t>
  </si>
  <si>
    <t>11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</si>
  <si>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</si>
  <si>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</si>
  <si>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-1496282160</t>
  </si>
  <si>
    <t>https://podminky.urs.cz/item/CS_URS_2023_01/113107242</t>
  </si>
  <si>
    <t>12</t>
  </si>
  <si>
    <t>113107313</t>
  </si>
  <si>
    <t>Odstranění podkladů nebo krytů strojně plochy jednotlivě do 50 m2 s přemístěním hmot na skládku na vzdálenost do 3 m nebo s naložením na dopravní prostředek z kameniva těženého, o tl. vrstvy přes 200 do 300 mm</t>
  </si>
  <si>
    <t>-1563105423</t>
  </si>
  <si>
    <t>https://podminky.urs.cz/item/CS_URS_2023_01/113107313</t>
  </si>
  <si>
    <t>"pískoviště"</t>
  </si>
  <si>
    <t>19</t>
  </si>
  <si>
    <t>13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</si>
  <si>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</si>
  <si>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</si>
  <si>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</si>
  <si>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96908036</t>
  </si>
  <si>
    <t>https://podminky.urs.cz/item/CS_URS_2023_01/113202111</t>
  </si>
  <si>
    <t>66+62</t>
  </si>
  <si>
    <t>14</t>
  </si>
  <si>
    <t>121112003</t>
  </si>
  <si>
    <t>Sejmutí ornice ručně při souvislé ploše, tl. vrstvy do 200 mm</t>
  </si>
  <si>
    <t>-2145697570</t>
  </si>
  <si>
    <t>https://podminky.urs.cz/item/CS_URS_2023_01/121112003</t>
  </si>
  <si>
    <t>"pro komunikace"</t>
  </si>
  <si>
    <t>145+72</t>
  </si>
  <si>
    <t>"kolem opěrných zídek"</t>
  </si>
  <si>
    <t>(0,6+0,4+6,745+0,4+0,6+0,4+9,62+4,86+0,6)*0,6</t>
  </si>
  <si>
    <t>"betonové schody"</t>
  </si>
  <si>
    <t>(5,51+1,755)*(0,65+0,6)</t>
  </si>
  <si>
    <t>"pro nášlapy"</t>
  </si>
  <si>
    <t>50</t>
  </si>
  <si>
    <t>122211101</t>
  </si>
  <si>
    <t>Odkopávky a prokopávky ručně zapažené i nezapažené v hornině třídy těžitelnosti I skupiny 3</t>
  </si>
  <si>
    <t>m3</t>
  </si>
  <si>
    <t>-430738898</t>
  </si>
  <si>
    <t>https://podminky.urs.cz/item/CS_URS_2023_01/122211101</t>
  </si>
  <si>
    <t>(40+50)*(0,25-0,05)</t>
  </si>
  <si>
    <t>"kamenná dlažba""</t>
  </si>
  <si>
    <t>115*(0,25-0,2)</t>
  </si>
  <si>
    <t>"betonová dlažba"</t>
  </si>
  <si>
    <t>204*(0,25-0,2)</t>
  </si>
  <si>
    <t>"dětské hřiště"</t>
  </si>
  <si>
    <t>220*(0,258-0,2)</t>
  </si>
  <si>
    <t>"kolem pískoviště"</t>
  </si>
  <si>
    <t>42*(0,25-0,2)</t>
  </si>
  <si>
    <t>9*(0,25-0,2)</t>
  </si>
  <si>
    <t>"pro ležatý obrubník 350/150"</t>
  </si>
  <si>
    <t>15,23*0,4*(0,4-0,2)</t>
  </si>
  <si>
    <t>"pro stojaté obrubníky"</t>
  </si>
  <si>
    <t>(171+27)*0,4*(0,5-0,2)</t>
  </si>
  <si>
    <t>"pro schody"</t>
  </si>
  <si>
    <t>(1,75+5,5)*0,65*0,8</t>
  </si>
  <si>
    <t>16</t>
  </si>
  <si>
    <t>131213701</t>
  </si>
  <si>
    <t>Hloubení nezapažených jam ručně s urovnáním dna do předepsaného profilu a spádu v hornině třídy těžitelnosti I skupiny 3 soudržných</t>
  </si>
  <si>
    <t>-706933828</t>
  </si>
  <si>
    <t>https://podminky.urs.cz/item/CS_URS_2023_01/131213701</t>
  </si>
  <si>
    <t>"odpadkový koš M04"</t>
  </si>
  <si>
    <t>0,5*0,5*0,17*4</t>
  </si>
  <si>
    <t>"stojan na kola"</t>
  </si>
  <si>
    <t>0,3*0,25*0,22*4*2</t>
  </si>
  <si>
    <t>"info tabule"</t>
  </si>
  <si>
    <t>0,6*0,5*0,6</t>
  </si>
  <si>
    <t>"patky oplocení hřiště"</t>
  </si>
  <si>
    <t>0,4*0,4*0,7*17</t>
  </si>
  <si>
    <t>"houpadlo M10"</t>
  </si>
  <si>
    <t>0,4*0,4*0,5*2</t>
  </si>
  <si>
    <t>"M08 dětská šplhací sestava"</t>
  </si>
  <si>
    <t>0,5*0,5*0,425*2+(1,2*6+1,825)*0,2*0,425</t>
  </si>
  <si>
    <t>"M09 řetězová houpačka"</t>
  </si>
  <si>
    <t>0,5*0,5*0,825*4</t>
  </si>
  <si>
    <t>"ohrazení kontejnerů - sloupky"</t>
  </si>
  <si>
    <t>0,5*0,5*0,8*11</t>
  </si>
  <si>
    <t>17</t>
  </si>
  <si>
    <t>132212131</t>
  </si>
  <si>
    <t>Hloubení nezapažených rýh šířky do 800 mm ručně s urovnáním dna do předepsaného profilu a spádu v hornině třídy těžitelnosti I skupiny 3 soudržných</t>
  </si>
  <si>
    <t>1677212044</t>
  </si>
  <si>
    <t>https://podminky.urs.cz/item/CS_URS_2023_01/132212131</t>
  </si>
  <si>
    <t>"základ pod schody"</t>
  </si>
  <si>
    <t>"lavičky M02+M03"</t>
  </si>
  <si>
    <t>1,2*0,25*0,17*2*(5+3)</t>
  </si>
  <si>
    <t>"sedák M01"</t>
  </si>
  <si>
    <t>0,6*0,25*0,17*2*2</t>
  </si>
  <si>
    <t>"mříž kolem stromů"</t>
  </si>
  <si>
    <t>(1,2+1,4)*2*0,15*0,2*2</t>
  </si>
  <si>
    <t>"zídka v řezu C"</t>
  </si>
  <si>
    <t>15,13*0,4*0,65</t>
  </si>
  <si>
    <t>"podkladní beton pod zídky"</t>
  </si>
  <si>
    <t>(7,545+9,62+4,86)*0,4*0,1</t>
  </si>
  <si>
    <t>(3+3)*2*0,24*0,15</t>
  </si>
  <si>
    <t>18</t>
  </si>
  <si>
    <t>132212221</t>
  </si>
  <si>
    <t>Hloubení zapažených rýh šířky přes 800 do 2 000 mm ručně s urovnáním dna do předepsaného profilu a spádu v hornině třídy těžitelnosti I skupiny 3 soudržných</t>
  </si>
  <si>
    <t>859571554</t>
  </si>
  <si>
    <t>https://podminky.urs.cz/item/CS_URS_2023_01/132212221</t>
  </si>
  <si>
    <t>"zídky"</t>
  </si>
  <si>
    <t>(0,6+7,545+0,6+0,4+4,86+10,015)*(1*(1,1-0,2)+0,6*(1-0,25))</t>
  </si>
  <si>
    <t>151101101</t>
  </si>
  <si>
    <t>Zřízení pažení a rozepření stěn rýh pro podzemní vedení příložné pro jakoukoliv mezerovitost, hloubky do 2 m</t>
  </si>
  <si>
    <t>163835493</t>
  </si>
  <si>
    <t>https://podminky.urs.cz/item/CS_URS_2023_01/151101101</t>
  </si>
  <si>
    <t>(0,6+7,545+0,6+0,4+4,86+10,015)*1,1*2</t>
  </si>
  <si>
    <t>20</t>
  </si>
  <si>
    <t>151101111</t>
  </si>
  <si>
    <t>Odstranění pažení a rozepření stěn rýh pro podzemní vedení s uložením materiálu na vzdálenost do 3 m od kraje výkopu příložné, hloubky do 2 m</t>
  </si>
  <si>
    <t>-475943073</t>
  </si>
  <si>
    <t>https://podminky.urs.cz/item/CS_URS_2023_01/151101111</t>
  </si>
  <si>
    <t>162201401</t>
  </si>
  <si>
    <t>Vodorovné přemístění větví, kmenů nebo pařezů s naložením, složením a dopravou do 1000 m větví stromů listnatých, průměru kmene přes 100 do 300 mm</t>
  </si>
  <si>
    <t>-885827845</t>
  </si>
  <si>
    <t>https://podminky.urs.cz/item/CS_URS_2023_01/162201401</t>
  </si>
  <si>
    <t>22</t>
  </si>
  <si>
    <t>162201404</t>
  </si>
  <si>
    <t>Vodorovné přemístění větví, kmenů nebo pařezů s naložením, složením a dopravou do 1000 m větví stromů listnatých, průměru kmene přes 700 do 900 mm</t>
  </si>
  <si>
    <t>-2042347542</t>
  </si>
  <si>
    <t>https://podminky.urs.cz/item/CS_URS_2023_01/162201404</t>
  </si>
  <si>
    <t>23</t>
  </si>
  <si>
    <t>162201411</t>
  </si>
  <si>
    <t>Vodorovné přemístění větví, kmenů nebo pařezů s naložením, složením a dopravou do 1000 m kmenů stromů listnatých, průměru přes 100 do 300 mm</t>
  </si>
  <si>
    <t>-22435785</t>
  </si>
  <si>
    <t>https://podminky.urs.cz/item/CS_URS_2023_01/162201411</t>
  </si>
  <si>
    <t>24</t>
  </si>
  <si>
    <t>162201414</t>
  </si>
  <si>
    <t>Vodorovné přemístění větví, kmenů nebo pařezů s naložením, složením a dopravou do 1000 m kmenů stromů listnatých, průměru přes 700 do 900 mm</t>
  </si>
  <si>
    <t>-1271482530</t>
  </si>
  <si>
    <t>https://podminky.urs.cz/item/CS_URS_2023_01/162201414</t>
  </si>
  <si>
    <t>25</t>
  </si>
  <si>
    <t>162201421</t>
  </si>
  <si>
    <t>Vodorovné přemístění větví, kmenů nebo pařezů s naložením, složením a dopravou do 1000 m pařezů kmenů, průměru přes 100 do 300 mm</t>
  </si>
  <si>
    <t>-1252121827</t>
  </si>
  <si>
    <t>https://podminky.urs.cz/item/CS_URS_2023_01/162201421</t>
  </si>
  <si>
    <t>26</t>
  </si>
  <si>
    <t>162201424</t>
  </si>
  <si>
    <t>Vodorovné přemístění větví, kmenů nebo pařezů s naložením, složením a dopravou do 1000 m pařezů kmenů, průměru přes 700 do 900 mm</t>
  </si>
  <si>
    <t>765009259</t>
  </si>
  <si>
    <t>https://podminky.urs.cz/item/CS_URS_2023_01/162201424</t>
  </si>
  <si>
    <t>27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</si>
  <si>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</si>
  <si>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</si>
  <si>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-366327633</t>
  </si>
  <si>
    <t>https://podminky.urs.cz/item/CS_URS_2023_01/162211311</t>
  </si>
  <si>
    <t>"ornice"</t>
  </si>
  <si>
    <t>290,616*0,2</t>
  </si>
  <si>
    <t>"výkopek"</t>
  </si>
  <si>
    <t>78,008+6,551+10,247+32,427-20,897</t>
  </si>
  <si>
    <t>"na meziskládku - ponecháno pro zásypy zídek"</t>
  </si>
  <si>
    <t>20,897</t>
  </si>
  <si>
    <t>28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</si>
  <si>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</si>
  <si>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</si>
  <si>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-584904265</t>
  </si>
  <si>
    <t>https://podminky.urs.cz/item/CS_URS_2023_01/162211319</t>
  </si>
  <si>
    <t>29</t>
  </si>
  <si>
    <t>162301501</t>
  </si>
  <si>
    <t>Vodorovné přemístění smýcených křovin do průměru kmene 100 mm na vzdálenost do 5 000 m</t>
  </si>
  <si>
    <t>-1647040389</t>
  </si>
  <si>
    <t>https://podminky.urs.cz/item/CS_URS_2023_01/162301501</t>
  </si>
  <si>
    <t>30</t>
  </si>
  <si>
    <t>162301931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</si>
  <si>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</si>
  <si>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1475842956</t>
  </si>
  <si>
    <t>https://podminky.urs.cz/item/CS_URS_2023_01/162301931</t>
  </si>
  <si>
    <t>2*14</t>
  </si>
  <si>
    <t>31</t>
  </si>
  <si>
    <t>162301934</t>
  </si>
  <si>
    <t>Vodorovné přemístění větví, kmenů nebo pařezů s naložením, složením a dopravou Příplatek k cenám za každých dalších i započatých 1000 m přes 1000 m větví stromů listnatých, průměru kmene přes 700 do 900 mm</t>
  </si>
  <si>
    <t>-210481380</t>
  </si>
  <si>
    <t>https://podminky.urs.cz/item/CS_URS_2023_01/162301934</t>
  </si>
  <si>
    <t>1*14</t>
  </si>
  <si>
    <t>32</t>
  </si>
  <si>
    <t>162301951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</si>
  <si>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</si>
  <si>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2133466663</t>
  </si>
  <si>
    <t>https://podminky.urs.cz/item/CS_URS_2023_01/162301951</t>
  </si>
  <si>
    <t>33</t>
  </si>
  <si>
    <t>162301954</t>
  </si>
  <si>
    <t>Vodorovné přemístění větví, kmenů nebo pařezů s naložením, složením a dopravou Příplatek k cenám za každých dalších i započatých 1000 m přes 1000 m kmenů stromů listnatých, o průměru přes 700 do 900 mm</t>
  </si>
  <si>
    <t>-1613688630</t>
  </si>
  <si>
    <t>https://podminky.urs.cz/item/CS_URS_2023_01/162301954</t>
  </si>
  <si>
    <t>34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</si>
  <si>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</si>
  <si>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</si>
  <si>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1471499674</t>
  </si>
  <si>
    <t>https://podminky.urs.cz/item/CS_URS_2023_01/162301971</t>
  </si>
  <si>
    <t>35</t>
  </si>
  <si>
    <t>162301974</t>
  </si>
  <si>
    <t>Vodorovné přemístění větví, kmenů nebo pařezů s naložením, složením a dopravou Příplatek k cenám za každých dalších i započatých 1000 m přes 1000 m pařezů kmenů, průměru přes 700 do 900 mm</t>
  </si>
  <si>
    <t>755998993</t>
  </si>
  <si>
    <t>https://podminky.urs.cz/item/CS_URS_2023_01/162301974</t>
  </si>
  <si>
    <t>36</t>
  </si>
  <si>
    <t>162301981</t>
  </si>
  <si>
    <t>Vodorovné přemístění smýcených křovin Příplatek k ceně za každých dalších i započatých 1 000 m</t>
  </si>
  <si>
    <t>-1453135634</t>
  </si>
  <si>
    <t>https://podminky.urs.cz/item/CS_URS_2023_01/162301981</t>
  </si>
  <si>
    <t>45*10</t>
  </si>
  <si>
    <t>37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</si>
  <si>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</si>
  <si>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</si>
  <si>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-1442210200</t>
  </si>
  <si>
    <t>https://podminky.urs.cz/item/CS_URS_2023_01/162751117</t>
  </si>
  <si>
    <t>78,008+6,551+10,247+32,427</t>
  </si>
  <si>
    <t>"ponecháno pro zásypy zídek"</t>
  </si>
  <si>
    <t>-20,897</t>
  </si>
  <si>
    <t>38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</si>
  <si>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</si>
  <si>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</si>
  <si>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1911743646</t>
  </si>
  <si>
    <t>https://podminky.urs.cz/item/CS_URS_2023_01/162751119</t>
  </si>
  <si>
    <t>106,336*5</t>
  </si>
  <si>
    <t>39</t>
  </si>
  <si>
    <t>171201221</t>
  </si>
  <si>
    <t>Poplatek za uložení stavebního odpadu na skládce (skládkovné) zeminy a kamení zatříděného do Katalogu odpadů pod kódem 17 05 04</t>
  </si>
  <si>
    <t>t</t>
  </si>
  <si>
    <t>163369425</t>
  </si>
  <si>
    <t>https://podminky.urs.cz/item/CS_URS_2023_01/171201221</t>
  </si>
  <si>
    <t>106,336*1,8</t>
  </si>
  <si>
    <t>40</t>
  </si>
  <si>
    <t>1712020R01</t>
  </si>
  <si>
    <t>Poplatek za uložení na skládce (případně za spalovnu) stromů</t>
  </si>
  <si>
    <t>364302717</t>
  </si>
  <si>
    <t>41</t>
  </si>
  <si>
    <t>1712020R02</t>
  </si>
  <si>
    <t>Poplatek za uložení na skládce (případně za spalovnu) křovin</t>
  </si>
  <si>
    <t>506597876</t>
  </si>
  <si>
    <t>42</t>
  </si>
  <si>
    <t>171251201</t>
  </si>
  <si>
    <t>Uložení sypaniny na skládky nebo meziskládky bez hutnění s upravením uložené sypaniny do předepsaného tvaru</t>
  </si>
  <si>
    <t>-2004161361</t>
  </si>
  <si>
    <t>https://podminky.urs.cz/item/CS_URS_2023_01/171251201</t>
  </si>
  <si>
    <t>"ornice na meziskládku"</t>
  </si>
  <si>
    <t>"výkopek pro zásypy"</t>
  </si>
  <si>
    <t>43</t>
  </si>
  <si>
    <t>174151101</t>
  </si>
  <si>
    <t>Zásyp sypaninou z jakékoliv horniny strojně s uložením výkopku ve vrstvách se zhutněním jam, šachet, rýh nebo kolem objektů v těchto vykopávkách</t>
  </si>
  <si>
    <t>-847674896</t>
  </si>
  <si>
    <t>https://podminky.urs.cz/item/CS_URS_2023_01/174151101</t>
  </si>
  <si>
    <t>"vybourané vpusti"</t>
  </si>
  <si>
    <t>0,5*0,5*0,5*2</t>
  </si>
  <si>
    <t>44</t>
  </si>
  <si>
    <t>M</t>
  </si>
  <si>
    <t>58333651</t>
  </si>
  <si>
    <t>kamenivo těžené hrubé frakce 8/16</t>
  </si>
  <si>
    <t>-318866700</t>
  </si>
  <si>
    <t>0,25*2</t>
  </si>
  <si>
    <t>184818232</t>
  </si>
  <si>
    <t>Ochrana kmene bedněním před poškozením stavebním provozem zřízení včetně odstranění výšky bednění do 2 m průměru kmene přes 300 do 500 mm</t>
  </si>
  <si>
    <t>2114107824</t>
  </si>
  <si>
    <t>https://podminky.urs.cz/item/CS_URS_2023_01/184818232</t>
  </si>
  <si>
    <t>Ostatní konstrukce a práce, bourání</t>
  </si>
  <si>
    <t>46</t>
  </si>
  <si>
    <t>961044111</t>
  </si>
  <si>
    <t>Bourání základů z betonu prostého</t>
  </si>
  <si>
    <t>1070880644</t>
  </si>
  <si>
    <t>https://podminky.urs.cz/item/CS_URS_2023_01/961044111</t>
  </si>
  <si>
    <t>"kamenné a betonové zídky"</t>
  </si>
  <si>
    <t>23*0,8</t>
  </si>
  <si>
    <t>"cihelné zdivo"</t>
  </si>
  <si>
    <t>18*0,8</t>
  </si>
  <si>
    <t>"lavičky"</t>
  </si>
  <si>
    <t>0,4*0,4*0,6*4*10</t>
  </si>
  <si>
    <t>47</t>
  </si>
  <si>
    <t>96200-001</t>
  </si>
  <si>
    <t xml:space="preserve">Demontáž ocelodřevěné lavičky vč. odvozu a ekologické likvidace </t>
  </si>
  <si>
    <t>-554773054</t>
  </si>
  <si>
    <t>48</t>
  </si>
  <si>
    <t>96200-002</t>
  </si>
  <si>
    <t xml:space="preserve">Demontáž ocelového odpadkového koše vč. odvozu a ekologické likvidace </t>
  </si>
  <si>
    <t>-2094946766</t>
  </si>
  <si>
    <t>49</t>
  </si>
  <si>
    <t>962022491</t>
  </si>
  <si>
    <t>Bourání zdiva nadzákladového kamenného na maltu cementovou, objemu přes 1 m3</t>
  </si>
  <si>
    <t>-1477967029</t>
  </si>
  <si>
    <t>https://podminky.urs.cz/item/CS_URS_2023_01/962022491</t>
  </si>
  <si>
    <t>"50%"</t>
  </si>
  <si>
    <t>23*(0,25+0,3)/2*0,5</t>
  </si>
  <si>
    <t>962042321</t>
  </si>
  <si>
    <t>Bourání zdiva z betonu prostého nadzákladového objemu přes 1 m3</t>
  </si>
  <si>
    <t>-1537300547</t>
  </si>
  <si>
    <t>https://podminky.urs.cz/item/CS_URS_2023_01/962042321</t>
  </si>
  <si>
    <t>51</t>
  </si>
  <si>
    <t>963042819</t>
  </si>
  <si>
    <t>Bourání schodišťových stupňů betonových zhotovených na místě</t>
  </si>
  <si>
    <t>1729826998</t>
  </si>
  <si>
    <t>https://podminky.urs.cz/item/CS_URS_2023_01/963042819</t>
  </si>
  <si>
    <t>52</t>
  </si>
  <si>
    <t>966071711</t>
  </si>
  <si>
    <t>Bourání plotových sloupků a vzpěr ocelových trubkových nebo profilovaných výšky do 2,50 m zabetonovaných</t>
  </si>
  <si>
    <t>-21017207</t>
  </si>
  <si>
    <t>https://podminky.urs.cz/item/CS_URS_2023_01/966071711</t>
  </si>
  <si>
    <t>"oplocení pískoviště"</t>
  </si>
  <si>
    <t>53</t>
  </si>
  <si>
    <t>966072811</t>
  </si>
  <si>
    <t>Rozebrání oplocení z dílců rámových na ocelové sloupky, výšky přes 1 do 2 m</t>
  </si>
  <si>
    <t>1840889675</t>
  </si>
  <si>
    <t>https://podminky.urs.cz/item/CS_URS_2023_01/966072811</t>
  </si>
  <si>
    <t>54</t>
  </si>
  <si>
    <t>966073810</t>
  </si>
  <si>
    <t>Rozebrání vrat a vrátek k oplocení plochy jednotlivě do 2 m2</t>
  </si>
  <si>
    <t>690787188</t>
  </si>
  <si>
    <t>https://podminky.urs.cz/item/CS_URS_2023_01/966073810</t>
  </si>
  <si>
    <t>55</t>
  </si>
  <si>
    <t>721210814</t>
  </si>
  <si>
    <t>Demontáž kanalizačního příslušenství vpustí podlahových z kyselinovzdorné kameniny DN 125</t>
  </si>
  <si>
    <t>-1410537797</t>
  </si>
  <si>
    <t>https://podminky.urs.cz/item/CS_URS_2023_01/721210814</t>
  </si>
  <si>
    <t>"vpusť 400x400mm"</t>
  </si>
  <si>
    <t>901</t>
  </si>
  <si>
    <t>Mobilní oplocení</t>
  </si>
  <si>
    <t>56</t>
  </si>
  <si>
    <t>90100-001</t>
  </si>
  <si>
    <t>Mobilní oplocení h=2m - doprava, montáž, pronájem, demontáž, odvoz</t>
  </si>
  <si>
    <t>1281278405</t>
  </si>
  <si>
    <t>997</t>
  </si>
  <si>
    <t>Přesun sutě</t>
  </si>
  <si>
    <t>57</t>
  </si>
  <si>
    <t>997221551</t>
  </si>
  <si>
    <t>Vodorovná doprava suti bez naložení, ale se složením a s hrubým urovnáním ze sypkých materiálů, na vzdálenost do 1 km</t>
  </si>
  <si>
    <t>-30737233</t>
  </si>
  <si>
    <t>https://podminky.urs.cz/item/CS_URS_2023_01/997221551</t>
  </si>
  <si>
    <t>"kamenivo"</t>
  </si>
  <si>
    <t>673*0,29</t>
  </si>
  <si>
    <t>58</t>
  </si>
  <si>
    <t>997221559</t>
  </si>
  <si>
    <t>Vodorovná doprava suti bez naložení, ale se složením a s hrubým urovnáním Příplatek k ceně za každý další i započatý 1 km přes 1 km</t>
  </si>
  <si>
    <t>-341872128</t>
  </si>
  <si>
    <t>https://podminky.urs.cz/item/CS_URS_2023_01/997221559</t>
  </si>
  <si>
    <t>673*0,29*14</t>
  </si>
  <si>
    <t>59</t>
  </si>
  <si>
    <t>997221571</t>
  </si>
  <si>
    <t>Vodorovná doprava vybouraných hmot bez naložení, ale se složením a s hrubým urovnáním na vzdálenost do 1 km</t>
  </si>
  <si>
    <t>1654370185</t>
  </si>
  <si>
    <t>https://podminky.urs.cz/item/CS_URS_2023_01/997221571</t>
  </si>
  <si>
    <t>496,8-195,17</t>
  </si>
  <si>
    <t>60</t>
  </si>
  <si>
    <t>997221579</t>
  </si>
  <si>
    <t>Vodorovná doprava vybouraných hmot bez naložení, ale se složením a s hrubým urovnáním na vzdálenost Příplatek k ceně za každý další i započatý 1 km přes 1 km</t>
  </si>
  <si>
    <t>-1005538231</t>
  </si>
  <si>
    <t>https://podminky.urs.cz/item/CS_URS_2023_01/997221579</t>
  </si>
  <si>
    <t>(496,8-195,17)*14</t>
  </si>
  <si>
    <t>4222,82*14 'Přepočtené koeficientem množství</t>
  </si>
  <si>
    <t>61</t>
  </si>
  <si>
    <t>997221611</t>
  </si>
  <si>
    <t>Nakládání na dopravní prostředky pro vodorovnou dopravu suti</t>
  </si>
  <si>
    <t>-332015893</t>
  </si>
  <si>
    <t>https://podminky.urs.cz/item/CS_URS_2023_01/997221611</t>
  </si>
  <si>
    <t>62</t>
  </si>
  <si>
    <t>997221612</t>
  </si>
  <si>
    <t>Nakládání na dopravní prostředky pro vodorovnou dopravu vybouraných hmot</t>
  </si>
  <si>
    <t>-333353187</t>
  </si>
  <si>
    <t>https://podminky.urs.cz/item/CS_URS_2023_01/997221612</t>
  </si>
  <si>
    <t>63</t>
  </si>
  <si>
    <t>997221615</t>
  </si>
  <si>
    <t>Poplatek za uložení stavebního odpadu na skládce (skládkovné) z prostého betonu zatříděného do Katalogu odpadů pod kódem 17 01 01</t>
  </si>
  <si>
    <t>145491615</t>
  </si>
  <si>
    <t>https://podminky.urs.cz/item/CS_URS_2023_01/997221615</t>
  </si>
  <si>
    <t>496,8-115,06-195,17</t>
  </si>
  <si>
    <t>64</t>
  </si>
  <si>
    <t>997221645</t>
  </si>
  <si>
    <t>Poplatek za uložení stavebního odpadu na skládce (skládkovné) asfaltového bez obsahu dehtu zatříděného do Katalogu odpadů pod kódem 17 03 02</t>
  </si>
  <si>
    <t>1578635951</t>
  </si>
  <si>
    <t>https://podminky.urs.cz/item/CS_URS_2023_01/997221645</t>
  </si>
  <si>
    <t>(290+233)*0,22</t>
  </si>
  <si>
    <t>65</t>
  </si>
  <si>
    <t>997221655</t>
  </si>
  <si>
    <t>-70226792</t>
  </si>
  <si>
    <t>https://podminky.urs.cz/item/CS_URS_2023_01/997221655</t>
  </si>
  <si>
    <t>02 - SO02  Zpevněné plochy</t>
  </si>
  <si>
    <t xml:space="preserve">    2 - Zakládání</t>
  </si>
  <si>
    <t xml:space="preserve">    4 - Vodorovné konstrukce</t>
  </si>
  <si>
    <t xml:space="preserve">    5 - Komunikace pozemní</t>
  </si>
  <si>
    <t xml:space="preserve">    501 - Dětské hřiště</t>
  </si>
  <si>
    <t xml:space="preserve">    998 - Přesun hmot</t>
  </si>
  <si>
    <t>181912112</t>
  </si>
  <si>
    <t>Úprava pláně vyrovnáním výškových rozdílů ručně v hornině třídy těžitelnosti I skupiny 3 se zhutněním</t>
  </si>
  <si>
    <t>1927752141</t>
  </si>
  <si>
    <t>https://podminky.urs.cz/item/CS_URS_2023_01/181912112</t>
  </si>
  <si>
    <t>(22+120)*1*0,44</t>
  </si>
  <si>
    <t>115</t>
  </si>
  <si>
    <t>204+84</t>
  </si>
  <si>
    <t>220</t>
  </si>
  <si>
    <t>15,23*0,4</t>
  </si>
  <si>
    <t>(171+27)*0,4</t>
  </si>
  <si>
    <t>(1,75+5,5)*0,65</t>
  </si>
  <si>
    <t>Zakládání</t>
  </si>
  <si>
    <t>274313611</t>
  </si>
  <si>
    <t>Základy z betonu prostého pasy betonu kamenem neprokládaného tř. C 16/20</t>
  </si>
  <si>
    <t>571569614</t>
  </si>
  <si>
    <t>https://podminky.urs.cz/item/CS_URS_2023_01/274313611</t>
  </si>
  <si>
    <t>(1,75+5,5)*(0,65*0,8+0,33*0,15)</t>
  </si>
  <si>
    <t>274351121</t>
  </si>
  <si>
    <t>Bednění základů pasů rovné zřízení</t>
  </si>
  <si>
    <t>385796422</t>
  </si>
  <si>
    <t>https://podminky.urs.cz/item/CS_URS_2023_01/274351121</t>
  </si>
  <si>
    <t>(1,75+5,5)*0,15*2</t>
  </si>
  <si>
    <t>274351122</t>
  </si>
  <si>
    <t>Bednění základů pasů rovné odstranění</t>
  </si>
  <si>
    <t>-20103598</t>
  </si>
  <si>
    <t>https://podminky.urs.cz/item/CS_URS_2023_01/274351122</t>
  </si>
  <si>
    <t>Vodorovné konstrukce</t>
  </si>
  <si>
    <t>434121416</t>
  </si>
  <si>
    <t>Osazování schodišťových stupňů železobetonových s vyspárováním styčných spár, s provizorním dřevěným zábradlím a dočasným zakrytím stupnic prkny na schodnice, stupňů drsných</t>
  </si>
  <si>
    <t>469315487</t>
  </si>
  <si>
    <t>https://podminky.urs.cz/item/CS_URS_2023_01/434121416</t>
  </si>
  <si>
    <t>1,75*2+5,5*2</t>
  </si>
  <si>
    <t>593730031</t>
  </si>
  <si>
    <t xml:space="preserve">stupeň betonový vibrovlisovaný š 350 v 150 </t>
  </si>
  <si>
    <t>-1192098134</t>
  </si>
  <si>
    <t>(1,75*2+5,5*2)*1,05</t>
  </si>
  <si>
    <t>Komunikace pozemní</t>
  </si>
  <si>
    <t>564231011</t>
  </si>
  <si>
    <t>Podklad nebo podsyp ze štěrkopísku ŠP s rozprostřením, vlhčením a zhutněním plochy jednotlivě do 100 m2, po zhutnění tl. 100 mm</t>
  </si>
  <si>
    <t>1287833212</t>
  </si>
  <si>
    <t>https://podminky.urs.cz/item/CS_URS_2023_01/564231011</t>
  </si>
  <si>
    <t>"frakce 0-8"</t>
  </si>
  <si>
    <t>"betonová dlažba 200/200/80"</t>
  </si>
  <si>
    <t>84</t>
  </si>
  <si>
    <t>564730001</t>
  </si>
  <si>
    <t>Podklad nebo kryt z kameniva hrubého drceného vel. 8-16 mm s rozprostřením a zhutněním plochy jednotlivě do 100 m2, po zhutnění tl. 100 mm</t>
  </si>
  <si>
    <t>-902153682</t>
  </si>
  <si>
    <t>https://podminky.urs.cz/item/CS_URS_2023_01/564730001</t>
  </si>
  <si>
    <t>"betonové nášlapy"</t>
  </si>
  <si>
    <t>564730101</t>
  </si>
  <si>
    <t>Podklad nebo kryt z kameniva hrubého drceného vel. 16-32 mm s rozprostřením a zhutněním plochy jednotlivě do 100 m2, po zhutnění tl. 100 mm</t>
  </si>
  <si>
    <t>1298615806</t>
  </si>
  <si>
    <t>https://podminky.urs.cz/item/CS_URS_2023_01/564730101</t>
  </si>
  <si>
    <t>564750011</t>
  </si>
  <si>
    <t>Podklad nebo kryt z kameniva hrubého drceného vel. 8-16 mm s rozprostřením a zhutněním plochy přes 100 m2, po zhutnění tl. 150 mm</t>
  </si>
  <si>
    <t>683840770</t>
  </si>
  <si>
    <t>https://podminky.urs.cz/item/CS_URS_2023_01/564750011</t>
  </si>
  <si>
    <t>"kamenné odseky"</t>
  </si>
  <si>
    <t>"betonová dlažba 200/200/60"</t>
  </si>
  <si>
    <t>204</t>
  </si>
  <si>
    <t>564750101</t>
  </si>
  <si>
    <t>Podklad nebo kryt z kameniva hrubého drceného vel. 16-32 mm s rozprostřením a zhutněním plochy jednotlivě do 100 m2, po zhutnění tl. 150 mm</t>
  </si>
  <si>
    <t>600663550</t>
  </si>
  <si>
    <t>https://podminky.urs.cz/item/CS_URS_2023_01/564750101</t>
  </si>
  <si>
    <t>"frakce 0-32"</t>
  </si>
  <si>
    <t>"pod pískovištěm"</t>
  </si>
  <si>
    <t>564761101</t>
  </si>
  <si>
    <t>Podklad nebo kryt z kameniva hrubého drceného vel. 32-63 mm s rozprostřením a zhutněním plochy jednotlivě do 100 m2, po zhutnění tl. 200 mm</t>
  </si>
  <si>
    <t>-883453293</t>
  </si>
  <si>
    <t>https://podminky.urs.cz/item/CS_URS_2023_01/564761101</t>
  </si>
  <si>
    <t>564932111</t>
  </si>
  <si>
    <t>Podklad z mechanicky zpevněného kameniva MZK (minerální beton) s rozprostřením a s hutněním, po zhutnění tl. 100 mm</t>
  </si>
  <si>
    <t>383039412</t>
  </si>
  <si>
    <t>https://podminky.urs.cz/item/CS_URS_2023_01/564932111</t>
  </si>
  <si>
    <t>"kamenivo frakce 0-22"</t>
  </si>
  <si>
    <t>594111112</t>
  </si>
  <si>
    <t>Kladení dlažby z lomového kamene lomařsky upraveného v ploše vodorovné nebo ve sklonu na plocho tl. do 100 mm, bez vyplnění spár, s provedením lože tl. 50 mm z kameniva těženého</t>
  </si>
  <si>
    <t>-1262324405</t>
  </si>
  <si>
    <t>https://podminky.urs.cz/item/CS_URS_2023_01/594111112</t>
  </si>
  <si>
    <t>583807611</t>
  </si>
  <si>
    <t>kamenné odseky tl 6 cm</t>
  </si>
  <si>
    <t>-1002287923</t>
  </si>
  <si>
    <t>115*1,1</t>
  </si>
  <si>
    <t>596211112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</si>
  <si>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100 do 300 m2</t>
  </si>
  <si>
    <t>-1700000365</t>
  </si>
  <si>
    <t>https://podminky.urs.cz/item/CS_URS_2023_01/596211112</t>
  </si>
  <si>
    <t>59245021</t>
  </si>
  <si>
    <t>dlažba tvar čtverec betonová 200x200x60mm přírodní</t>
  </si>
  <si>
    <t>1485835895</t>
  </si>
  <si>
    <t>204*1,02</t>
  </si>
  <si>
    <t>596212211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</si>
  <si>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přes 50 do 100 m2</t>
  </si>
  <si>
    <t>234642177</t>
  </si>
  <si>
    <t>https://podminky.urs.cz/item/CS_URS_2023_01/596212211</t>
  </si>
  <si>
    <t>59245030</t>
  </si>
  <si>
    <t>dlažba tvar čtverec betonová 200x200x80mm přírodní</t>
  </si>
  <si>
    <t>-93063043</t>
  </si>
  <si>
    <t>84*1,02</t>
  </si>
  <si>
    <t>596911111</t>
  </si>
  <si>
    <t>Kladení šlapáků z jednotlivých kusů do lože ze štěrkopísku nebo z prohozené zeminy v rovině nebo na svahu do 1:5</t>
  </si>
  <si>
    <t>502884508</t>
  </si>
  <si>
    <t>https://podminky.urs.cz/item/CS_URS_2023_01/596911111</t>
  </si>
  <si>
    <t>58337303</t>
  </si>
  <si>
    <t>štěrkopísek frakce 0/8</t>
  </si>
  <si>
    <t>1786836679</t>
  </si>
  <si>
    <t>84*0,06*1,8</t>
  </si>
  <si>
    <t>5924600r1</t>
  </si>
  <si>
    <t>dlažba plošná betonová terasová hladká 600x600x60mm</t>
  </si>
  <si>
    <t>-653860589</t>
  </si>
  <si>
    <t>22+120</t>
  </si>
  <si>
    <t>501</t>
  </si>
  <si>
    <t>Dětské hřiště</t>
  </si>
  <si>
    <t>564201111</t>
  </si>
  <si>
    <t>Podklad nebo podsyp ze štěrkopísku ŠP s rozprostřením, vlhčením a zhutněním plochy přes 100 m2, po zhutnění tl. 40 mm</t>
  </si>
  <si>
    <t>237613529</t>
  </si>
  <si>
    <t>https://podminky.urs.cz/item/CS_URS_2023_01/564201111</t>
  </si>
  <si>
    <t>"frakce 0-4"</t>
  </si>
  <si>
    <t>564750111</t>
  </si>
  <si>
    <t>Podklad nebo kryt z kameniva hrubého drceného vel. 16-32 mm s rozprostřením a zhutněním plochy přes 100 m2, po zhutnění tl. 150 mm</t>
  </si>
  <si>
    <t>537928236</t>
  </si>
  <si>
    <t>https://podminky.urs.cz/item/CS_URS_2023_01/564750111</t>
  </si>
  <si>
    <t>65000-001</t>
  </si>
  <si>
    <t>M+D dopadová plocha EPDM tl.90mm (SBR 80mm+EPDM 10mm), mix hnědá (50%) a béžová (50%), max.výška pádu 2,3m</t>
  </si>
  <si>
    <t>395058092</t>
  </si>
  <si>
    <t>9162311.R1</t>
  </si>
  <si>
    <t xml:space="preserve">Osazení chodníkového obrubníku betonového ležatého s boční opěrou lepeného </t>
  </si>
  <si>
    <t>48467277</t>
  </si>
  <si>
    <t>592170211</t>
  </si>
  <si>
    <t>obrubník betonový 1000x300x150mm</t>
  </si>
  <si>
    <t>-848158584</t>
  </si>
  <si>
    <t>15,23*1,01</t>
  </si>
  <si>
    <t>15,382*1,02 'Přepočtené koeficientem množství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</si>
  <si>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</si>
  <si>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</si>
  <si>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117754875</t>
  </si>
  <si>
    <t>https://podminky.urs.cz/item/CS_URS_2023_01/916231213</t>
  </si>
  <si>
    <t>171+27</t>
  </si>
  <si>
    <t>59217017</t>
  </si>
  <si>
    <t>obrubník betonový chodníkový 1000x100x250mm</t>
  </si>
  <si>
    <t>-439859804</t>
  </si>
  <si>
    <t>171*1,01</t>
  </si>
  <si>
    <t>592170361</t>
  </si>
  <si>
    <t>obrubník betonový parkový přírodní 1000x80x250mm</t>
  </si>
  <si>
    <t>-1761920108</t>
  </si>
  <si>
    <t>27*1,01</t>
  </si>
  <si>
    <t>916991121</t>
  </si>
  <si>
    <t>Lože pod obrubníky, krajníky nebo obruby z dlažebních kostek z betonu prostého</t>
  </si>
  <si>
    <t>-715896381</t>
  </si>
  <si>
    <t>https://podminky.urs.cz/item/CS_URS_2023_01/916991121</t>
  </si>
  <si>
    <t>(171+27)*0,4*0,3</t>
  </si>
  <si>
    <t>998</t>
  </si>
  <si>
    <t>Přesun hmot</t>
  </si>
  <si>
    <t>998223011</t>
  </si>
  <si>
    <t>Přesun hmot pro pozemní komunikace s krytem dlážděným dopravní vzdálenost do 200 m jakékoliv délky objektu</t>
  </si>
  <si>
    <t>-1407973197</t>
  </si>
  <si>
    <t>https://podminky.urs.cz/item/CS_URS_2023_01/998223011</t>
  </si>
  <si>
    <t>03 - SO03  Venkovní úpravy a oplocení</t>
  </si>
  <si>
    <t xml:space="preserve">    3 - Svislé a kompletní konstrukce</t>
  </si>
  <si>
    <t xml:space="preserve">    950 - Hrací prvky pro dětská hřiště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</si>
  <si>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</si>
  <si>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</si>
  <si>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</si>
  <si>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783 - Dokončovací práce - nátěry</t>
  </si>
  <si>
    <t>M - M</t>
  </si>
  <si>
    <t xml:space="preserve">    M90 - Mobiliář</t>
  </si>
  <si>
    <t>-1975213334</t>
  </si>
  <si>
    <t>"pro zásypy"</t>
  </si>
  <si>
    <t>-903040960</t>
  </si>
  <si>
    <t>167111101</t>
  </si>
  <si>
    <t>Nakládání, skládání a překládání neulehlého výkopku nebo sypaniny ručně nakládání, z hornin třídy těžitelnosti I, skupiny 1 až 3</t>
  </si>
  <si>
    <t>2068155260</t>
  </si>
  <si>
    <t>https://podminky.urs.cz/item/CS_URS_2023_01/167111101</t>
  </si>
  <si>
    <t>174111101</t>
  </si>
  <si>
    <t>Zásyp sypaninou z jakékoliv horniny ručně s uložením výkopku ve vrstvách se zhutněním jam, šachet, rýh nebo kolem objektů v těchto vykopávkách</t>
  </si>
  <si>
    <t>-1249086008</t>
  </si>
  <si>
    <t>https://podminky.urs.cz/item/CS_URS_2023_01/174111101</t>
  </si>
  <si>
    <t>(0,6+7,545+0,6+0,4+4,86+10,015)*(0,6*(1,1-0,2)+0,6*0,55)</t>
  </si>
  <si>
    <t>271532213</t>
  </si>
  <si>
    <t>Podsyp pod základové konstrukce se zhutněním a urovnáním povrchu z kameniva hrubého, frakce 8 - 16 mm</t>
  </si>
  <si>
    <t>1338817083</t>
  </si>
  <si>
    <t>https://podminky.urs.cz/item/CS_URS_2023_01/271532213</t>
  </si>
  <si>
    <t>"sedák M/01"</t>
  </si>
  <si>
    <t>0,6*0,25*0,07*4</t>
  </si>
  <si>
    <t>"lavičky M/02+M/03"</t>
  </si>
  <si>
    <t>1,2*0,25*0,07*(5+3)</t>
  </si>
  <si>
    <t>"odpadkový koš M/04"</t>
  </si>
  <si>
    <t>0,5*0,5*0,07*4</t>
  </si>
  <si>
    <t xml:space="preserve">"stojan na kola M/05" </t>
  </si>
  <si>
    <t>0,3*0,25*0,07*2*4</t>
  </si>
  <si>
    <t>0,4*0,4*0,1*2</t>
  </si>
  <si>
    <t>0,5*0,5*0,1*2+(1,2*6+1,825)*0,2*0,1</t>
  </si>
  <si>
    <t>0,5*0,5*0,1*4</t>
  </si>
  <si>
    <t>273313511</t>
  </si>
  <si>
    <t>Základy z betonu prostého desky z betonu kamenem neprokládaného tř. C 12/15</t>
  </si>
  <si>
    <t>-1833457527</t>
  </si>
  <si>
    <t>https://podminky.urs.cz/item/CS_URS_2023_01/273313511</t>
  </si>
  <si>
    <t>274313511</t>
  </si>
  <si>
    <t>Základy z betonu prostého pasy betonu kamenem neprokládaného tř. C 12/15</t>
  </si>
  <si>
    <t>-1394872009</t>
  </si>
  <si>
    <t>https://podminky.urs.cz/item/CS_URS_2023_01/274313511</t>
  </si>
  <si>
    <t>1766746500</t>
  </si>
  <si>
    <t>274321115</t>
  </si>
  <si>
    <t>Základové konstrukce z betonu železového pásy, prahy, věnce a ostruhy ve výkopu nebo na hlavách pilot C 16/20</t>
  </si>
  <si>
    <t>-92163399</t>
  </si>
  <si>
    <t>https://podminky.urs.cz/item/CS_URS_2023_01/274321115</t>
  </si>
  <si>
    <t>(7,545+9,62+4,86)*0,4*0,7</t>
  </si>
  <si>
    <t>-597694272</t>
  </si>
  <si>
    <t>(1,2+1,4)*2*0,1*2*2</t>
  </si>
  <si>
    <t>(7,545+9,62+4,86)*0,7*2</t>
  </si>
  <si>
    <t>755932826</t>
  </si>
  <si>
    <t>274362021</t>
  </si>
  <si>
    <t>Výztuž základů pasů ze svařovaných sítí z drátů typu KARI</t>
  </si>
  <si>
    <t>-1012262314</t>
  </si>
  <si>
    <t>https://podminky.urs.cz/item/CS_URS_2023_01/274362021</t>
  </si>
  <si>
    <t>(7,545+9,62+4,86)*(0,7+0,35+0,7)*1,3*7,99/1000</t>
  </si>
  <si>
    <t>275313511</t>
  </si>
  <si>
    <t>Základy z betonu prostého patky a bloky z betonu kamenem neprokládaného tř. C 12/15</t>
  </si>
  <si>
    <t>-281303073</t>
  </si>
  <si>
    <t>https://podminky.urs.cz/item/CS_URS_2023_01/275313511</t>
  </si>
  <si>
    <t>0,6*0,25*0,25*4</t>
  </si>
  <si>
    <t>1,2*0,25*0,25*(5+3)</t>
  </si>
  <si>
    <t>0,5*0,5*0,2*4</t>
  </si>
  <si>
    <t>0,3*0,25*0,3*2*4</t>
  </si>
  <si>
    <t>275313611</t>
  </si>
  <si>
    <t>Základy z betonu prostého patky a bloky z betonu kamenem neprokládaného tř. C 16/20</t>
  </si>
  <si>
    <t>640861064</t>
  </si>
  <si>
    <t>https://podminky.urs.cz/item/CS_URS_2023_01/275313611</t>
  </si>
  <si>
    <t>"informační tabule M/06"</t>
  </si>
  <si>
    <t>0,6*0,5*0,5</t>
  </si>
  <si>
    <t>0,4*0,4*0,4*2</t>
  </si>
  <si>
    <t>0,5*0,5*(0,2+0,125)*2+(1,2*6+1,825)*0,2*(0,2+0,125)</t>
  </si>
  <si>
    <t>0,5*0,5*(0,6+0,125)*4</t>
  </si>
  <si>
    <t>275351121</t>
  </si>
  <si>
    <t>Bednění základů patek zřízení</t>
  </si>
  <si>
    <t>1679362702</t>
  </si>
  <si>
    <t>https://podminky.urs.cz/item/CS_URS_2023_01/275351121</t>
  </si>
  <si>
    <t>(0,6+0,25)*2*0,15*4</t>
  </si>
  <si>
    <t>(1,2+0,25)*2*0,15*(5+3)</t>
  </si>
  <si>
    <t>(0,5+0,5)*2*0,2*4</t>
  </si>
  <si>
    <t>(0,3+0,25)*2*0,15*2*4</t>
  </si>
  <si>
    <t>(0,6+0,5)*2*0,175</t>
  </si>
  <si>
    <t>275351122</t>
  </si>
  <si>
    <t>Bednění základů patek odstranění</t>
  </si>
  <si>
    <t>-2068872204</t>
  </si>
  <si>
    <t>https://podminky.urs.cz/item/CS_URS_2023_01/275351122</t>
  </si>
  <si>
    <t>279113132</t>
  </si>
  <si>
    <t>Základové zdi z tvárnic ztraceného bednění včetně výplně z betonu bez zvláštních nároků na vliv prostředí třídy C 16/20, tloušťky zdiva přes 150 do 200 mm</t>
  </si>
  <si>
    <t>317237911</t>
  </si>
  <si>
    <t>https://podminky.urs.cz/item/CS_URS_2023_01/279113132</t>
  </si>
  <si>
    <t>(3+3)*2*0,2</t>
  </si>
  <si>
    <t>Svislé a kompletní konstrukce</t>
  </si>
  <si>
    <t>311321815</t>
  </si>
  <si>
    <t>Nadzákladové zdi z betonu železového (bez výztuže) nosné pohledového (v přírodní barvě drtí a přísad) tř. C 30/37</t>
  </si>
  <si>
    <t>181337397</t>
  </si>
  <si>
    <t>https://podminky.urs.cz/item/CS_URS_2023_01/311321815</t>
  </si>
  <si>
    <t>"třída betonu C 30/37 XC4"</t>
  </si>
  <si>
    <t>(7,545+9,72+4,86)*0,3*0,4</t>
  </si>
  <si>
    <t>311351121</t>
  </si>
  <si>
    <t>Bednění nadzákladových zdí nosných rovné oboustranné za každou stranu zřízení</t>
  </si>
  <si>
    <t>-211321080</t>
  </si>
  <si>
    <t>https://podminky.urs.cz/item/CS_URS_2023_01/311351121</t>
  </si>
  <si>
    <t>(7,545+9,72+4,86)*0,4*2</t>
  </si>
  <si>
    <t>311351122</t>
  </si>
  <si>
    <t>Bednění nadzákladových zdí nosných rovné oboustranné za každou stranu odstranění</t>
  </si>
  <si>
    <t>1823065388</t>
  </si>
  <si>
    <t>https://podminky.urs.cz/item/CS_URS_2023_01/311351122</t>
  </si>
  <si>
    <t>311351911</t>
  </si>
  <si>
    <t>Bednění nadzákladových zdí nosných Příplatek k cenám bednění za pohledový beton</t>
  </si>
  <si>
    <t>386578269</t>
  </si>
  <si>
    <t>https://podminky.urs.cz/item/CS_URS_2023_01/311351911</t>
  </si>
  <si>
    <t>"pohledovost PB3"</t>
  </si>
  <si>
    <t>17,7</t>
  </si>
  <si>
    <t>311362021</t>
  </si>
  <si>
    <t>Výztuž nadzákladových zdí nosných svislých nebo odkloněných od svislice, rovných nebo oblých ze svařovaných sítí z drátů typu KARI</t>
  </si>
  <si>
    <t>-1233385918</t>
  </si>
  <si>
    <t>https://podminky.urs.cz/item/CS_URS_2023_01/311362021</t>
  </si>
  <si>
    <t>(7,545+9,72+4,86)*(1,1+0,25+1,1)*1,3*7,99/1000</t>
  </si>
  <si>
    <t>338171115</t>
  </si>
  <si>
    <t>Montáž sloupků a vzpěr plotových ocelových trubkových nebo profilovaných výšky do 2 m ukotvením k pevnému podkladu</t>
  </si>
  <si>
    <t>-24802661</t>
  </si>
  <si>
    <t>https://podminky.urs.cz/item/CS_URS_2023_01/338171115</t>
  </si>
  <si>
    <t>"oplocení dětského hřiště"</t>
  </si>
  <si>
    <t>55342..x1</t>
  </si>
  <si>
    <t>Z/01  ocelový uzavřený  sloupek 60/60/3mm výška 750mm, vč. kotvícího plechu 150x150x10mm a kotevních prvků, povrchová úprava 2x antikorozní nátěr+nástřik RAL 7016</t>
  </si>
  <si>
    <t>678710988</t>
  </si>
  <si>
    <t>55342..x2</t>
  </si>
  <si>
    <t>Z/02  ocelový uzavřený  sloupek 60/60/3mm výška 850mm, vč. kotvícího plechu 150x150x10mm a kotevních prvků, povrchová úprava 2x antikorozní nátěr+nástřik RAL 7016</t>
  </si>
  <si>
    <t>-462477023</t>
  </si>
  <si>
    <t>348101210</t>
  </si>
  <si>
    <t>Osazení vrat nebo vrátek k oplocení na sloupky ocelové, plochy jednotlivě do 2 m2</t>
  </si>
  <si>
    <t>959050547</t>
  </si>
  <si>
    <t>https://podminky.urs.cz/item/CS_URS_2023_01/348101210</t>
  </si>
  <si>
    <t>553423x1</t>
  </si>
  <si>
    <t>Z/03  branka vchodová ocelová 900x700mm, vč. kotvících pantů a klapky pro zavírání, z pásoviny 40/8mm s výpní z kulatiny d 10mm osově max 80mm, povrchová úprava 2x antikorozní nátěr+nástřik RAL 7016</t>
  </si>
  <si>
    <t>1366858269</t>
  </si>
  <si>
    <t>348941111</t>
  </si>
  <si>
    <t>Osazování rámového oplocení na cementovou maltu min. MC-10, bez spárování, do zděných nebo betonových sloupků, výška rámu do 1500 mm</t>
  </si>
  <si>
    <t>828918764</t>
  </si>
  <si>
    <t>https://podminky.urs.cz/item/CS_URS_2023_01/348941111</t>
  </si>
  <si>
    <t>(1,375+0,06)*4</t>
  </si>
  <si>
    <t>553440x4</t>
  </si>
  <si>
    <t>Z/04 ocelové pole 1375x700mm, z pásoviny 40/8 s výplní z kulatiny d10mm, osově max 80mm, povrchová úprava 2x antikorozní nátěr+nástřik RAL 7016</t>
  </si>
  <si>
    <t>2025857202</t>
  </si>
  <si>
    <t>348941112</t>
  </si>
  <si>
    <t>Osazování rámového oplocení na cementovou maltu min. MC-10, bez spárování, do zděných nebo betonových sloupků, výška rámu přes 1500 do 2500 mm</t>
  </si>
  <si>
    <t>1633850788</t>
  </si>
  <si>
    <t>https://podminky.urs.cz/item/CS_URS_2023_01/348941112</t>
  </si>
  <si>
    <t>7,6*2+7,2*2-0,9-5,74</t>
  </si>
  <si>
    <t>553440x5</t>
  </si>
  <si>
    <t>Z/05 ocelové pole 1640x700mm, z pásoviny 40/8 s výplní z kulatiny d10mm, osově max 80mm, povrchová úprava 2x antikorozní nátěr+nástřik RAL 7016</t>
  </si>
  <si>
    <t>-103530921</t>
  </si>
  <si>
    <t>553440x6</t>
  </si>
  <si>
    <t>Z/06 ocelové pole 1740x700mm, z pásoviny 40/8 s výplní z kulatiny d10mm, osově max 80mm, povrchová úprava 2x antikorozní nátěr+nástřik RAL 7016</t>
  </si>
  <si>
    <t>973792975</t>
  </si>
  <si>
    <t>919791013</t>
  </si>
  <si>
    <t>Montáž ochrany stromů v komunikaci s vnitřní litinovou nebo ocelovou výplní (mříží) se zabetonováním ocelového rámu, plochy přes 1 m2</t>
  </si>
  <si>
    <t>1758084824</t>
  </si>
  <si>
    <t>https://podminky.urs.cz/item/CS_URS_2023_01/919791013</t>
  </si>
  <si>
    <t>74910197</t>
  </si>
  <si>
    <t>mříž ke stromu,1200x1200mm, bez ochrany kmene stromu, ocelová konstrukce z pásové a ohýbané oceli, mezera mezi lamelami je 15 mm, 4 barevné lamely, zatížení do 2 t, konstrukce žárový zinek, rám je kotven do dlažby na betonový základ pomocí závitových tyčí, rošt je volně položen a sešroubován</t>
  </si>
  <si>
    <t>-1127104074</t>
  </si>
  <si>
    <t>953312122</t>
  </si>
  <si>
    <t>Vložky svislé do dilatačních spár z polystyrenových desek extrudovaných včetně dodání a osazení, v jakémkoliv zdivu přes 10 do 20 mm</t>
  </si>
  <si>
    <t>2023287918</t>
  </si>
  <si>
    <t>https://podminky.urs.cz/item/CS_URS_2023_01/953312122</t>
  </si>
  <si>
    <t>(0,4*0,7+0,3*0,4)*3+0,3*0,65*2</t>
  </si>
  <si>
    <t>624631411</t>
  </si>
  <si>
    <t>Úprava vnějších spár obvodového pláště z prefabrikovaných dílců vyplnění spáry těsnicím provazcem z pěnového polyetylénu, šířky do 20 mm</t>
  </si>
  <si>
    <t>1907914782</t>
  </si>
  <si>
    <t>https://podminky.urs.cz/item/CS_URS_2023_01/624631411</t>
  </si>
  <si>
    <t>(0,4+0,7*2+0,4*2)*3</t>
  </si>
  <si>
    <t>624631222</t>
  </si>
  <si>
    <t>Úprava vnějších spár obvodového pláště z prefabrikovaných dílců tmelení spáry včetně penetračního nátěru tmelem silikonovým, šířky spáry přes 15 do 20 mm</t>
  </si>
  <si>
    <t>-1345373465</t>
  </si>
  <si>
    <t>https://podminky.urs.cz/item/CS_URS_2023_01/624631222</t>
  </si>
  <si>
    <t>"trvale pružný tmel"</t>
  </si>
  <si>
    <t>985131311</t>
  </si>
  <si>
    <t>Očištění ploch stěn, rubu kleneb a podlah ruční dočištění ocelovými kartáči</t>
  </si>
  <si>
    <t>1404599533</t>
  </si>
  <si>
    <t>https://podminky.urs.cz/item/CS_URS_2023_01/985131311</t>
  </si>
  <si>
    <t>"stávající zídka"</t>
  </si>
  <si>
    <t>15,32*(0,47+0,6)/2*2</t>
  </si>
  <si>
    <t>985311112</t>
  </si>
  <si>
    <t>Reprofilace betonu sanačními maltami na cementové bázi ručně stěn, tloušťky přes 10 do 20 mm</t>
  </si>
  <si>
    <t>2018192352</t>
  </si>
  <si>
    <t>https://podminky.urs.cz/item/CS_URS_2023_01/985311112</t>
  </si>
  <si>
    <t>"stávající zídka 50%"</t>
  </si>
  <si>
    <t>15,32*(0,47+0,6)/2*2*0,5</t>
  </si>
  <si>
    <t>98531211x1</t>
  </si>
  <si>
    <t>Stěrka sanační betonových ploch stěn tl do 5 mm</t>
  </si>
  <si>
    <t>1427926557</t>
  </si>
  <si>
    <t>985323112</t>
  </si>
  <si>
    <t>Spojovací můstek reprofilovaného betonu na cementové bázi, tloušťky 2 mm</t>
  </si>
  <si>
    <t>228345471</t>
  </si>
  <si>
    <t>https://podminky.urs.cz/item/CS_URS_2023_01/985323112</t>
  </si>
  <si>
    <t>950</t>
  </si>
  <si>
    <t>Hrací prvky pro dětská hřiště</t>
  </si>
  <si>
    <t>99000-001</t>
  </si>
  <si>
    <t>Montáž pískoviště vč. spojovacího materiálu</t>
  </si>
  <si>
    <t>-1934150203</t>
  </si>
  <si>
    <t>8050001</t>
  </si>
  <si>
    <t>pískoviště 3000x3000x300mm, nosná kce z dubových hranolů, spojovací materiál ze zinkované nebo nerezové oceli</t>
  </si>
  <si>
    <t>549296351</t>
  </si>
  <si>
    <t>171211101</t>
  </si>
  <si>
    <t>Uložení sypanin do násypů ručně s rozprostřením sypaniny ve vrstvách a s hrubým urovnáním nezhutněných jakékoliv třídy těžitelnosti</t>
  </si>
  <si>
    <t>-1999546681</t>
  </si>
  <si>
    <t>https://podminky.urs.cz/item/CS_URS_2023_01/171211101</t>
  </si>
  <si>
    <t>3,8</t>
  </si>
  <si>
    <t>58331280</t>
  </si>
  <si>
    <t>kamenivo těžené drobné frakce 0/1</t>
  </si>
  <si>
    <t>1374993511</t>
  </si>
  <si>
    <t>3,8*1,8</t>
  </si>
  <si>
    <t>99000-002</t>
  </si>
  <si>
    <t>Montáž šplhací sestavy vč. kotevních prvků</t>
  </si>
  <si>
    <t>1671420199</t>
  </si>
  <si>
    <t>8050002</t>
  </si>
  <si>
    <t>M/08  dětská šplhací sestava (podrobný popis viz technická zpráva)</t>
  </si>
  <si>
    <t>-225024290</t>
  </si>
  <si>
    <t>99000-003</t>
  </si>
  <si>
    <t>Montáž řetězové houpačky vč. kotevních prvků</t>
  </si>
  <si>
    <t>-1585387764</t>
  </si>
  <si>
    <t>8050003</t>
  </si>
  <si>
    <t>M/09  řetězová houpačka (podrobný popis viz technická zpráva)</t>
  </si>
  <si>
    <t>6608319</t>
  </si>
  <si>
    <t>99000-004</t>
  </si>
  <si>
    <t>Montáž pružinového houpadla vč. kotevních prvků</t>
  </si>
  <si>
    <t>-1883138725</t>
  </si>
  <si>
    <t>8050004</t>
  </si>
  <si>
    <t>M/10  pružinové houpadlo (podrobný popis viz technická zpráva)</t>
  </si>
  <si>
    <t>-2025155944</t>
  </si>
  <si>
    <t>998232110</t>
  </si>
  <si>
    <t>Přesun hmot pro oplocení se svislou nosnou konstrukcí zděnou z cihel, tvárnic, bloků, popř. kovovou nebo dřevěnou vodorovná dopravní vzdálenost do 50 m, pro oplocení výšky do 3 m</t>
  </si>
  <si>
    <t>1805046338</t>
  </si>
  <si>
    <t>https://podminky.urs.cz/item/CS_URS_2023_01/998232110</t>
  </si>
  <si>
    <t>PSV</t>
  </si>
  <si>
    <t>Práce a dodávky PSV</t>
  </si>
  <si>
    <t>711</t>
  </si>
  <si>
    <t>Izolace proti vodě, vlhkosti a plynům</t>
  </si>
  <si>
    <t>711161273</t>
  </si>
  <si>
    <t>Provedení izolace proti zemní vlhkosti nopovou fólií na ploše svislé S z nopové fólie</t>
  </si>
  <si>
    <t>-1396324159</t>
  </si>
  <si>
    <t>https://podminky.urs.cz/item/CS_URS_2023_01/711161273</t>
  </si>
  <si>
    <t>(7,545+10,015+4,86)*1,1</t>
  </si>
  <si>
    <t>28323516</t>
  </si>
  <si>
    <t>fólie profilovaná (nopová) drenážní HDPE s nakašírovanou filtrační textilií s výškou nopů 9mm</t>
  </si>
  <si>
    <t>-576853596</t>
  </si>
  <si>
    <t>24,662*1,2</t>
  </si>
  <si>
    <t>711161383</t>
  </si>
  <si>
    <t>Izolace proti zemní vlhkosti a beztlakové vodě nopovými fóliemi ostatní ukončení izolace lištou</t>
  </si>
  <si>
    <t>1504871514</t>
  </si>
  <si>
    <t>https://podminky.urs.cz/item/CS_URS_2023_01/711161383</t>
  </si>
  <si>
    <t>7,545+10,015+4,86</t>
  </si>
  <si>
    <t>711493121</t>
  </si>
  <si>
    <t>Izolace proti podpovrchové a tlakové vodě - ostatní na ploše svislé S dvousložkovou na bázi cementu</t>
  </si>
  <si>
    <t>-389928315</t>
  </si>
  <si>
    <t>https://podminky.urs.cz/item/CS_URS_2023_01/711493121</t>
  </si>
  <si>
    <t>15,32*((0,47+0,6)/2*2+0,3)</t>
  </si>
  <si>
    <t>998711101</t>
  </si>
  <si>
    <t>Přesun hmot pro izolace proti vodě, vlhkosti a plynům stanovený z hmotnosti přesunovaného materiálu vodorovná dopravní vzdálenost do 50 m v objektech výšky do 6 m</t>
  </si>
  <si>
    <t>-369043253</t>
  </si>
  <si>
    <t>https://podminky.urs.cz/item/CS_URS_2023_01/998711101</t>
  </si>
  <si>
    <t>767</t>
  </si>
  <si>
    <t>Konstrukce zámečnické</t>
  </si>
  <si>
    <t>76700-001</t>
  </si>
  <si>
    <t>Montáž ocelových sloupů, příčlí, profilů a mantinelů - oplocení kontejneru vč. kotvení a spojovacích prostředků</t>
  </si>
  <si>
    <t>573192254</t>
  </si>
  <si>
    <t>"Z/07"</t>
  </si>
  <si>
    <t>(1,6+1,66)/2*9</t>
  </si>
  <si>
    <t>"Z/08"</t>
  </si>
  <si>
    <t>(0,595+0,695+0,66+1,405+1,405+1,405+1,325+1,325+1,325+1,325)*10</t>
  </si>
  <si>
    <t>"Z/09"</t>
  </si>
  <si>
    <t>13,5</t>
  </si>
  <si>
    <t>"Z/10"</t>
  </si>
  <si>
    <t>"Z/11"</t>
  </si>
  <si>
    <t>"Z/12"</t>
  </si>
  <si>
    <t>1,56*2</t>
  </si>
  <si>
    <t>"Z/13"</t>
  </si>
  <si>
    <t>1,66*2</t>
  </si>
  <si>
    <t>5530007</t>
  </si>
  <si>
    <t>Z/07  ocel.obdélníkový sloup 100x50mm, výšky 1600-1660mm,  povrchová úprava 2x antikorozní nátěr+nástřik RAL 7016</t>
  </si>
  <si>
    <t>-1662120248</t>
  </si>
  <si>
    <t>5530008</t>
  </si>
  <si>
    <t>Z/08  ocel. příčle 50-75x50mm, délka dle pole  povrchová úprava 2x antikorozní nátěr+nástřik RAL 7016</t>
  </si>
  <si>
    <t>1033051300</t>
  </si>
  <si>
    <t>5530009</t>
  </si>
  <si>
    <t>Z/09  ocel.ukončující  příčle 10x50mm,  povrchová úprava 2x antikorozní nátěr+nástřik RAL 7016</t>
  </si>
  <si>
    <t>-1098514192</t>
  </si>
  <si>
    <t>5530010</t>
  </si>
  <si>
    <t>Z/10  ocel.obdélníkový profil 50x50mm, navařený na sloupky povrchová úprava 2x antikorozní nátěr+nástřik RAL 7016</t>
  </si>
  <si>
    <t>1096447762</t>
  </si>
  <si>
    <t>5530011</t>
  </si>
  <si>
    <t>Z/11  ocel.kruhový mantinel d 50mm, přišroubovaný k obdélník.profilu do předem předvrtaných otvorů, povrchová úprava 2x antikorozní nátěr+nástřik RAL 7016</t>
  </si>
  <si>
    <t>138695776</t>
  </si>
  <si>
    <t>5530012</t>
  </si>
  <si>
    <t>Z/12  ocel.obdélníkový sloup 50x50-59mm, výšky 1560mm,  povrchová úprava 2x antikorozní nátěr+nástřik RAL 7016</t>
  </si>
  <si>
    <t>-1914349575</t>
  </si>
  <si>
    <t>5530013</t>
  </si>
  <si>
    <t>Z/13  ocel. rohový lichoběžníkový sloup 90-100x50mm, výšky 1660mm,  povrchová úprava 2x antikorozní nátěr+nástřik RAL 7016</t>
  </si>
  <si>
    <t>1686119553</t>
  </si>
  <si>
    <t>66</t>
  </si>
  <si>
    <t>998767201</t>
  </si>
  <si>
    <t>Přesun hmot pro zámečnické konstrukce stanovený procentní sazbou (%) z ceny vodorovná dopravní vzdálenost do 50 m v objektech výšky do 6 m</t>
  </si>
  <si>
    <t>%</t>
  </si>
  <si>
    <t>-1195442446</t>
  </si>
  <si>
    <t>https://podminky.urs.cz/item/CS_URS_2023_01/998767201</t>
  </si>
  <si>
    <t>783</t>
  </si>
  <si>
    <t>Dokončovací práce - nátěry</t>
  </si>
  <si>
    <t>67</t>
  </si>
  <si>
    <t>783827405x1</t>
  </si>
  <si>
    <t>Krycí dvojnásobný nátěr žb stěn v barvě podhedového betonu</t>
  </si>
  <si>
    <t>1098825640</t>
  </si>
  <si>
    <t>M90</t>
  </si>
  <si>
    <t>Mobiliář</t>
  </si>
  <si>
    <t>68</t>
  </si>
  <si>
    <t>90000-001</t>
  </si>
  <si>
    <t xml:space="preserve">Montáž sedacího bloku (vrtání, chem.kotvy, kotevní materiál, instlace) </t>
  </si>
  <si>
    <t>-446464662</t>
  </si>
  <si>
    <t>69</t>
  </si>
  <si>
    <t>1350001</t>
  </si>
  <si>
    <t>M/01  sedák z masivního dřeva (dub) bez povrchové úpravy, 2000x440x440mm, vč. 2x Pz nohy</t>
  </si>
  <si>
    <t>256</t>
  </si>
  <si>
    <t>-697352962</t>
  </si>
  <si>
    <t>70</t>
  </si>
  <si>
    <t>90000-002</t>
  </si>
  <si>
    <t xml:space="preserve">Montáž lavičky s opěradlem (vrtání, chem.kotvy, kotevní materiál, instlace) </t>
  </si>
  <si>
    <t>-1517088312</t>
  </si>
  <si>
    <t>71</t>
  </si>
  <si>
    <t>1350002</t>
  </si>
  <si>
    <t>M/02  parková lavička s opěradlem, ocelový svařenec (2x bočnice z ohýbané pásoviny 50x8mm a výpalků plechu tl.5mm). Na nosné kci jsou připevněny 2x dřevěné latě 70x32mm a 21 latí 40x32mm, masiv dub s impregnací a silnovrstvou lazurou, RAL 7016</t>
  </si>
  <si>
    <t>-1859395141</t>
  </si>
  <si>
    <t>72</t>
  </si>
  <si>
    <t>90000-003</t>
  </si>
  <si>
    <t xml:space="preserve">Montáž lavičky bez opěradla (vrtání, chem.kotvy, kotevní materiál, instlace) </t>
  </si>
  <si>
    <t>377941622</t>
  </si>
  <si>
    <t>73</t>
  </si>
  <si>
    <t>1350003</t>
  </si>
  <si>
    <t>M/03  parková lavička bez opěradla, ocelový svařenec (2x bočnice z ohýbané pásoviny 50x8mm a výpalků plechu tl.5mm). Na nosné kci jsou připevněny 2x dřevěné latě 70x32mm a 6 latí 40x32mm, masiv dub s impregnací a silnovrstvou lazurou, RAL 7016</t>
  </si>
  <si>
    <t>-699324506</t>
  </si>
  <si>
    <t>74</t>
  </si>
  <si>
    <t>90000-004</t>
  </si>
  <si>
    <t xml:space="preserve">Montáž odpadkového koše (vrtání, chem.kotvy, kotevní materiál, instlace) </t>
  </si>
  <si>
    <t>1214905600</t>
  </si>
  <si>
    <t>75</t>
  </si>
  <si>
    <t>1350004</t>
  </si>
  <si>
    <t>M/04 odpadkový koš s uzamykatelným víkem, tělo tvoří zinkovaný svařenec z oceli tř.11 ošetřený práškovou vypalovací barvou, nosná kce se skládá z výpalků z plechu tl. 4 a 6mm a hubého tahokovu, uvnitř koše je vyjímatelná polypropylen.nádoba tl.5mm-objem 60l</t>
  </si>
  <si>
    <t>1451903462</t>
  </si>
  <si>
    <t>76</t>
  </si>
  <si>
    <t>90000-005</t>
  </si>
  <si>
    <t xml:space="preserve">Montáž stojanu na kola (vrtání, chem.kotvy, kotevní materiál, instlace) </t>
  </si>
  <si>
    <t>1743021812</t>
  </si>
  <si>
    <t>77</t>
  </si>
  <si>
    <t>1350005</t>
  </si>
  <si>
    <t>M/05  stojan na kola 600x40x900mm, ocel.svařenec j jeklu 40x40x3mm, zinkovaný opatřený práškovou vypalovací barvou, RAL 7016, pod terénem je ukončen platlemi, které zajistí pevné uchycení k podkladu</t>
  </si>
  <si>
    <t>1550550366</t>
  </si>
  <si>
    <t>78</t>
  </si>
  <si>
    <t>90000-006</t>
  </si>
  <si>
    <t>Doprava sedáku, laviček, stojanů na kola a odpadkových košů</t>
  </si>
  <si>
    <t>1816067992</t>
  </si>
  <si>
    <t>79</t>
  </si>
  <si>
    <t>90000-007</t>
  </si>
  <si>
    <t>-371399997</t>
  </si>
  <si>
    <t>80</t>
  </si>
  <si>
    <t>1350006</t>
  </si>
  <si>
    <t>M/06  informační tabule 600x510x1800+100mm, z nerezového plechu, kotvení pomocí nerez.šroubů s kulatou hlavou přes distanční plodložky, plech je opatřen průhlednou samolepkou s provozním řádem a plánkem hřiště</t>
  </si>
  <si>
    <t>1853595271</t>
  </si>
  <si>
    <t>04 - SO04  Vegetační úpravy</t>
  </si>
  <si>
    <t xml:space="preserve">      18 - Sadové úpravy</t>
  </si>
  <si>
    <t>Sadové úpravy</t>
  </si>
  <si>
    <t>18100-001</t>
  </si>
  <si>
    <t>soub</t>
  </si>
  <si>
    <t>1479406470</t>
  </si>
  <si>
    <t>99 -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</si>
  <si>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</si>
  <si>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</si>
  <si>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</si>
  <si>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</si>
  <si>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VRN</t>
  </si>
  <si>
    <t>VRN1</t>
  </si>
  <si>
    <t>Průzkumné, geodetické a projektové práce</t>
  </si>
  <si>
    <t>001-001</t>
  </si>
  <si>
    <t>Vytýčení sítí</t>
  </si>
  <si>
    <t>1439539646</t>
  </si>
  <si>
    <t>001-002</t>
  </si>
  <si>
    <t>Sondy do bouraných ploch</t>
  </si>
  <si>
    <t>-1596109388</t>
  </si>
  <si>
    <t>001-005</t>
  </si>
  <si>
    <t>Dokumentace skutečného provedení</t>
  </si>
  <si>
    <t>-1996409551</t>
  </si>
  <si>
    <t>VRN3</t>
  </si>
  <si>
    <t>Zařízení staveniště</t>
  </si>
  <si>
    <t>003-001</t>
  </si>
  <si>
    <t>Zařízení staveniště -veškeré náklady spojené s vybudováním, provozem a odstraněním zařízení staveniště vč.přípojek NN a vody</t>
  </si>
  <si>
    <t>976096526</t>
  </si>
  <si>
    <t>VRN9</t>
  </si>
  <si>
    <t>Ostatní náklady</t>
  </si>
  <si>
    <t>009-001</t>
  </si>
  <si>
    <t>Užívání veřejných ploch a prostranství vč. dočasného dopravní značení a záboru</t>
  </si>
  <si>
    <t>1355863639</t>
  </si>
  <si>
    <t>009-002</t>
  </si>
  <si>
    <t>Bezpečnostní opatření na ochranu osob a majetku v rozsahu platné legislativy a dle podmínek v SoD, oplocení staveniště</t>
  </si>
  <si>
    <t>99036779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</si>
  <si>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</si>
  <si>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</si>
  <si>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</si>
  <si>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</si>
  <si>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</si>
  <si>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</si>
  <si>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</si>
  <si>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</si>
  <si>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</si>
  <si>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</si>
  <si>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</si>
  <si>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</si>
  <si>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</si>
  <si>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</si>
  <si>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</si>
  <si>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</si>
  <si>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</si>
  <si>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</si>
  <si>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</si>
  <si>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</si>
  <si>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</si>
  <si>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</si>
  <si>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</si>
  <si>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</si>
  <si>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</si>
  <si>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</si>
  <si>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</si>
  <si>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</si>
  <si>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</si>
  <si>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</si>
  <si>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</si>
  <si>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</si>
  <si>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</si>
  <si>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</si>
  <si>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</si>
  <si>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</si>
  <si>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</si>
  <si>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</si>
  <si>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</si>
  <si>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</si>
  <si>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</si>
  <si>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</si>
  <si>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</si>
  <si>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</si>
  <si>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</si>
  <si>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</si>
  <si>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</si>
  <si>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</si>
  <si>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</si>
  <si>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</si>
  <si>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</si>
  <si>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</si>
  <si>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</si>
  <si>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</si>
  <si>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</si>
  <si>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</si>
  <si>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</si>
  <si>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</si>
  <si>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</si>
  <si>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</si>
  <si>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</si>
  <si>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</si>
  <si>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</si>
  <si>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</si>
  <si>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</si>
  <si>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</si>
  <si>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</si>
  <si>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</si>
  <si>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</si>
  <si>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</si>
  <si>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</si>
  <si>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</si>
  <si>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</si>
  <si>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</si>
  <si>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</si>
  <si>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</si>
  <si>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</si>
  <si>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</si>
  <si>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</si>
  <si>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</si>
  <si>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</si>
  <si>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</si>
  <si>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</si>
  <si>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</si>
  <si>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</si>
  <si>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</si>
  <si>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</si>
  <si>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</si>
  <si>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</si>
  <si>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</si>
  <si>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</si>
  <si>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</si>
  <si>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</si>
  <si>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</si>
  <si>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</si>
  <si>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</si>
  <si>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</si>
  <si>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</si>
  <si>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</si>
  <si>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</si>
  <si>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</si>
  <si>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</si>
  <si>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</si>
  <si>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</si>
  <si>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</si>
  <si>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</si>
  <si>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</si>
  <si>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</si>
  <si>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</si>
  <si>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</si>
  <si>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</si>
  <si>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</si>
  <si>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</si>
  <si>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</si>
  <si>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</si>
  <si>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</si>
  <si>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</si>
  <si>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</si>
  <si>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</si>
  <si>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</si>
  <si>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</si>
  <si>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</si>
  <si>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</si>
  <si>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</si>
  <si>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</si>
  <si>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</si>
  <si>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</si>
  <si>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</si>
  <si>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</si>
  <si>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</si>
  <si>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</si>
  <si>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</si>
  <si>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</si>
  <si>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</si>
  <si>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</si>
  <si>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</si>
  <si>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</si>
  <si>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</si>
  <si>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</si>
  <si>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</si>
  <si>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</si>
  <si>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</si>
  <si>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</si>
  <si>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</si>
  <si>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</si>
  <si>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</si>
  <si>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</si>
  <si>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</si>
  <si>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</si>
  <si>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</si>
  <si>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</si>
  <si>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</si>
  <si>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</si>
  <si>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</si>
  <si>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</si>
  <si>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</si>
  <si>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</si>
  <si>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</si>
  <si>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</si>
  <si>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</si>
  <si>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</si>
  <si>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</si>
  <si>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</si>
  <si>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</si>
  <si>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</si>
  <si>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</si>
  <si>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</si>
  <si>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</si>
  <si>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</si>
  <si>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</si>
  <si>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</si>
  <si>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</si>
  <si>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</si>
  <si>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</si>
  <si>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</si>
  <si>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</si>
  <si>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</si>
  <si>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</si>
  <si>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</si>
  <si>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</si>
  <si>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</si>
  <si>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</si>
  <si>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</si>
  <si>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</si>
  <si>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</si>
  <si>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Sadové úpravy, viz.příloha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</si>
</sst>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36" fillId="3" borderId="20" xfId="0" applyFont="1" applyFill="1" applyBorder="1" applyAlignment="1" applyProtection="1">
      <alignment horizontal="left" vertical="center"/>
      <protection locked="0"/>
    </xf>
    <xf numFmtId="0" fontId="36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49" fontId="41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113202111" TargetMode="External"/><Relationship Id="rId18" Type="http://schemas.openxmlformats.org/officeDocument/2006/relationships/hyperlink" Target="https://podminky.urs.cz/item/CS_URS_2023_01/132212221" TargetMode="External"/><Relationship Id="rId26" Type="http://schemas.openxmlformats.org/officeDocument/2006/relationships/hyperlink" Target="https://podminky.urs.cz/item/CS_URS_2023_01/162201424" TargetMode="External"/><Relationship Id="rId39" Type="http://schemas.openxmlformats.org/officeDocument/2006/relationships/hyperlink" Target="https://podminky.urs.cz/item/CS_URS_2023_01/171201221" TargetMode="External"/><Relationship Id="rId21" Type="http://schemas.openxmlformats.org/officeDocument/2006/relationships/hyperlink" Target="https://podminky.urs.cz/item/CS_URS_2023_01/162201401" TargetMode="External"/><Relationship Id="rId34" Type="http://schemas.openxmlformats.org/officeDocument/2006/relationships/hyperlink" Target="https://podminky.urs.cz/item/CS_URS_2023_01/162301971" TargetMode="External"/><Relationship Id="rId42" Type="http://schemas.openxmlformats.org/officeDocument/2006/relationships/hyperlink" Target="https://podminky.urs.cz/item/CS_URS_2023_01/184818232" TargetMode="External"/><Relationship Id="rId47" Type="http://schemas.openxmlformats.org/officeDocument/2006/relationships/hyperlink" Target="https://podminky.urs.cz/item/CS_URS_2023_01/966071711" TargetMode="External"/><Relationship Id="rId50" Type="http://schemas.openxmlformats.org/officeDocument/2006/relationships/hyperlink" Target="https://podminky.urs.cz/item/CS_URS_2023_01/721210814" TargetMode="External"/><Relationship Id="rId55" Type="http://schemas.openxmlformats.org/officeDocument/2006/relationships/hyperlink" Target="https://podminky.urs.cz/item/CS_URS_2023_01/997221611" TargetMode="External"/><Relationship Id="rId7" Type="http://schemas.openxmlformats.org/officeDocument/2006/relationships/hyperlink" Target="https://podminky.urs.cz/item/CS_URS_2023_01/112251104" TargetMode="External"/><Relationship Id="rId12" Type="http://schemas.openxmlformats.org/officeDocument/2006/relationships/hyperlink" Target="https://podminky.urs.cz/item/CS_URS_2023_01/113107313" TargetMode="External"/><Relationship Id="rId17" Type="http://schemas.openxmlformats.org/officeDocument/2006/relationships/hyperlink" Target="https://podminky.urs.cz/item/CS_URS_2023_01/132212131" TargetMode="External"/><Relationship Id="rId25" Type="http://schemas.openxmlformats.org/officeDocument/2006/relationships/hyperlink" Target="https://podminky.urs.cz/item/CS_URS_2023_01/162201421" TargetMode="External"/><Relationship Id="rId33" Type="http://schemas.openxmlformats.org/officeDocument/2006/relationships/hyperlink" Target="https://podminky.urs.cz/item/CS_URS_2023_01/162301954" TargetMode="External"/><Relationship Id="rId38" Type="http://schemas.openxmlformats.org/officeDocument/2006/relationships/hyperlink" Target="https://podminky.urs.cz/item/CS_URS_2023_01/162751119" TargetMode="External"/><Relationship Id="rId46" Type="http://schemas.openxmlformats.org/officeDocument/2006/relationships/hyperlink" Target="https://podminky.urs.cz/item/CS_URS_2023_01/963042819" TargetMode="External"/><Relationship Id="rId59" Type="http://schemas.openxmlformats.org/officeDocument/2006/relationships/hyperlink" Target="https://podminky.urs.cz/item/CS_URS_2023_01/997221655" TargetMode="External"/><Relationship Id="rId2" Type="http://schemas.openxmlformats.org/officeDocument/2006/relationships/hyperlink" Target="https://podminky.urs.cz/item/CS_URS_2023_01/111211232" TargetMode="External"/><Relationship Id="rId16" Type="http://schemas.openxmlformats.org/officeDocument/2006/relationships/hyperlink" Target="https://podminky.urs.cz/item/CS_URS_2023_01/131213701" TargetMode="External"/><Relationship Id="rId20" Type="http://schemas.openxmlformats.org/officeDocument/2006/relationships/hyperlink" Target="https://podminky.urs.cz/item/CS_URS_2023_01/151101111" TargetMode="External"/><Relationship Id="rId29" Type="http://schemas.openxmlformats.org/officeDocument/2006/relationships/hyperlink" Target="https://podminky.urs.cz/item/CS_URS_2023_01/162301501" TargetMode="External"/><Relationship Id="rId41" Type="http://schemas.openxmlformats.org/officeDocument/2006/relationships/hyperlink" Target="https://podminky.urs.cz/item/CS_URS_2023_01/174151101" TargetMode="External"/><Relationship Id="rId54" Type="http://schemas.openxmlformats.org/officeDocument/2006/relationships/hyperlink" Target="https://podminky.urs.cz/item/CS_URS_2023_01/997221579" TargetMode="External"/><Relationship Id="rId1" Type="http://schemas.openxmlformats.org/officeDocument/2006/relationships/hyperlink" Target="https://podminky.urs.cz/item/CS_URS_2023_01/111211231" TargetMode="External"/><Relationship Id="rId6" Type="http://schemas.openxmlformats.org/officeDocument/2006/relationships/hyperlink" Target="https://podminky.urs.cz/item/CS_URS_2023_01/112251101" TargetMode="External"/><Relationship Id="rId11" Type="http://schemas.openxmlformats.org/officeDocument/2006/relationships/hyperlink" Target="https://podminky.urs.cz/item/CS_URS_2023_01/113107242" TargetMode="External"/><Relationship Id="rId24" Type="http://schemas.openxmlformats.org/officeDocument/2006/relationships/hyperlink" Target="https://podminky.urs.cz/item/CS_URS_2023_01/162201414" TargetMode="External"/><Relationship Id="rId32" Type="http://schemas.openxmlformats.org/officeDocument/2006/relationships/hyperlink" Target="https://podminky.urs.cz/item/CS_URS_2023_01/162301951" TargetMode="External"/><Relationship Id="rId37" Type="http://schemas.openxmlformats.org/officeDocument/2006/relationships/hyperlink" Target="https://podminky.urs.cz/item/CS_URS_2023_01/162751117" TargetMode="External"/><Relationship Id="rId40" Type="http://schemas.openxmlformats.org/officeDocument/2006/relationships/hyperlink" Target="https://podminky.urs.cz/item/CS_URS_2023_01/171251201" TargetMode="External"/><Relationship Id="rId45" Type="http://schemas.openxmlformats.org/officeDocument/2006/relationships/hyperlink" Target="https://podminky.urs.cz/item/CS_URS_2023_01/962042321" TargetMode="External"/><Relationship Id="rId53" Type="http://schemas.openxmlformats.org/officeDocument/2006/relationships/hyperlink" Target="https://podminky.urs.cz/item/CS_URS_2023_01/997221571" TargetMode="External"/><Relationship Id="rId58" Type="http://schemas.openxmlformats.org/officeDocument/2006/relationships/hyperlink" Target="https://podminky.urs.cz/item/CS_URS_2023_01/997221645" TargetMode="External"/><Relationship Id="rId5" Type="http://schemas.openxmlformats.org/officeDocument/2006/relationships/hyperlink" Target="https://podminky.urs.cz/item/CS_URS_2023_01/112101104" TargetMode="External"/><Relationship Id="rId15" Type="http://schemas.openxmlformats.org/officeDocument/2006/relationships/hyperlink" Target="https://podminky.urs.cz/item/CS_URS_2023_01/122211101" TargetMode="External"/><Relationship Id="rId23" Type="http://schemas.openxmlformats.org/officeDocument/2006/relationships/hyperlink" Target="https://podminky.urs.cz/item/CS_URS_2023_01/162201411" TargetMode="External"/><Relationship Id="rId28" Type="http://schemas.openxmlformats.org/officeDocument/2006/relationships/hyperlink" Target="https://podminky.urs.cz/item/CS_URS_2023_01/162211319" TargetMode="External"/><Relationship Id="rId36" Type="http://schemas.openxmlformats.org/officeDocument/2006/relationships/hyperlink" Target="https://podminky.urs.cz/item/CS_URS_2023_01/162301981" TargetMode="External"/><Relationship Id="rId49" Type="http://schemas.openxmlformats.org/officeDocument/2006/relationships/hyperlink" Target="https://podminky.urs.cz/item/CS_URS_2023_01/966073810" TargetMode="External"/><Relationship Id="rId57" Type="http://schemas.openxmlformats.org/officeDocument/2006/relationships/hyperlink" Target="https://podminky.urs.cz/item/CS_URS_2023_01/997221615" TargetMode="External"/><Relationship Id="rId10" Type="http://schemas.openxmlformats.org/officeDocument/2006/relationships/hyperlink" Target="https://podminky.urs.cz/item/CS_URS_2023_01/113107222" TargetMode="External"/><Relationship Id="rId19" Type="http://schemas.openxmlformats.org/officeDocument/2006/relationships/hyperlink" Target="https://podminky.urs.cz/item/CS_URS_2023_01/151101101" TargetMode="External"/><Relationship Id="rId31" Type="http://schemas.openxmlformats.org/officeDocument/2006/relationships/hyperlink" Target="https://podminky.urs.cz/item/CS_URS_2023_01/162301934" TargetMode="External"/><Relationship Id="rId44" Type="http://schemas.openxmlformats.org/officeDocument/2006/relationships/hyperlink" Target="https://podminky.urs.cz/item/CS_URS_2023_01/962022491" TargetMode="External"/><Relationship Id="rId52" Type="http://schemas.openxmlformats.org/officeDocument/2006/relationships/hyperlink" Target="https://podminky.urs.cz/item/CS_URS_2023_01/997221559" TargetMode="External"/><Relationship Id="rId60" Type="http://schemas.openxmlformats.org/officeDocument/2006/relationships/drawing" Target="../drawings/drawing2.xml"/><Relationship Id="rId4" Type="http://schemas.openxmlformats.org/officeDocument/2006/relationships/hyperlink" Target="https://podminky.urs.cz/item/CS_URS_2023_01/112101101" TargetMode="External"/><Relationship Id="rId9" Type="http://schemas.openxmlformats.org/officeDocument/2006/relationships/hyperlink" Target="https://podminky.urs.cz/item/CS_URS_2023_01/113106144" TargetMode="External"/><Relationship Id="rId14" Type="http://schemas.openxmlformats.org/officeDocument/2006/relationships/hyperlink" Target="https://podminky.urs.cz/item/CS_URS_2023_01/121112003" TargetMode="External"/><Relationship Id="rId22" Type="http://schemas.openxmlformats.org/officeDocument/2006/relationships/hyperlink" Target="https://podminky.urs.cz/item/CS_URS_2023_01/162201404" TargetMode="External"/><Relationship Id="rId27" Type="http://schemas.openxmlformats.org/officeDocument/2006/relationships/hyperlink" Target="https://podminky.urs.cz/item/CS_URS_2023_01/162211311" TargetMode="External"/><Relationship Id="rId30" Type="http://schemas.openxmlformats.org/officeDocument/2006/relationships/hyperlink" Target="https://podminky.urs.cz/item/CS_URS_2023_01/162301931" TargetMode="External"/><Relationship Id="rId35" Type="http://schemas.openxmlformats.org/officeDocument/2006/relationships/hyperlink" Target="https://podminky.urs.cz/item/CS_URS_2023_01/162301974" TargetMode="External"/><Relationship Id="rId43" Type="http://schemas.openxmlformats.org/officeDocument/2006/relationships/hyperlink" Target="https://podminky.urs.cz/item/CS_URS_2023_01/961044111" TargetMode="External"/><Relationship Id="rId48" Type="http://schemas.openxmlformats.org/officeDocument/2006/relationships/hyperlink" Target="https://podminky.urs.cz/item/CS_URS_2023_01/966072811" TargetMode="External"/><Relationship Id="rId56" Type="http://schemas.openxmlformats.org/officeDocument/2006/relationships/hyperlink" Target="https://podminky.urs.cz/item/CS_URS_2023_01/997221612" TargetMode="External"/><Relationship Id="rId8" Type="http://schemas.openxmlformats.org/officeDocument/2006/relationships/hyperlink" Target="https://podminky.urs.cz/item/CS_URS_2023_01/113106132" TargetMode="External"/><Relationship Id="rId51" Type="http://schemas.openxmlformats.org/officeDocument/2006/relationships/hyperlink" Target="https://podminky.urs.cz/item/CS_URS_2023_01/997221551" TargetMode="External"/><Relationship Id="rId3" Type="http://schemas.openxmlformats.org/officeDocument/2006/relationships/hyperlink" Target="https://podminky.urs.cz/item/CS_URS_2023_01/11125110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564730101" TargetMode="External"/><Relationship Id="rId13" Type="http://schemas.openxmlformats.org/officeDocument/2006/relationships/hyperlink" Target="https://podminky.urs.cz/item/CS_URS_2023_01/594111112" TargetMode="External"/><Relationship Id="rId18" Type="http://schemas.openxmlformats.org/officeDocument/2006/relationships/hyperlink" Target="https://podminky.urs.cz/item/CS_URS_2023_01/564750111" TargetMode="External"/><Relationship Id="rId3" Type="http://schemas.openxmlformats.org/officeDocument/2006/relationships/hyperlink" Target="https://podminky.urs.cz/item/CS_URS_2023_01/274351121" TargetMode="External"/><Relationship Id="rId21" Type="http://schemas.openxmlformats.org/officeDocument/2006/relationships/hyperlink" Target="https://podminky.urs.cz/item/CS_URS_2023_01/998223011" TargetMode="External"/><Relationship Id="rId7" Type="http://schemas.openxmlformats.org/officeDocument/2006/relationships/hyperlink" Target="https://podminky.urs.cz/item/CS_URS_2023_01/564730001" TargetMode="External"/><Relationship Id="rId12" Type="http://schemas.openxmlformats.org/officeDocument/2006/relationships/hyperlink" Target="https://podminky.urs.cz/item/CS_URS_2023_01/564932111" TargetMode="External"/><Relationship Id="rId17" Type="http://schemas.openxmlformats.org/officeDocument/2006/relationships/hyperlink" Target="https://podminky.urs.cz/item/CS_URS_2023_01/564201111" TargetMode="External"/><Relationship Id="rId2" Type="http://schemas.openxmlformats.org/officeDocument/2006/relationships/hyperlink" Target="https://podminky.urs.cz/item/CS_URS_2023_01/274313611" TargetMode="External"/><Relationship Id="rId16" Type="http://schemas.openxmlformats.org/officeDocument/2006/relationships/hyperlink" Target="https://podminky.urs.cz/item/CS_URS_2023_01/596911111" TargetMode="External"/><Relationship Id="rId20" Type="http://schemas.openxmlformats.org/officeDocument/2006/relationships/hyperlink" Target="https://podminky.urs.cz/item/CS_URS_2023_01/916991121" TargetMode="External"/><Relationship Id="rId1" Type="http://schemas.openxmlformats.org/officeDocument/2006/relationships/hyperlink" Target="https://podminky.urs.cz/item/CS_URS_2023_01/181912112" TargetMode="External"/><Relationship Id="rId6" Type="http://schemas.openxmlformats.org/officeDocument/2006/relationships/hyperlink" Target="https://podminky.urs.cz/item/CS_URS_2023_01/564231011" TargetMode="External"/><Relationship Id="rId11" Type="http://schemas.openxmlformats.org/officeDocument/2006/relationships/hyperlink" Target="https://podminky.urs.cz/item/CS_URS_2023_01/564761101" TargetMode="External"/><Relationship Id="rId5" Type="http://schemas.openxmlformats.org/officeDocument/2006/relationships/hyperlink" Target="https://podminky.urs.cz/item/CS_URS_2023_01/434121416" TargetMode="External"/><Relationship Id="rId15" Type="http://schemas.openxmlformats.org/officeDocument/2006/relationships/hyperlink" Target="https://podminky.urs.cz/item/CS_URS_2023_01/596212211" TargetMode="External"/><Relationship Id="rId10" Type="http://schemas.openxmlformats.org/officeDocument/2006/relationships/hyperlink" Target="https://podminky.urs.cz/item/CS_URS_2023_01/564750101" TargetMode="External"/><Relationship Id="rId19" Type="http://schemas.openxmlformats.org/officeDocument/2006/relationships/hyperlink" Target="https://podminky.urs.cz/item/CS_URS_2023_01/916231213" TargetMode="External"/><Relationship Id="rId4" Type="http://schemas.openxmlformats.org/officeDocument/2006/relationships/hyperlink" Target="https://podminky.urs.cz/item/CS_URS_2023_01/274351122" TargetMode="External"/><Relationship Id="rId9" Type="http://schemas.openxmlformats.org/officeDocument/2006/relationships/hyperlink" Target="https://podminky.urs.cz/item/CS_URS_2023_01/564750011" TargetMode="External"/><Relationship Id="rId14" Type="http://schemas.openxmlformats.org/officeDocument/2006/relationships/hyperlink" Target="https://podminky.urs.cz/item/CS_URS_2023_01/596211112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274313611" TargetMode="External"/><Relationship Id="rId13" Type="http://schemas.openxmlformats.org/officeDocument/2006/relationships/hyperlink" Target="https://podminky.urs.cz/item/CS_URS_2023_01/275313511" TargetMode="External"/><Relationship Id="rId18" Type="http://schemas.openxmlformats.org/officeDocument/2006/relationships/hyperlink" Target="https://podminky.urs.cz/item/CS_URS_2023_01/311321815" TargetMode="External"/><Relationship Id="rId26" Type="http://schemas.openxmlformats.org/officeDocument/2006/relationships/hyperlink" Target="https://podminky.urs.cz/item/CS_URS_2023_01/348941112" TargetMode="External"/><Relationship Id="rId39" Type="http://schemas.openxmlformats.org/officeDocument/2006/relationships/hyperlink" Target="https://podminky.urs.cz/item/CS_URS_2023_01/998711101" TargetMode="External"/><Relationship Id="rId3" Type="http://schemas.openxmlformats.org/officeDocument/2006/relationships/hyperlink" Target="https://podminky.urs.cz/item/CS_URS_2023_01/167111101" TargetMode="External"/><Relationship Id="rId21" Type="http://schemas.openxmlformats.org/officeDocument/2006/relationships/hyperlink" Target="https://podminky.urs.cz/item/CS_URS_2023_01/311351911" TargetMode="External"/><Relationship Id="rId34" Type="http://schemas.openxmlformats.org/officeDocument/2006/relationships/hyperlink" Target="https://podminky.urs.cz/item/CS_URS_2023_01/171211101" TargetMode="External"/><Relationship Id="rId7" Type="http://schemas.openxmlformats.org/officeDocument/2006/relationships/hyperlink" Target="https://podminky.urs.cz/item/CS_URS_2023_01/274313511" TargetMode="External"/><Relationship Id="rId12" Type="http://schemas.openxmlformats.org/officeDocument/2006/relationships/hyperlink" Target="https://podminky.urs.cz/item/CS_URS_2023_01/274362021" TargetMode="External"/><Relationship Id="rId17" Type="http://schemas.openxmlformats.org/officeDocument/2006/relationships/hyperlink" Target="https://podminky.urs.cz/item/CS_URS_2023_01/279113132" TargetMode="External"/><Relationship Id="rId25" Type="http://schemas.openxmlformats.org/officeDocument/2006/relationships/hyperlink" Target="https://podminky.urs.cz/item/CS_URS_2023_01/348941111" TargetMode="External"/><Relationship Id="rId33" Type="http://schemas.openxmlformats.org/officeDocument/2006/relationships/hyperlink" Target="https://podminky.urs.cz/item/CS_URS_2023_01/985323112" TargetMode="External"/><Relationship Id="rId38" Type="http://schemas.openxmlformats.org/officeDocument/2006/relationships/hyperlink" Target="https://podminky.urs.cz/item/CS_URS_2023_01/711493121" TargetMode="External"/><Relationship Id="rId2" Type="http://schemas.openxmlformats.org/officeDocument/2006/relationships/hyperlink" Target="https://podminky.urs.cz/item/CS_URS_2023_01/162211319" TargetMode="External"/><Relationship Id="rId16" Type="http://schemas.openxmlformats.org/officeDocument/2006/relationships/hyperlink" Target="https://podminky.urs.cz/item/CS_URS_2023_01/275351122" TargetMode="External"/><Relationship Id="rId20" Type="http://schemas.openxmlformats.org/officeDocument/2006/relationships/hyperlink" Target="https://podminky.urs.cz/item/CS_URS_2023_01/311351122" TargetMode="External"/><Relationship Id="rId29" Type="http://schemas.openxmlformats.org/officeDocument/2006/relationships/hyperlink" Target="https://podminky.urs.cz/item/CS_URS_2023_01/624631411" TargetMode="External"/><Relationship Id="rId41" Type="http://schemas.openxmlformats.org/officeDocument/2006/relationships/drawing" Target="../drawings/drawing4.xml"/><Relationship Id="rId1" Type="http://schemas.openxmlformats.org/officeDocument/2006/relationships/hyperlink" Target="https://podminky.urs.cz/item/CS_URS_2023_01/162211311" TargetMode="External"/><Relationship Id="rId6" Type="http://schemas.openxmlformats.org/officeDocument/2006/relationships/hyperlink" Target="https://podminky.urs.cz/item/CS_URS_2023_01/273313511" TargetMode="External"/><Relationship Id="rId11" Type="http://schemas.openxmlformats.org/officeDocument/2006/relationships/hyperlink" Target="https://podminky.urs.cz/item/CS_URS_2023_01/274351122" TargetMode="External"/><Relationship Id="rId24" Type="http://schemas.openxmlformats.org/officeDocument/2006/relationships/hyperlink" Target="https://podminky.urs.cz/item/CS_URS_2023_01/348101210" TargetMode="External"/><Relationship Id="rId32" Type="http://schemas.openxmlformats.org/officeDocument/2006/relationships/hyperlink" Target="https://podminky.urs.cz/item/CS_URS_2023_01/985311112" TargetMode="External"/><Relationship Id="rId37" Type="http://schemas.openxmlformats.org/officeDocument/2006/relationships/hyperlink" Target="https://podminky.urs.cz/item/CS_URS_2023_01/711161383" TargetMode="External"/><Relationship Id="rId40" Type="http://schemas.openxmlformats.org/officeDocument/2006/relationships/hyperlink" Target="https://podminky.urs.cz/item/CS_URS_2023_01/998767201" TargetMode="External"/><Relationship Id="rId5" Type="http://schemas.openxmlformats.org/officeDocument/2006/relationships/hyperlink" Target="https://podminky.urs.cz/item/CS_URS_2023_01/271532213" TargetMode="External"/><Relationship Id="rId15" Type="http://schemas.openxmlformats.org/officeDocument/2006/relationships/hyperlink" Target="https://podminky.urs.cz/item/CS_URS_2023_01/275351121" TargetMode="External"/><Relationship Id="rId23" Type="http://schemas.openxmlformats.org/officeDocument/2006/relationships/hyperlink" Target="https://podminky.urs.cz/item/CS_URS_2023_01/338171115" TargetMode="External"/><Relationship Id="rId28" Type="http://schemas.openxmlformats.org/officeDocument/2006/relationships/hyperlink" Target="https://podminky.urs.cz/item/CS_URS_2023_01/953312122" TargetMode="External"/><Relationship Id="rId36" Type="http://schemas.openxmlformats.org/officeDocument/2006/relationships/hyperlink" Target="https://podminky.urs.cz/item/CS_URS_2023_01/711161273" TargetMode="External"/><Relationship Id="rId10" Type="http://schemas.openxmlformats.org/officeDocument/2006/relationships/hyperlink" Target="https://podminky.urs.cz/item/CS_URS_2023_01/274351121" TargetMode="External"/><Relationship Id="rId19" Type="http://schemas.openxmlformats.org/officeDocument/2006/relationships/hyperlink" Target="https://podminky.urs.cz/item/CS_URS_2023_01/311351121" TargetMode="External"/><Relationship Id="rId31" Type="http://schemas.openxmlformats.org/officeDocument/2006/relationships/hyperlink" Target="https://podminky.urs.cz/item/CS_URS_2023_01/985131311" TargetMode="External"/><Relationship Id="rId4" Type="http://schemas.openxmlformats.org/officeDocument/2006/relationships/hyperlink" Target="https://podminky.urs.cz/item/CS_URS_2023_01/174111101" TargetMode="External"/><Relationship Id="rId9" Type="http://schemas.openxmlformats.org/officeDocument/2006/relationships/hyperlink" Target="https://podminky.urs.cz/item/CS_URS_2023_01/274321115" TargetMode="External"/><Relationship Id="rId14" Type="http://schemas.openxmlformats.org/officeDocument/2006/relationships/hyperlink" Target="https://podminky.urs.cz/item/CS_URS_2023_01/275313611" TargetMode="External"/><Relationship Id="rId22" Type="http://schemas.openxmlformats.org/officeDocument/2006/relationships/hyperlink" Target="https://podminky.urs.cz/item/CS_URS_2023_01/311362021" TargetMode="External"/><Relationship Id="rId27" Type="http://schemas.openxmlformats.org/officeDocument/2006/relationships/hyperlink" Target="https://podminky.urs.cz/item/CS_URS_2023_01/919791013" TargetMode="External"/><Relationship Id="rId30" Type="http://schemas.openxmlformats.org/officeDocument/2006/relationships/hyperlink" Target="https://podminky.urs.cz/item/CS_URS_2023_01/624631222" TargetMode="External"/><Relationship Id="rId35" Type="http://schemas.openxmlformats.org/officeDocument/2006/relationships/hyperlink" Target="https://podminky.urs.cz/item/CS_URS_2023_01/99823211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305" t="s">
        <v>6</v>
      </c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90"/>
      <c r="BE2" s="290"/>
      <c r="BS2" s="17" t="s">
        <v>7</v>
      </c>
      <c r="BT2" s="17" t="s">
        <v>8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>
      <c r="B5" s="20"/>
      <c r="D5" s="24" t="s">
        <v>14</v>
      </c>
      <c r="K5" s="289" t="s">
        <v>15</v>
      </c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R5" s="20"/>
      <c r="BE5" s="286" t="s">
        <v>16</v>
      </c>
      <c r="BS5" s="17" t="s">
        <v>7</v>
      </c>
    </row>
    <row r="6" spans="1:74" ht="36.950000000000003" customHeight="1">
      <c r="B6" s="20"/>
      <c r="D6" s="26" t="s">
        <v>17</v>
      </c>
      <c r="K6" s="291" t="s">
        <v>18</v>
      </c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R6" s="20"/>
      <c r="BE6" s="287"/>
      <c r="BS6" s="17" t="s">
        <v>7</v>
      </c>
    </row>
    <row r="7" spans="1:74" ht="12" customHeight="1">
      <c r="B7" s="20"/>
      <c r="D7" s="27" t="s">
        <v>19</v>
      </c>
      <c r="K7" s="25" t="s">
        <v>3</v>
      </c>
      <c r="AK7" s="27" t="s">
        <v>20</v>
      </c>
      <c r="AN7" s="25" t="s">
        <v>3</v>
      </c>
      <c r="AR7" s="20"/>
      <c r="BE7" s="287"/>
      <c r="BS7" s="17" t="s">
        <v>7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87"/>
      <c r="BS8" s="17" t="s">
        <v>7</v>
      </c>
    </row>
    <row r="9" spans="1:74" ht="14.45" customHeight="1">
      <c r="B9" s="20"/>
      <c r="AR9" s="20"/>
      <c r="BE9" s="287"/>
      <c r="BS9" s="17" t="s">
        <v>7</v>
      </c>
    </row>
    <row r="10" spans="1:74" ht="12" customHeight="1">
      <c r="B10" s="20"/>
      <c r="D10" s="27" t="s">
        <v>25</v>
      </c>
      <c r="AK10" s="27" t="s">
        <v>26</v>
      </c>
      <c r="AN10" s="25" t="s">
        <v>3</v>
      </c>
      <c r="AR10" s="20"/>
      <c r="BE10" s="287"/>
      <c r="BS10" s="17" t="s">
        <v>7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3</v>
      </c>
      <c r="AR11" s="20"/>
      <c r="BE11" s="287"/>
      <c r="BS11" s="17" t="s">
        <v>7</v>
      </c>
    </row>
    <row r="12" spans="1:74" ht="6.95" customHeight="1">
      <c r="B12" s="20"/>
      <c r="AR12" s="20"/>
      <c r="BE12" s="287"/>
      <c r="BS12" s="17" t="s">
        <v>7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87"/>
      <c r="BS13" s="17" t="s">
        <v>7</v>
      </c>
    </row>
    <row r="14" spans="1:74" ht="12.75">
      <c r="B14" s="20"/>
      <c r="E14" s="292" t="s">
        <v>30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7" t="s">
        <v>28</v>
      </c>
      <c r="AN14" s="29" t="s">
        <v>30</v>
      </c>
      <c r="AR14" s="20"/>
      <c r="BE14" s="287"/>
      <c r="BS14" s="17" t="s">
        <v>7</v>
      </c>
    </row>
    <row r="15" spans="1:74" ht="6.95" customHeight="1">
      <c r="B15" s="20"/>
      <c r="AR15" s="20"/>
      <c r="BE15" s="287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</v>
      </c>
      <c r="AR16" s="20"/>
      <c r="BE16" s="287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3</v>
      </c>
      <c r="AR17" s="20"/>
      <c r="BE17" s="287"/>
      <c r="BS17" s="17" t="s">
        <v>33</v>
      </c>
    </row>
    <row r="18" spans="2:71" ht="6.95" customHeight="1">
      <c r="B18" s="20"/>
      <c r="AR18" s="20"/>
      <c r="BE18" s="287"/>
      <c r="BS18" s="17" t="s">
        <v>7</v>
      </c>
    </row>
    <row r="19" spans="2:71" ht="12" customHeight="1">
      <c r="B19" s="20"/>
      <c r="D19" s="27" t="s">
        <v>34</v>
      </c>
      <c r="AK19" s="27" t="s">
        <v>26</v>
      </c>
      <c r="AN19" s="25" t="s">
        <v>3</v>
      </c>
      <c r="AR19" s="20"/>
      <c r="BE19" s="287"/>
      <c r="BS19" s="17" t="s">
        <v>7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3</v>
      </c>
      <c r="AR20" s="20"/>
      <c r="BE20" s="287"/>
      <c r="BS20" s="17" t="s">
        <v>4</v>
      </c>
    </row>
    <row r="21" spans="2:71" ht="6.95" customHeight="1">
      <c r="B21" s="20"/>
      <c r="AR21" s="20"/>
      <c r="BE21" s="287"/>
    </row>
    <row r="22" spans="2:71" ht="12" customHeight="1">
      <c r="B22" s="20"/>
      <c r="D22" s="27" t="s">
        <v>36</v>
      </c>
      <c r="AR22" s="20"/>
      <c r="BE22" s="287"/>
    </row>
    <row r="23" spans="2:71" ht="47.25" customHeight="1">
      <c r="B23" s="20"/>
      <c r="E23" s="294" t="s">
        <v>37</v>
      </c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R23" s="20"/>
      <c r="BE23" s="287"/>
    </row>
    <row r="24" spans="2:71" ht="6.95" customHeight="1">
      <c r="B24" s="20"/>
      <c r="AR24" s="20"/>
      <c r="BE24" s="287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7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5">
        <f>ROUND(AG54,2)</f>
        <v>0</v>
      </c>
      <c r="AL26" s="296"/>
      <c r="AM26" s="296"/>
      <c r="AN26" s="296"/>
      <c r="AO26" s="296"/>
      <c r="AR26" s="32"/>
      <c r="BE26" s="287"/>
    </row>
    <row r="27" spans="2:71" s="1" customFormat="1" ht="6.95" customHeight="1">
      <c r="B27" s="32"/>
      <c r="AR27" s="32"/>
      <c r="BE27" s="287"/>
    </row>
    <row r="28" spans="2:71" s="1" customFormat="1" ht="12.75">
      <c r="B28" s="32"/>
      <c r="L28" s="297" t="s">
        <v>39</v>
      </c>
      <c r="M28" s="297"/>
      <c r="N28" s="297"/>
      <c r="O28" s="297"/>
      <c r="P28" s="297"/>
      <c r="W28" s="297" t="s">
        <v>40</v>
      </c>
      <c r="X28" s="297"/>
      <c r="Y28" s="297"/>
      <c r="Z28" s="297"/>
      <c r="AA28" s="297"/>
      <c r="AB28" s="297"/>
      <c r="AC28" s="297"/>
      <c r="AD28" s="297"/>
      <c r="AE28" s="297"/>
      <c r="AK28" s="297" t="s">
        <v>41</v>
      </c>
      <c r="AL28" s="297"/>
      <c r="AM28" s="297"/>
      <c r="AN28" s="297"/>
      <c r="AO28" s="297"/>
      <c r="AR28" s="32"/>
      <c r="BE28" s="287"/>
    </row>
    <row r="29" spans="2:71" s="2" customFormat="1" ht="14.45" customHeight="1">
      <c r="B29" s="36"/>
      <c r="D29" s="27" t="s">
        <v>42</v>
      </c>
      <c r="F29" s="27" t="s">
        <v>43</v>
      </c>
      <c r="L29" s="300">
        <v>0.21</v>
      </c>
      <c r="M29" s="299"/>
      <c r="N29" s="299"/>
      <c r="O29" s="299"/>
      <c r="P29" s="299"/>
      <c r="W29" s="298">
        <f>ROUND(AZ54, 2)</f>
        <v>0</v>
      </c>
      <c r="X29" s="299"/>
      <c r="Y29" s="299"/>
      <c r="Z29" s="299"/>
      <c r="AA29" s="299"/>
      <c r="AB29" s="299"/>
      <c r="AC29" s="299"/>
      <c r="AD29" s="299"/>
      <c r="AE29" s="299"/>
      <c r="AK29" s="298">
        <f>ROUND(AV54, 2)</f>
        <v>0</v>
      </c>
      <c r="AL29" s="299"/>
      <c r="AM29" s="299"/>
      <c r="AN29" s="299"/>
      <c r="AO29" s="299"/>
      <c r="AR29" s="36"/>
      <c r="BE29" s="288"/>
    </row>
    <row r="30" spans="2:71" s="2" customFormat="1" ht="14.45" customHeight="1">
      <c r="B30" s="36"/>
      <c r="F30" s="27" t="s">
        <v>44</v>
      </c>
      <c r="L30" s="300">
        <v>0.15</v>
      </c>
      <c r="M30" s="299"/>
      <c r="N30" s="299"/>
      <c r="O30" s="299"/>
      <c r="P30" s="299"/>
      <c r="W30" s="298">
        <f>ROUND(BA54, 2)</f>
        <v>0</v>
      </c>
      <c r="X30" s="299"/>
      <c r="Y30" s="299"/>
      <c r="Z30" s="299"/>
      <c r="AA30" s="299"/>
      <c r="AB30" s="299"/>
      <c r="AC30" s="299"/>
      <c r="AD30" s="299"/>
      <c r="AE30" s="299"/>
      <c r="AK30" s="298">
        <f>ROUND(AW54, 2)</f>
        <v>0</v>
      </c>
      <c r="AL30" s="299"/>
      <c r="AM30" s="299"/>
      <c r="AN30" s="299"/>
      <c r="AO30" s="299"/>
      <c r="AR30" s="36"/>
      <c r="BE30" s="288"/>
    </row>
    <row r="31" spans="2:71" s="2" customFormat="1" ht="14.45" hidden="1" customHeight="1">
      <c r="B31" s="36"/>
      <c r="F31" s="27" t="s">
        <v>45</v>
      </c>
      <c r="L31" s="300">
        <v>0.21</v>
      </c>
      <c r="M31" s="299"/>
      <c r="N31" s="299"/>
      <c r="O31" s="299"/>
      <c r="P31" s="299"/>
      <c r="W31" s="298">
        <f>ROUND(BB54, 2)</f>
        <v>0</v>
      </c>
      <c r="X31" s="299"/>
      <c r="Y31" s="299"/>
      <c r="Z31" s="299"/>
      <c r="AA31" s="299"/>
      <c r="AB31" s="299"/>
      <c r="AC31" s="299"/>
      <c r="AD31" s="299"/>
      <c r="AE31" s="299"/>
      <c r="AK31" s="298">
        <v>0</v>
      </c>
      <c r="AL31" s="299"/>
      <c r="AM31" s="299"/>
      <c r="AN31" s="299"/>
      <c r="AO31" s="299"/>
      <c r="AR31" s="36"/>
      <c r="BE31" s="288"/>
    </row>
    <row r="32" spans="2:71" s="2" customFormat="1" ht="14.45" hidden="1" customHeight="1">
      <c r="B32" s="36"/>
      <c r="F32" s="27" t="s">
        <v>46</v>
      </c>
      <c r="L32" s="300">
        <v>0.15</v>
      </c>
      <c r="M32" s="299"/>
      <c r="N32" s="299"/>
      <c r="O32" s="299"/>
      <c r="P32" s="299"/>
      <c r="W32" s="298">
        <f>ROUND(BC54, 2)</f>
        <v>0</v>
      </c>
      <c r="X32" s="299"/>
      <c r="Y32" s="299"/>
      <c r="Z32" s="299"/>
      <c r="AA32" s="299"/>
      <c r="AB32" s="299"/>
      <c r="AC32" s="299"/>
      <c r="AD32" s="299"/>
      <c r="AE32" s="299"/>
      <c r="AK32" s="298">
        <v>0</v>
      </c>
      <c r="AL32" s="299"/>
      <c r="AM32" s="299"/>
      <c r="AN32" s="299"/>
      <c r="AO32" s="299"/>
      <c r="AR32" s="36"/>
      <c r="BE32" s="288"/>
    </row>
    <row r="33" spans="2:44" s="2" customFormat="1" ht="14.45" hidden="1" customHeight="1">
      <c r="B33" s="36"/>
      <c r="F33" s="27" t="s">
        <v>47</v>
      </c>
      <c r="L33" s="300">
        <v>0</v>
      </c>
      <c r="M33" s="299"/>
      <c r="N33" s="299"/>
      <c r="O33" s="299"/>
      <c r="P33" s="299"/>
      <c r="W33" s="298">
        <f>ROUND(BD54, 2)</f>
        <v>0</v>
      </c>
      <c r="X33" s="299"/>
      <c r="Y33" s="299"/>
      <c r="Z33" s="299"/>
      <c r="AA33" s="299"/>
      <c r="AB33" s="299"/>
      <c r="AC33" s="299"/>
      <c r="AD33" s="299"/>
      <c r="AE33" s="299"/>
      <c r="AK33" s="298">
        <v>0</v>
      </c>
      <c r="AL33" s="299"/>
      <c r="AM33" s="299"/>
      <c r="AN33" s="299"/>
      <c r="AO33" s="299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304" t="s">
        <v>50</v>
      </c>
      <c r="Y35" s="302"/>
      <c r="Z35" s="302"/>
      <c r="AA35" s="302"/>
      <c r="AB35" s="302"/>
      <c r="AC35" s="39"/>
      <c r="AD35" s="39"/>
      <c r="AE35" s="39"/>
      <c r="AF35" s="39"/>
      <c r="AG35" s="39"/>
      <c r="AH35" s="39"/>
      <c r="AI35" s="39"/>
      <c r="AJ35" s="39"/>
      <c r="AK35" s="301">
        <f>SUM(AK26:AK33)</f>
        <v>0</v>
      </c>
      <c r="AL35" s="302"/>
      <c r="AM35" s="302"/>
      <c r="AN35" s="302"/>
      <c r="AO35" s="303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14</v>
      </c>
      <c r="L44" s="3" t="str">
        <f>K5</f>
        <v>PParchitects0167</v>
      </c>
      <c r="AR44" s="45"/>
    </row>
    <row r="45" spans="2:44" s="4" customFormat="1" ht="36.950000000000003" customHeight="1">
      <c r="B45" s="46"/>
      <c r="C45" s="47" t="s">
        <v>17</v>
      </c>
      <c r="L45" s="268" t="str">
        <f>K6</f>
        <v>Projekt zeleně, mobiliáře a dětského hřiště ve vnitrobloku při uilici Luční</v>
      </c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 xml:space="preserve"> </v>
      </c>
      <c r="AI47" s="27" t="s">
        <v>23</v>
      </c>
      <c r="AM47" s="270" t="str">
        <f>IF(AN8= "","",AN8)</f>
        <v>6. 1. 2023</v>
      </c>
      <c r="AN47" s="270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Statutární město Brno,Dominikánské nám.1,60167 Brn</v>
      </c>
      <c r="AI49" s="27" t="s">
        <v>31</v>
      </c>
      <c r="AM49" s="271" t="str">
        <f>IF(E17="","",E17)</f>
        <v>P.P.Architects s.r.o.</v>
      </c>
      <c r="AN49" s="272"/>
      <c r="AO49" s="272"/>
      <c r="AP49" s="272"/>
      <c r="AR49" s="32"/>
      <c r="AS49" s="273" t="s">
        <v>52</v>
      </c>
      <c r="AT49" s="27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25.7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71" t="str">
        <f>IF(E20="","",E20)</f>
        <v>CKN Invest, spol. s r.o., Kounicova 22, Brno</v>
      </c>
      <c r="AN50" s="272"/>
      <c r="AO50" s="272"/>
      <c r="AP50" s="272"/>
      <c r="AR50" s="32"/>
      <c r="AS50" s="275"/>
      <c r="AT50" s="276"/>
      <c r="BD50" s="53"/>
    </row>
    <row r="51" spans="1:91" s="1" customFormat="1" ht="10.9" customHeight="1">
      <c r="B51" s="32"/>
      <c r="AR51" s="32"/>
      <c r="AS51" s="275"/>
      <c r="AT51" s="276"/>
      <c r="BD51" s="53"/>
    </row>
    <row r="52" spans="1:91" s="1" customFormat="1" ht="29.25" customHeight="1">
      <c r="B52" s="32"/>
      <c r="C52" s="277" t="s">
        <v>53</v>
      </c>
      <c r="D52" s="278"/>
      <c r="E52" s="278"/>
      <c r="F52" s="278"/>
      <c r="G52" s="278"/>
      <c r="H52" s="54"/>
      <c r="I52" s="280" t="s">
        <v>54</v>
      </c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9" t="s">
        <v>55</v>
      </c>
      <c r="AH52" s="278"/>
      <c r="AI52" s="278"/>
      <c r="AJ52" s="278"/>
      <c r="AK52" s="278"/>
      <c r="AL52" s="278"/>
      <c r="AM52" s="278"/>
      <c r="AN52" s="280" t="s">
        <v>56</v>
      </c>
      <c r="AO52" s="278"/>
      <c r="AP52" s="278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4">
        <f>ROUND(SUM(AG55:AG59),2)</f>
        <v>0</v>
      </c>
      <c r="AH54" s="284"/>
      <c r="AI54" s="284"/>
      <c r="AJ54" s="284"/>
      <c r="AK54" s="284"/>
      <c r="AL54" s="284"/>
      <c r="AM54" s="284"/>
      <c r="AN54" s="285">
        <f t="shared" ref="AN54:AN59" si="0">SUM(AG54,AT54)</f>
        <v>0</v>
      </c>
      <c r="AO54" s="285"/>
      <c r="AP54" s="285"/>
      <c r="AQ54" s="64" t="s">
        <v>3</v>
      </c>
      <c r="AR54" s="60"/>
      <c r="AS54" s="65">
        <f>ROUND(SUM(AS55:AS59),2)</f>
        <v>0</v>
      </c>
      <c r="AT54" s="66">
        <f t="shared" ref="AT54:AT59" si="1">ROUND(SUM(AV54:AW54),2)</f>
        <v>0</v>
      </c>
      <c r="AU54" s="67">
        <f>ROUND(SUM(AU55:AU59),5)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ROUND(SUM(AZ55:AZ59),2)</f>
        <v>0</v>
      </c>
      <c r="BA54" s="66">
        <f>ROUND(SUM(BA55:BA59),2)</f>
        <v>0</v>
      </c>
      <c r="BB54" s="66">
        <f>ROUND(SUM(BB55:BB59),2)</f>
        <v>0</v>
      </c>
      <c r="BC54" s="66">
        <f>ROUND(SUM(BC55:BC59),2)</f>
        <v>0</v>
      </c>
      <c r="BD54" s="68">
        <f>ROUND(SUM(BD55:BD59),2)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3</v>
      </c>
    </row>
    <row r="55" spans="1:91" s="6" customFormat="1" ht="16.5" customHeight="1">
      <c r="A55" s="71" t="s">
        <v>76</v>
      </c>
      <c r="B55" s="72"/>
      <c r="C55" s="73"/>
      <c r="D55" s="281" t="s">
        <v>77</v>
      </c>
      <c r="E55" s="281"/>
      <c r="F55" s="281"/>
      <c r="G55" s="281"/>
      <c r="H55" s="281"/>
      <c r="I55" s="74"/>
      <c r="J55" s="281" t="s">
        <v>78</v>
      </c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2">
        <f>'01 - SO01  Příprava území'!J30</f>
        <v>0</v>
      </c>
      <c r="AH55" s="283"/>
      <c r="AI55" s="283"/>
      <c r="AJ55" s="283"/>
      <c r="AK55" s="283"/>
      <c r="AL55" s="283"/>
      <c r="AM55" s="283"/>
      <c r="AN55" s="282">
        <f t="shared" si="0"/>
        <v>0</v>
      </c>
      <c r="AO55" s="283"/>
      <c r="AP55" s="283"/>
      <c r="AQ55" s="75" t="s">
        <v>79</v>
      </c>
      <c r="AR55" s="72"/>
      <c r="AS55" s="76">
        <v>0</v>
      </c>
      <c r="AT55" s="77">
        <f t="shared" si="1"/>
        <v>0</v>
      </c>
      <c r="AU55" s="78">
        <f>'01 - SO01  Příprava území'!P84</f>
        <v>0</v>
      </c>
      <c r="AV55" s="77">
        <f>'01 - SO01  Příprava území'!J33</f>
        <v>0</v>
      </c>
      <c r="AW55" s="77">
        <f>'01 - SO01  Příprava území'!J34</f>
        <v>0</v>
      </c>
      <c r="AX55" s="77">
        <f>'01 - SO01  Příprava území'!J35</f>
        <v>0</v>
      </c>
      <c r="AY55" s="77">
        <f>'01 - SO01  Příprava území'!J36</f>
        <v>0</v>
      </c>
      <c r="AZ55" s="77">
        <f>'01 - SO01  Příprava území'!F33</f>
        <v>0</v>
      </c>
      <c r="BA55" s="77">
        <f>'01 - SO01  Příprava území'!F34</f>
        <v>0</v>
      </c>
      <c r="BB55" s="77">
        <f>'01 - SO01  Příprava území'!F35</f>
        <v>0</v>
      </c>
      <c r="BC55" s="77">
        <f>'01 - SO01  Příprava území'!F36</f>
        <v>0</v>
      </c>
      <c r="BD55" s="79">
        <f>'01 - SO01  Příprava území'!F37</f>
        <v>0</v>
      </c>
      <c r="BT55" s="80" t="s">
        <v>80</v>
      </c>
      <c r="BV55" s="80" t="s">
        <v>74</v>
      </c>
      <c r="BW55" s="80" t="s">
        <v>81</v>
      </c>
      <c r="BX55" s="80" t="s">
        <v>5</v>
      </c>
      <c r="CL55" s="80" t="s">
        <v>3</v>
      </c>
      <c r="CM55" s="80" t="s">
        <v>82</v>
      </c>
    </row>
    <row r="56" spans="1:91" s="6" customFormat="1" ht="16.5" customHeight="1">
      <c r="A56" s="71" t="s">
        <v>76</v>
      </c>
      <c r="B56" s="72"/>
      <c r="C56" s="73"/>
      <c r="D56" s="281" t="s">
        <v>83</v>
      </c>
      <c r="E56" s="281"/>
      <c r="F56" s="281"/>
      <c r="G56" s="281"/>
      <c r="H56" s="281"/>
      <c r="I56" s="74"/>
      <c r="J56" s="281" t="s">
        <v>84</v>
      </c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2">
        <f>'02 - SO02  Zpevněné plochy'!J30</f>
        <v>0</v>
      </c>
      <c r="AH56" s="283"/>
      <c r="AI56" s="283"/>
      <c r="AJ56" s="283"/>
      <c r="AK56" s="283"/>
      <c r="AL56" s="283"/>
      <c r="AM56" s="283"/>
      <c r="AN56" s="282">
        <f t="shared" si="0"/>
        <v>0</v>
      </c>
      <c r="AO56" s="283"/>
      <c r="AP56" s="283"/>
      <c r="AQ56" s="75" t="s">
        <v>79</v>
      </c>
      <c r="AR56" s="72"/>
      <c r="AS56" s="76">
        <v>0</v>
      </c>
      <c r="AT56" s="77">
        <f t="shared" si="1"/>
        <v>0</v>
      </c>
      <c r="AU56" s="78">
        <f>'02 - SO02  Zpevněné plochy'!P87</f>
        <v>0</v>
      </c>
      <c r="AV56" s="77">
        <f>'02 - SO02  Zpevněné plochy'!J33</f>
        <v>0</v>
      </c>
      <c r="AW56" s="77">
        <f>'02 - SO02  Zpevněné plochy'!J34</f>
        <v>0</v>
      </c>
      <c r="AX56" s="77">
        <f>'02 - SO02  Zpevněné plochy'!J35</f>
        <v>0</v>
      </c>
      <c r="AY56" s="77">
        <f>'02 - SO02  Zpevněné plochy'!J36</f>
        <v>0</v>
      </c>
      <c r="AZ56" s="77">
        <f>'02 - SO02  Zpevněné plochy'!F33</f>
        <v>0</v>
      </c>
      <c r="BA56" s="77">
        <f>'02 - SO02  Zpevněné plochy'!F34</f>
        <v>0</v>
      </c>
      <c r="BB56" s="77">
        <f>'02 - SO02  Zpevněné plochy'!F35</f>
        <v>0</v>
      </c>
      <c r="BC56" s="77">
        <f>'02 - SO02  Zpevněné plochy'!F36</f>
        <v>0</v>
      </c>
      <c r="BD56" s="79">
        <f>'02 - SO02  Zpevněné plochy'!F37</f>
        <v>0</v>
      </c>
      <c r="BT56" s="80" t="s">
        <v>80</v>
      </c>
      <c r="BV56" s="80" t="s">
        <v>74</v>
      </c>
      <c r="BW56" s="80" t="s">
        <v>85</v>
      </c>
      <c r="BX56" s="80" t="s">
        <v>5</v>
      </c>
      <c r="CL56" s="80" t="s">
        <v>3</v>
      </c>
      <c r="CM56" s="80" t="s">
        <v>82</v>
      </c>
    </row>
    <row r="57" spans="1:91" s="6" customFormat="1" ht="16.5" customHeight="1">
      <c r="A57" s="71" t="s">
        <v>76</v>
      </c>
      <c r="B57" s="72"/>
      <c r="C57" s="73"/>
      <c r="D57" s="281" t="s">
        <v>86</v>
      </c>
      <c r="E57" s="281"/>
      <c r="F57" s="281"/>
      <c r="G57" s="281"/>
      <c r="H57" s="281"/>
      <c r="I57" s="74"/>
      <c r="J57" s="281" t="s">
        <v>87</v>
      </c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2">
        <f>'03 - SO03  Venkovní úprav...'!J30</f>
        <v>0</v>
      </c>
      <c r="AH57" s="283"/>
      <c r="AI57" s="283"/>
      <c r="AJ57" s="283"/>
      <c r="AK57" s="283"/>
      <c r="AL57" s="283"/>
      <c r="AM57" s="283"/>
      <c r="AN57" s="282">
        <f t="shared" si="0"/>
        <v>0</v>
      </c>
      <c r="AO57" s="283"/>
      <c r="AP57" s="283"/>
      <c r="AQ57" s="75" t="s">
        <v>79</v>
      </c>
      <c r="AR57" s="72"/>
      <c r="AS57" s="76">
        <v>0</v>
      </c>
      <c r="AT57" s="77">
        <f t="shared" si="1"/>
        <v>0</v>
      </c>
      <c r="AU57" s="78">
        <f>'03 - SO03  Venkovní úprav...'!P92</f>
        <v>0</v>
      </c>
      <c r="AV57" s="77">
        <f>'03 - SO03  Venkovní úprav...'!J33</f>
        <v>0</v>
      </c>
      <c r="AW57" s="77">
        <f>'03 - SO03  Venkovní úprav...'!J34</f>
        <v>0</v>
      </c>
      <c r="AX57" s="77">
        <f>'03 - SO03  Venkovní úprav...'!J35</f>
        <v>0</v>
      </c>
      <c r="AY57" s="77">
        <f>'03 - SO03  Venkovní úprav...'!J36</f>
        <v>0</v>
      </c>
      <c r="AZ57" s="77">
        <f>'03 - SO03  Venkovní úprav...'!F33</f>
        <v>0</v>
      </c>
      <c r="BA57" s="77">
        <f>'03 - SO03  Venkovní úprav...'!F34</f>
        <v>0</v>
      </c>
      <c r="BB57" s="77">
        <f>'03 - SO03  Venkovní úprav...'!F35</f>
        <v>0</v>
      </c>
      <c r="BC57" s="77">
        <f>'03 - SO03  Venkovní úprav...'!F36</f>
        <v>0</v>
      </c>
      <c r="BD57" s="79">
        <f>'03 - SO03  Venkovní úprav...'!F37</f>
        <v>0</v>
      </c>
      <c r="BT57" s="80" t="s">
        <v>80</v>
      </c>
      <c r="BV57" s="80" t="s">
        <v>74</v>
      </c>
      <c r="BW57" s="80" t="s">
        <v>88</v>
      </c>
      <c r="BX57" s="80" t="s">
        <v>5</v>
      </c>
      <c r="CL57" s="80" t="s">
        <v>3</v>
      </c>
      <c r="CM57" s="80" t="s">
        <v>82</v>
      </c>
    </row>
    <row r="58" spans="1:91" s="6" customFormat="1" ht="16.5" customHeight="1">
      <c r="A58" s="71" t="s">
        <v>76</v>
      </c>
      <c r="B58" s="72"/>
      <c r="C58" s="73"/>
      <c r="D58" s="281" t="s">
        <v>89</v>
      </c>
      <c r="E58" s="281"/>
      <c r="F58" s="281"/>
      <c r="G58" s="281"/>
      <c r="H58" s="281"/>
      <c r="I58" s="74"/>
      <c r="J58" s="281" t="s">
        <v>90</v>
      </c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2">
        <f>'04 - SO04  Vegetační úpravy'!J30</f>
        <v>0</v>
      </c>
      <c r="AH58" s="283"/>
      <c r="AI58" s="283"/>
      <c r="AJ58" s="283"/>
      <c r="AK58" s="283"/>
      <c r="AL58" s="283"/>
      <c r="AM58" s="283"/>
      <c r="AN58" s="282">
        <f t="shared" si="0"/>
        <v>0</v>
      </c>
      <c r="AO58" s="283"/>
      <c r="AP58" s="283"/>
      <c r="AQ58" s="75" t="s">
        <v>79</v>
      </c>
      <c r="AR58" s="72"/>
      <c r="AS58" s="76">
        <v>0</v>
      </c>
      <c r="AT58" s="77">
        <f t="shared" si="1"/>
        <v>0</v>
      </c>
      <c r="AU58" s="78">
        <f>'04 - SO04  Vegetační úpravy'!P82</f>
        <v>0</v>
      </c>
      <c r="AV58" s="77">
        <f>'04 - SO04  Vegetační úpravy'!J33</f>
        <v>0</v>
      </c>
      <c r="AW58" s="77">
        <f>'04 - SO04  Vegetační úpravy'!J34</f>
        <v>0</v>
      </c>
      <c r="AX58" s="77">
        <f>'04 - SO04  Vegetační úpravy'!J35</f>
        <v>0</v>
      </c>
      <c r="AY58" s="77">
        <f>'04 - SO04  Vegetační úpravy'!J36</f>
        <v>0</v>
      </c>
      <c r="AZ58" s="77">
        <f>'04 - SO04  Vegetační úpravy'!F33</f>
        <v>0</v>
      </c>
      <c r="BA58" s="77">
        <f>'04 - SO04  Vegetační úpravy'!F34</f>
        <v>0</v>
      </c>
      <c r="BB58" s="77">
        <f>'04 - SO04  Vegetační úpravy'!F35</f>
        <v>0</v>
      </c>
      <c r="BC58" s="77">
        <f>'04 - SO04  Vegetační úpravy'!F36</f>
        <v>0</v>
      </c>
      <c r="BD58" s="79">
        <f>'04 - SO04  Vegetační úpravy'!F37</f>
        <v>0</v>
      </c>
      <c r="BT58" s="80" t="s">
        <v>80</v>
      </c>
      <c r="BV58" s="80" t="s">
        <v>74</v>
      </c>
      <c r="BW58" s="80" t="s">
        <v>91</v>
      </c>
      <c r="BX58" s="80" t="s">
        <v>5</v>
      </c>
      <c r="CL58" s="80" t="s">
        <v>3</v>
      </c>
      <c r="CM58" s="80" t="s">
        <v>82</v>
      </c>
    </row>
    <row r="59" spans="1:91" s="6" customFormat="1" ht="16.5" customHeight="1">
      <c r="A59" s="71" t="s">
        <v>76</v>
      </c>
      <c r="B59" s="72"/>
      <c r="C59" s="73"/>
      <c r="D59" s="281" t="s">
        <v>92</v>
      </c>
      <c r="E59" s="281"/>
      <c r="F59" s="281"/>
      <c r="G59" s="281"/>
      <c r="H59" s="281"/>
      <c r="I59" s="74"/>
      <c r="J59" s="281" t="s">
        <v>93</v>
      </c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2">
        <f>'99 - Vedlejší rozpočtové ...'!J30</f>
        <v>0</v>
      </c>
      <c r="AH59" s="283"/>
      <c r="AI59" s="283"/>
      <c r="AJ59" s="283"/>
      <c r="AK59" s="283"/>
      <c r="AL59" s="283"/>
      <c r="AM59" s="283"/>
      <c r="AN59" s="282">
        <f t="shared" si="0"/>
        <v>0</v>
      </c>
      <c r="AO59" s="283"/>
      <c r="AP59" s="283"/>
      <c r="AQ59" s="75" t="s">
        <v>79</v>
      </c>
      <c r="AR59" s="72"/>
      <c r="AS59" s="81">
        <v>0</v>
      </c>
      <c r="AT59" s="82">
        <f t="shared" si="1"/>
        <v>0</v>
      </c>
      <c r="AU59" s="83">
        <f>'99 - Vedlejší rozpočtové ...'!P83</f>
        <v>0</v>
      </c>
      <c r="AV59" s="82">
        <f>'99 - Vedlejší rozpočtové ...'!J33</f>
        <v>0</v>
      </c>
      <c r="AW59" s="82">
        <f>'99 - Vedlejší rozpočtové ...'!J34</f>
        <v>0</v>
      </c>
      <c r="AX59" s="82">
        <f>'99 - Vedlejší rozpočtové ...'!J35</f>
        <v>0</v>
      </c>
      <c r="AY59" s="82">
        <f>'99 - Vedlejší rozpočtové ...'!J36</f>
        <v>0</v>
      </c>
      <c r="AZ59" s="82">
        <f>'99 - Vedlejší rozpočtové ...'!F33</f>
        <v>0</v>
      </c>
      <c r="BA59" s="82">
        <f>'99 - Vedlejší rozpočtové ...'!F34</f>
        <v>0</v>
      </c>
      <c r="BB59" s="82">
        <f>'99 - Vedlejší rozpočtové ...'!F35</f>
        <v>0</v>
      </c>
      <c r="BC59" s="82">
        <f>'99 - Vedlejší rozpočtové ...'!F36</f>
        <v>0</v>
      </c>
      <c r="BD59" s="84">
        <f>'99 - Vedlejší rozpočtové ...'!F37</f>
        <v>0</v>
      </c>
      <c r="BT59" s="80" t="s">
        <v>80</v>
      </c>
      <c r="BV59" s="80" t="s">
        <v>74</v>
      </c>
      <c r="BW59" s="80" t="s">
        <v>94</v>
      </c>
      <c r="BX59" s="80" t="s">
        <v>5</v>
      </c>
      <c r="CL59" s="80" t="s">
        <v>3</v>
      </c>
      <c r="CM59" s="80" t="s">
        <v>82</v>
      </c>
    </row>
    <row r="60" spans="1:91" s="1" customFormat="1" ht="30" customHeight="1">
      <c r="B60" s="32"/>
      <c r="AR60" s="32"/>
    </row>
    <row r="61" spans="1:91" s="1" customFormat="1" ht="6.9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32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01 - SO01  Příprava území'!C2" display="/" xr:uid="{00000000-0004-0000-0000-000000000000}"/>
    <hyperlink ref="A56" location="'02 - SO02  Zpevněné plochy'!C2" display="/" xr:uid="{00000000-0004-0000-0000-000001000000}"/>
    <hyperlink ref="A57" location="'03 - SO03  Venkovní úprav...'!C2" display="/" xr:uid="{00000000-0004-0000-0000-000002000000}"/>
    <hyperlink ref="A58" location="'04 - SO04  Vegetační úpravy'!C2" display="/" xr:uid="{00000000-0004-0000-0000-000003000000}"/>
    <hyperlink ref="A59" location="'99 - Vedlejší rozpočtové 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5" t="s">
        <v>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81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95</v>
      </c>
      <c r="L4" s="20"/>
      <c r="M4" s="85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306" t="str">
        <f>'Rekapitulace stavby'!K6</f>
        <v>Projekt zeleně, mobiliáře a dětského hřiště ve vnitrobloku při uilici Luční</v>
      </c>
      <c r="F7" s="307"/>
      <c r="G7" s="307"/>
      <c r="H7" s="307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68" t="s">
        <v>97</v>
      </c>
      <c r="F9" s="308"/>
      <c r="G9" s="308"/>
      <c r="H9" s="30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6. 1. 2023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3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9" t="str">
        <f>'Rekapitulace stavby'!E14</f>
        <v>Vyplň údaj</v>
      </c>
      <c r="F18" s="289"/>
      <c r="G18" s="289"/>
      <c r="H18" s="28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94" t="s">
        <v>3</v>
      </c>
      <c r="F27" s="294"/>
      <c r="G27" s="294"/>
      <c r="H27" s="294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ROUND((SUM(BE84:BE361)),  2)</f>
        <v>0</v>
      </c>
      <c r="I33" s="89">
        <v>0.21</v>
      </c>
      <c r="J33" s="88">
        <f>ROUND(((SUM(BE84:BE361))*I33),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ROUND((SUM(BF84:BF361)),  2)</f>
        <v>0</v>
      </c>
      <c r="I34" s="89">
        <v>0.15</v>
      </c>
      <c r="J34" s="88">
        <f>ROUND(((SUM(BF84:BF361))*I34),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ROUND((SUM(BG84:BG361)),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ROUND((SUM(BH84:BH361)),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ROUND((SUM(BI84:BI361)),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306" t="str">
        <f>E7</f>
        <v>Projekt zeleně, mobiliáře a dětského hřiště ve vnitrobloku při uilici Luční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96</v>
      </c>
      <c r="L49" s="32"/>
    </row>
    <row r="50" spans="2:47" s="1" customFormat="1" ht="16.5" customHeight="1">
      <c r="B50" s="32"/>
      <c r="E50" s="268" t="str">
        <f>E9</f>
        <v>01 - SO01  Příprava území</v>
      </c>
      <c r="F50" s="308"/>
      <c r="G50" s="308"/>
      <c r="H50" s="308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6. 1. 2023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Statutární město Brno,Dominikánské nám.1,60167 Brn</v>
      </c>
      <c r="I54" s="27" t="s">
        <v>31</v>
      </c>
      <c r="J54" s="30" t="str">
        <f>E21</f>
        <v>P.P.Architects s.r.o.</v>
      </c>
      <c r="L54" s="32"/>
    </row>
    <row r="55" spans="2:47" s="1" customFormat="1" ht="40.15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CKN Invest, spol. s r.o., Kounicova 22, Brno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99</v>
      </c>
      <c r="D57" s="90"/>
      <c r="E57" s="90"/>
      <c r="F57" s="90"/>
      <c r="G57" s="90"/>
      <c r="H57" s="90"/>
      <c r="I57" s="90"/>
      <c r="J57" s="97" t="s">
        <v>100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J84</f>
        <v>0</v>
      </c>
      <c r="L59" s="32"/>
      <c r="AU59" s="17" t="s">
        <v>101</v>
      </c>
    </row>
    <row r="60" spans="2:47" s="8" customFormat="1" ht="24.95" customHeight="1">
      <c r="B60" s="99"/>
      <c r="D60" s="100" t="s">
        <v>102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103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104</v>
      </c>
      <c r="E62" s="105"/>
      <c r="F62" s="105"/>
      <c r="G62" s="105"/>
      <c r="H62" s="105"/>
      <c r="I62" s="105"/>
      <c r="J62" s="106">
        <f>J289</f>
        <v>0</v>
      </c>
      <c r="L62" s="103"/>
    </row>
    <row r="63" spans="2:47" s="9" customFormat="1" ht="19.899999999999999" customHeight="1">
      <c r="B63" s="103"/>
      <c r="D63" s="104" t="s">
        <v>105</v>
      </c>
      <c r="E63" s="105"/>
      <c r="F63" s="105"/>
      <c r="G63" s="105"/>
      <c r="H63" s="105"/>
      <c r="I63" s="105"/>
      <c r="J63" s="106">
        <f>J327</f>
        <v>0</v>
      </c>
      <c r="L63" s="103"/>
    </row>
    <row r="64" spans="2:47" s="9" customFormat="1" ht="19.899999999999999" customHeight="1">
      <c r="B64" s="103"/>
      <c r="D64" s="104" t="s">
        <v>106</v>
      </c>
      <c r="E64" s="105"/>
      <c r="F64" s="105"/>
      <c r="G64" s="105"/>
      <c r="H64" s="105"/>
      <c r="I64" s="105"/>
      <c r="J64" s="106">
        <f>J329</f>
        <v>0</v>
      </c>
      <c r="L64" s="103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107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17</v>
      </c>
      <c r="L73" s="32"/>
    </row>
    <row r="74" spans="2:12" s="1" customFormat="1" ht="16.5" customHeight="1">
      <c r="B74" s="32"/>
      <c r="E74" s="306" t="str">
        <f>E7</f>
        <v>Projekt zeleně, mobiliáře a dětského hřiště ve vnitrobloku při uilici Luční</v>
      </c>
      <c r="F74" s="307"/>
      <c r="G74" s="307"/>
      <c r="H74" s="307"/>
      <c r="L74" s="32"/>
    </row>
    <row r="75" spans="2:12" s="1" customFormat="1" ht="12" customHeight="1">
      <c r="B75" s="32"/>
      <c r="C75" s="27" t="s">
        <v>96</v>
      </c>
      <c r="L75" s="32"/>
    </row>
    <row r="76" spans="2:12" s="1" customFormat="1" ht="16.5" customHeight="1">
      <c r="B76" s="32"/>
      <c r="E76" s="268" t="str">
        <f>E9</f>
        <v>01 - SO01  Příprava území</v>
      </c>
      <c r="F76" s="308"/>
      <c r="G76" s="308"/>
      <c r="H76" s="308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 xml:space="preserve"> </v>
      </c>
      <c r="I78" s="27" t="s">
        <v>23</v>
      </c>
      <c r="J78" s="49" t="str">
        <f>IF(J12="","",J12)</f>
        <v>6. 1. 2023</v>
      </c>
      <c r="L78" s="32"/>
    </row>
    <row r="79" spans="2:12" s="1" customFormat="1" ht="6.95" customHeight="1">
      <c r="B79" s="32"/>
      <c r="L79" s="32"/>
    </row>
    <row r="80" spans="2:12" s="1" customFormat="1" ht="15.2" customHeight="1">
      <c r="B80" s="32"/>
      <c r="C80" s="27" t="s">
        <v>25</v>
      </c>
      <c r="F80" s="25" t="str">
        <f>E15</f>
        <v>Statutární město Brno,Dominikánské nám.1,60167 Brn</v>
      </c>
      <c r="I80" s="27" t="s">
        <v>31</v>
      </c>
      <c r="J80" s="30" t="str">
        <f>E21</f>
        <v>P.P.Architects s.r.o.</v>
      </c>
      <c r="L80" s="32"/>
    </row>
    <row r="81" spans="2:65" s="1" customFormat="1" ht="40.15" customHeight="1">
      <c r="B81" s="32"/>
      <c r="C81" s="27" t="s">
        <v>29</v>
      </c>
      <c r="F81" s="25" t="str">
        <f>IF(E18="","",E18)</f>
        <v>Vyplň údaj</v>
      </c>
      <c r="I81" s="27" t="s">
        <v>34</v>
      </c>
      <c r="J81" s="30" t="str">
        <f>E24</f>
        <v>CKN Invest, spol. s r.o., Kounicova 22, Brno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108</v>
      </c>
      <c r="D83" s="109" t="s">
        <v>57</v>
      </c>
      <c r="E83" s="109" t="s">
        <v>53</v>
      </c>
      <c r="F83" s="109" t="s">
        <v>54</v>
      </c>
      <c r="G83" s="109" t="s">
        <v>109</v>
      </c>
      <c r="H83" s="109" t="s">
        <v>110</v>
      </c>
      <c r="I83" s="109" t="s">
        <v>111</v>
      </c>
      <c r="J83" s="109" t="s">
        <v>100</v>
      </c>
      <c r="K83" s="110" t="s">
        <v>112</v>
      </c>
      <c r="L83" s="107"/>
      <c r="M83" s="56" t="s">
        <v>3</v>
      </c>
      <c r="N83" s="57" t="s">
        <v>42</v>
      </c>
      <c r="O83" s="57" t="s">
        <v>113</v>
      </c>
      <c r="P83" s="57" t="s">
        <v>114</v>
      </c>
      <c r="Q83" s="57" t="s">
        <v>115</v>
      </c>
      <c r="R83" s="57" t="s">
        <v>116</v>
      </c>
      <c r="S83" s="57" t="s">
        <v>117</v>
      </c>
      <c r="T83" s="58" t="s">
        <v>118</v>
      </c>
    </row>
    <row r="84" spans="2:65" s="1" customFormat="1" ht="22.9" customHeight="1">
      <c r="B84" s="32"/>
      <c r="C84" s="61" t="s">
        <v>119</v>
      </c>
      <c r="J84" s="111">
        <f>BK84</f>
        <v>0</v>
      </c>
      <c r="L84" s="32"/>
      <c r="M84" s="59"/>
      <c r="N84" s="50"/>
      <c r="O84" s="50"/>
      <c r="P84" s="112">
        <f>P85</f>
        <v>0</v>
      </c>
      <c r="Q84" s="50"/>
      <c r="R84" s="112">
        <f>R85</f>
        <v>0.7151889600000001</v>
      </c>
      <c r="S84" s="50"/>
      <c r="T84" s="113">
        <f>T85</f>
        <v>496.80030000000005</v>
      </c>
      <c r="AT84" s="17" t="s">
        <v>71</v>
      </c>
      <c r="AU84" s="17" t="s">
        <v>101</v>
      </c>
      <c r="BK84" s="114">
        <f>BK85</f>
        <v>0</v>
      </c>
    </row>
    <row r="85" spans="2:65" s="11" customFormat="1" ht="25.9" customHeight="1">
      <c r="B85" s="115"/>
      <c r="D85" s="116" t="s">
        <v>71</v>
      </c>
      <c r="E85" s="117" t="s">
        <v>120</v>
      </c>
      <c r="F85" s="117" t="s">
        <v>121</v>
      </c>
      <c r="I85" s="118"/>
      <c r="J85" s="119">
        <f>BK85</f>
        <v>0</v>
      </c>
      <c r="L85" s="115"/>
      <c r="M85" s="120"/>
      <c r="P85" s="121">
        <f>P86+P289+P327+P329</f>
        <v>0</v>
      </c>
      <c r="R85" s="121">
        <f>R86+R289+R327+R329</f>
        <v>0.7151889600000001</v>
      </c>
      <c r="T85" s="122">
        <f>T86+T289+T327+T329</f>
        <v>496.80030000000005</v>
      </c>
      <c r="AR85" s="116" t="s">
        <v>80</v>
      </c>
      <c r="AT85" s="123" t="s">
        <v>71</v>
      </c>
      <c r="AU85" s="123" t="s">
        <v>72</v>
      </c>
      <c r="AY85" s="116" t="s">
        <v>122</v>
      </c>
      <c r="BK85" s="124">
        <f>BK86+BK289+BK327+BK329</f>
        <v>0</v>
      </c>
    </row>
    <row r="86" spans="2:65" s="11" customFormat="1" ht="22.9" customHeight="1">
      <c r="B86" s="115"/>
      <c r="D86" s="116" t="s">
        <v>71</v>
      </c>
      <c r="E86" s="125" t="s">
        <v>80</v>
      </c>
      <c r="F86" s="125" t="s">
        <v>123</v>
      </c>
      <c r="I86" s="118"/>
      <c r="J86" s="126">
        <f>BK86</f>
        <v>0</v>
      </c>
      <c r="L86" s="115"/>
      <c r="M86" s="120"/>
      <c r="P86" s="121">
        <f>SUM(P87:P288)</f>
        <v>0</v>
      </c>
      <c r="R86" s="121">
        <f>SUM(R87:R288)</f>
        <v>0.7151889600000001</v>
      </c>
      <c r="T86" s="122">
        <f>SUM(T87:T288)</f>
        <v>406.58500000000004</v>
      </c>
      <c r="AR86" s="116" t="s">
        <v>80</v>
      </c>
      <c r="AT86" s="123" t="s">
        <v>71</v>
      </c>
      <c r="AU86" s="123" t="s">
        <v>80</v>
      </c>
      <c r="AY86" s="116" t="s">
        <v>122</v>
      </c>
      <c r="BK86" s="124">
        <f>SUM(BK87:BK288)</f>
        <v>0</v>
      </c>
    </row>
    <row r="87" spans="2:65" s="1" customFormat="1" ht="24.2" customHeight="1">
      <c r="B87" s="127"/>
      <c r="C87" s="128" t="s">
        <v>80</v>
      </c>
      <c r="D87" s="128" t="s">
        <v>124</v>
      </c>
      <c r="E87" s="129" t="s">
        <v>125</v>
      </c>
      <c r="F87" s="130" t="s">
        <v>126</v>
      </c>
      <c r="G87" s="131" t="s">
        <v>127</v>
      </c>
      <c r="H87" s="132">
        <v>2</v>
      </c>
      <c r="I87" s="133"/>
      <c r="J87" s="134">
        <f>ROUND(I87*H87,2)</f>
        <v>0</v>
      </c>
      <c r="K87" s="130" t="s">
        <v>128</v>
      </c>
      <c r="L87" s="32"/>
      <c r="M87" s="135" t="s">
        <v>3</v>
      </c>
      <c r="N87" s="136" t="s">
        <v>43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129</v>
      </c>
      <c r="AT87" s="139" t="s">
        <v>124</v>
      </c>
      <c r="AU87" s="139" t="s">
        <v>82</v>
      </c>
      <c r="AY87" s="17" t="s">
        <v>122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80</v>
      </c>
      <c r="BK87" s="140">
        <f>ROUND(I87*H87,2)</f>
        <v>0</v>
      </c>
      <c r="BL87" s="17" t="s">
        <v>129</v>
      </c>
      <c r="BM87" s="139" t="s">
        <v>130</v>
      </c>
    </row>
    <row r="88" spans="2:65" s="1" customFormat="1" ht="11.25">
      <c r="B88" s="32"/>
      <c r="D88" s="141" t="s">
        <v>131</v>
      </c>
      <c r="F88" s="142" t="s">
        <v>132</v>
      </c>
      <c r="I88" s="143"/>
      <c r="L88" s="32"/>
      <c r="M88" s="144"/>
      <c r="T88" s="53"/>
      <c r="AT88" s="17" t="s">
        <v>131</v>
      </c>
      <c r="AU88" s="17" t="s">
        <v>82</v>
      </c>
    </row>
    <row r="89" spans="2:65" s="1" customFormat="1" ht="24.2" customHeight="1">
      <c r="B89" s="127"/>
      <c r="C89" s="128" t="s">
        <v>82</v>
      </c>
      <c r="D89" s="128" t="s">
        <v>124</v>
      </c>
      <c r="E89" s="129" t="s">
        <v>133</v>
      </c>
      <c r="F89" s="130" t="s">
        <v>134</v>
      </c>
      <c r="G89" s="131" t="s">
        <v>127</v>
      </c>
      <c r="H89" s="132">
        <v>1</v>
      </c>
      <c r="I89" s="133"/>
      <c r="J89" s="134">
        <f>ROUND(I89*H89,2)</f>
        <v>0</v>
      </c>
      <c r="K89" s="130" t="s">
        <v>128</v>
      </c>
      <c r="L89" s="32"/>
      <c r="M89" s="135" t="s">
        <v>3</v>
      </c>
      <c r="N89" s="136" t="s">
        <v>43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129</v>
      </c>
      <c r="AT89" s="139" t="s">
        <v>124</v>
      </c>
      <c r="AU89" s="139" t="s">
        <v>82</v>
      </c>
      <c r="AY89" s="17" t="s">
        <v>122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7" t="s">
        <v>80</v>
      </c>
      <c r="BK89" s="140">
        <f>ROUND(I89*H89,2)</f>
        <v>0</v>
      </c>
      <c r="BL89" s="17" t="s">
        <v>129</v>
      </c>
      <c r="BM89" s="139" t="s">
        <v>135</v>
      </c>
    </row>
    <row r="90" spans="2:65" s="1" customFormat="1" ht="11.25">
      <c r="B90" s="32"/>
      <c r="D90" s="141" t="s">
        <v>131</v>
      </c>
      <c r="F90" s="142" t="s">
        <v>136</v>
      </c>
      <c r="I90" s="143"/>
      <c r="L90" s="32"/>
      <c r="M90" s="144"/>
      <c r="T90" s="53"/>
      <c r="AT90" s="17" t="s">
        <v>131</v>
      </c>
      <c r="AU90" s="17" t="s">
        <v>82</v>
      </c>
    </row>
    <row r="91" spans="2:65" s="1" customFormat="1" ht="24.2" customHeight="1">
      <c r="B91" s="127"/>
      <c r="C91" s="128" t="s">
        <v>137</v>
      </c>
      <c r="D91" s="128" t="s">
        <v>124</v>
      </c>
      <c r="E91" s="129" t="s">
        <v>138</v>
      </c>
      <c r="F91" s="130" t="s">
        <v>139</v>
      </c>
      <c r="G91" s="131" t="s">
        <v>140</v>
      </c>
      <c r="H91" s="132">
        <v>45</v>
      </c>
      <c r="I91" s="133"/>
      <c r="J91" s="134">
        <f>ROUND(I91*H91,2)</f>
        <v>0</v>
      </c>
      <c r="K91" s="130" t="s">
        <v>128</v>
      </c>
      <c r="L91" s="32"/>
      <c r="M91" s="135" t="s">
        <v>3</v>
      </c>
      <c r="N91" s="136" t="s">
        <v>43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129</v>
      </c>
      <c r="AT91" s="139" t="s">
        <v>124</v>
      </c>
      <c r="AU91" s="139" t="s">
        <v>82</v>
      </c>
      <c r="AY91" s="17" t="s">
        <v>122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80</v>
      </c>
      <c r="BK91" s="140">
        <f>ROUND(I91*H91,2)</f>
        <v>0</v>
      </c>
      <c r="BL91" s="17" t="s">
        <v>129</v>
      </c>
      <c r="BM91" s="139" t="s">
        <v>141</v>
      </c>
    </row>
    <row r="92" spans="2:65" s="1" customFormat="1" ht="11.25">
      <c r="B92" s="32"/>
      <c r="D92" s="141" t="s">
        <v>131</v>
      </c>
      <c r="F92" s="142" t="s">
        <v>142</v>
      </c>
      <c r="I92" s="143"/>
      <c r="L92" s="32"/>
      <c r="M92" s="144"/>
      <c r="T92" s="53"/>
      <c r="AT92" s="17" t="s">
        <v>131</v>
      </c>
      <c r="AU92" s="17" t="s">
        <v>82</v>
      </c>
    </row>
    <row r="93" spans="2:65" s="1" customFormat="1" ht="21.75" customHeight="1">
      <c r="B93" s="127"/>
      <c r="C93" s="128" t="s">
        <v>129</v>
      </c>
      <c r="D93" s="128" t="s">
        <v>124</v>
      </c>
      <c r="E93" s="129" t="s">
        <v>143</v>
      </c>
      <c r="F93" s="130" t="s">
        <v>144</v>
      </c>
      <c r="G93" s="131" t="s">
        <v>127</v>
      </c>
      <c r="H93" s="132">
        <v>2</v>
      </c>
      <c r="I93" s="133"/>
      <c r="J93" s="134">
        <f>ROUND(I93*H93,2)</f>
        <v>0</v>
      </c>
      <c r="K93" s="130" t="s">
        <v>128</v>
      </c>
      <c r="L93" s="32"/>
      <c r="M93" s="135" t="s">
        <v>3</v>
      </c>
      <c r="N93" s="136" t="s">
        <v>43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129</v>
      </c>
      <c r="AT93" s="139" t="s">
        <v>124</v>
      </c>
      <c r="AU93" s="139" t="s">
        <v>82</v>
      </c>
      <c r="AY93" s="17" t="s">
        <v>122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7" t="s">
        <v>80</v>
      </c>
      <c r="BK93" s="140">
        <f>ROUND(I93*H93,2)</f>
        <v>0</v>
      </c>
      <c r="BL93" s="17" t="s">
        <v>129</v>
      </c>
      <c r="BM93" s="139" t="s">
        <v>145</v>
      </c>
    </row>
    <row r="94" spans="2:65" s="1" customFormat="1" ht="11.25">
      <c r="B94" s="32"/>
      <c r="D94" s="141" t="s">
        <v>131</v>
      </c>
      <c r="F94" s="142" t="s">
        <v>146</v>
      </c>
      <c r="I94" s="143"/>
      <c r="L94" s="32"/>
      <c r="M94" s="144"/>
      <c r="T94" s="53"/>
      <c r="AT94" s="17" t="s">
        <v>131</v>
      </c>
      <c r="AU94" s="17" t="s">
        <v>82</v>
      </c>
    </row>
    <row r="95" spans="2:65" s="1" customFormat="1" ht="21.75" customHeight="1">
      <c r="B95" s="127"/>
      <c r="C95" s="128" t="s">
        <v>147</v>
      </c>
      <c r="D95" s="128" t="s">
        <v>124</v>
      </c>
      <c r="E95" s="129" t="s">
        <v>148</v>
      </c>
      <c r="F95" s="130" t="s">
        <v>149</v>
      </c>
      <c r="G95" s="131" t="s">
        <v>127</v>
      </c>
      <c r="H95" s="132">
        <v>1</v>
      </c>
      <c r="I95" s="133"/>
      <c r="J95" s="134">
        <f>ROUND(I95*H95,2)</f>
        <v>0</v>
      </c>
      <c r="K95" s="130" t="s">
        <v>128</v>
      </c>
      <c r="L95" s="32"/>
      <c r="M95" s="135" t="s">
        <v>3</v>
      </c>
      <c r="N95" s="136" t="s">
        <v>43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129</v>
      </c>
      <c r="AT95" s="139" t="s">
        <v>124</v>
      </c>
      <c r="AU95" s="139" t="s">
        <v>82</v>
      </c>
      <c r="AY95" s="17" t="s">
        <v>122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7" t="s">
        <v>80</v>
      </c>
      <c r="BK95" s="140">
        <f>ROUND(I95*H95,2)</f>
        <v>0</v>
      </c>
      <c r="BL95" s="17" t="s">
        <v>129</v>
      </c>
      <c r="BM95" s="139" t="s">
        <v>150</v>
      </c>
    </row>
    <row r="96" spans="2:65" s="1" customFormat="1" ht="11.25">
      <c r="B96" s="32"/>
      <c r="D96" s="141" t="s">
        <v>131</v>
      </c>
      <c r="F96" s="142" t="s">
        <v>151</v>
      </c>
      <c r="I96" s="143"/>
      <c r="L96" s="32"/>
      <c r="M96" s="144"/>
      <c r="T96" s="53"/>
      <c r="AT96" s="17" t="s">
        <v>131</v>
      </c>
      <c r="AU96" s="17" t="s">
        <v>82</v>
      </c>
    </row>
    <row r="97" spans="2:65" s="1" customFormat="1" ht="16.5" customHeight="1">
      <c r="B97" s="127"/>
      <c r="C97" s="128" t="s">
        <v>152</v>
      </c>
      <c r="D97" s="128" t="s">
        <v>124</v>
      </c>
      <c r="E97" s="129" t="s">
        <v>153</v>
      </c>
      <c r="F97" s="130" t="s">
        <v>154</v>
      </c>
      <c r="G97" s="131" t="s">
        <v>127</v>
      </c>
      <c r="H97" s="132">
        <v>2</v>
      </c>
      <c r="I97" s="133"/>
      <c r="J97" s="134">
        <f>ROUND(I97*H97,2)</f>
        <v>0</v>
      </c>
      <c r="K97" s="130" t="s">
        <v>128</v>
      </c>
      <c r="L97" s="32"/>
      <c r="M97" s="135" t="s">
        <v>3</v>
      </c>
      <c r="N97" s="136" t="s">
        <v>43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129</v>
      </c>
      <c r="AT97" s="139" t="s">
        <v>124</v>
      </c>
      <c r="AU97" s="139" t="s">
        <v>82</v>
      </c>
      <c r="AY97" s="17" t="s">
        <v>122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7" t="s">
        <v>80</v>
      </c>
      <c r="BK97" s="140">
        <f>ROUND(I97*H97,2)</f>
        <v>0</v>
      </c>
      <c r="BL97" s="17" t="s">
        <v>129</v>
      </c>
      <c r="BM97" s="139" t="s">
        <v>155</v>
      </c>
    </row>
    <row r="98" spans="2:65" s="1" customFormat="1" ht="11.25">
      <c r="B98" s="32"/>
      <c r="D98" s="141" t="s">
        <v>131</v>
      </c>
      <c r="F98" s="142" t="s">
        <v>156</v>
      </c>
      <c r="I98" s="143"/>
      <c r="L98" s="32"/>
      <c r="M98" s="144"/>
      <c r="T98" s="53"/>
      <c r="AT98" s="17" t="s">
        <v>131</v>
      </c>
      <c r="AU98" s="17" t="s">
        <v>82</v>
      </c>
    </row>
    <row r="99" spans="2:65" s="1" customFormat="1" ht="16.5" customHeight="1">
      <c r="B99" s="127"/>
      <c r="C99" s="128" t="s">
        <v>157</v>
      </c>
      <c r="D99" s="128" t="s">
        <v>124</v>
      </c>
      <c r="E99" s="129" t="s">
        <v>158</v>
      </c>
      <c r="F99" s="130" t="s">
        <v>159</v>
      </c>
      <c r="G99" s="131" t="s">
        <v>127</v>
      </c>
      <c r="H99" s="132">
        <v>1</v>
      </c>
      <c r="I99" s="133"/>
      <c r="J99" s="134">
        <f>ROUND(I99*H99,2)</f>
        <v>0</v>
      </c>
      <c r="K99" s="130" t="s">
        <v>128</v>
      </c>
      <c r="L99" s="32"/>
      <c r="M99" s="135" t="s">
        <v>3</v>
      </c>
      <c r="N99" s="136" t="s">
        <v>43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129</v>
      </c>
      <c r="AT99" s="139" t="s">
        <v>124</v>
      </c>
      <c r="AU99" s="139" t="s">
        <v>82</v>
      </c>
      <c r="AY99" s="17" t="s">
        <v>122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7" t="s">
        <v>80</v>
      </c>
      <c r="BK99" s="140">
        <f>ROUND(I99*H99,2)</f>
        <v>0</v>
      </c>
      <c r="BL99" s="17" t="s">
        <v>129</v>
      </c>
      <c r="BM99" s="139" t="s">
        <v>160</v>
      </c>
    </row>
    <row r="100" spans="2:65" s="1" customFormat="1" ht="11.25">
      <c r="B100" s="32"/>
      <c r="D100" s="141" t="s">
        <v>131</v>
      </c>
      <c r="F100" s="142" t="s">
        <v>161</v>
      </c>
      <c r="I100" s="143"/>
      <c r="L100" s="32"/>
      <c r="M100" s="144"/>
      <c r="T100" s="53"/>
      <c r="AT100" s="17" t="s">
        <v>131</v>
      </c>
      <c r="AU100" s="17" t="s">
        <v>82</v>
      </c>
    </row>
    <row r="101" spans="2:65" s="1" customFormat="1" ht="44.25" customHeight="1">
      <c r="B101" s="127"/>
      <c r="C101" s="128" t="s">
        <v>162</v>
      </c>
      <c r="D101" s="128" t="s">
        <v>124</v>
      </c>
      <c r="E101" s="129" t="s">
        <v>163</v>
      </c>
      <c r="F101" s="130" t="s">
        <v>164</v>
      </c>
      <c r="G101" s="131" t="s">
        <v>140</v>
      </c>
      <c r="H101" s="132">
        <v>45</v>
      </c>
      <c r="I101" s="133"/>
      <c r="J101" s="134">
        <f>ROUND(I101*H101,2)</f>
        <v>0</v>
      </c>
      <c r="K101" s="130" t="s">
        <v>128</v>
      </c>
      <c r="L101" s="32"/>
      <c r="M101" s="135" t="s">
        <v>3</v>
      </c>
      <c r="N101" s="136" t="s">
        <v>43</v>
      </c>
      <c r="P101" s="137">
        <f>O101*H101</f>
        <v>0</v>
      </c>
      <c r="Q101" s="137">
        <v>0</v>
      </c>
      <c r="R101" s="137">
        <f>Q101*H101</f>
        <v>0</v>
      </c>
      <c r="S101" s="137">
        <v>0.255</v>
      </c>
      <c r="T101" s="138">
        <f>S101*H101</f>
        <v>11.475</v>
      </c>
      <c r="AR101" s="139" t="s">
        <v>129</v>
      </c>
      <c r="AT101" s="139" t="s">
        <v>124</v>
      </c>
      <c r="AU101" s="139" t="s">
        <v>82</v>
      </c>
      <c r="AY101" s="17" t="s">
        <v>122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7" t="s">
        <v>80</v>
      </c>
      <c r="BK101" s="140">
        <f>ROUND(I101*H101,2)</f>
        <v>0</v>
      </c>
      <c r="BL101" s="17" t="s">
        <v>129</v>
      </c>
      <c r="BM101" s="139" t="s">
        <v>165</v>
      </c>
    </row>
    <row r="102" spans="2:65" s="1" customFormat="1" ht="11.25">
      <c r="B102" s="32"/>
      <c r="D102" s="141" t="s">
        <v>131</v>
      </c>
      <c r="F102" s="142" t="s">
        <v>166</v>
      </c>
      <c r="I102" s="143"/>
      <c r="L102" s="32"/>
      <c r="M102" s="144"/>
      <c r="T102" s="53"/>
      <c r="AT102" s="17" t="s">
        <v>131</v>
      </c>
      <c r="AU102" s="17" t="s">
        <v>82</v>
      </c>
    </row>
    <row r="103" spans="2:65" s="12" customFormat="1" ht="11.25">
      <c r="B103" s="145"/>
      <c r="D103" s="146" t="s">
        <v>167</v>
      </c>
      <c r="E103" s="147" t="s">
        <v>3</v>
      </c>
      <c r="F103" s="148" t="s">
        <v>168</v>
      </c>
      <c r="H103" s="149">
        <v>45</v>
      </c>
      <c r="I103" s="150"/>
      <c r="L103" s="145"/>
      <c r="M103" s="151"/>
      <c r="T103" s="152"/>
      <c r="AT103" s="147" t="s">
        <v>167</v>
      </c>
      <c r="AU103" s="147" t="s">
        <v>82</v>
      </c>
      <c r="AV103" s="12" t="s">
        <v>82</v>
      </c>
      <c r="AW103" s="12" t="s">
        <v>33</v>
      </c>
      <c r="AX103" s="12" t="s">
        <v>80</v>
      </c>
      <c r="AY103" s="147" t="s">
        <v>122</v>
      </c>
    </row>
    <row r="104" spans="2:65" s="1" customFormat="1" ht="37.9" customHeight="1">
      <c r="B104" s="127"/>
      <c r="C104" s="128" t="s">
        <v>169</v>
      </c>
      <c r="D104" s="128" t="s">
        <v>124</v>
      </c>
      <c r="E104" s="129" t="s">
        <v>170</v>
      </c>
      <c r="F104" s="130" t="s">
        <v>171</v>
      </c>
      <c r="G104" s="131" t="s">
        <v>140</v>
      </c>
      <c r="H104" s="132">
        <v>189</v>
      </c>
      <c r="I104" s="133"/>
      <c r="J104" s="134">
        <f>ROUND(I104*H104,2)</f>
        <v>0</v>
      </c>
      <c r="K104" s="130" t="s">
        <v>128</v>
      </c>
      <c r="L104" s="32"/>
      <c r="M104" s="135" t="s">
        <v>3</v>
      </c>
      <c r="N104" s="136" t="s">
        <v>43</v>
      </c>
      <c r="P104" s="137">
        <f>O104*H104</f>
        <v>0</v>
      </c>
      <c r="Q104" s="137">
        <v>0</v>
      </c>
      <c r="R104" s="137">
        <f>Q104*H104</f>
        <v>0</v>
      </c>
      <c r="S104" s="137">
        <v>0.26</v>
      </c>
      <c r="T104" s="138">
        <f>S104*H104</f>
        <v>49.14</v>
      </c>
      <c r="AR104" s="139" t="s">
        <v>129</v>
      </c>
      <c r="AT104" s="139" t="s">
        <v>124</v>
      </c>
      <c r="AU104" s="139" t="s">
        <v>82</v>
      </c>
      <c r="AY104" s="17" t="s">
        <v>122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7" t="s">
        <v>80</v>
      </c>
      <c r="BK104" s="140">
        <f>ROUND(I104*H104,2)</f>
        <v>0</v>
      </c>
      <c r="BL104" s="17" t="s">
        <v>129</v>
      </c>
      <c r="BM104" s="139" t="s">
        <v>172</v>
      </c>
    </row>
    <row r="105" spans="2:65" s="1" customFormat="1" ht="11.25">
      <c r="B105" s="32"/>
      <c r="D105" s="141" t="s">
        <v>131</v>
      </c>
      <c r="F105" s="142" t="s">
        <v>173</v>
      </c>
      <c r="I105" s="143"/>
      <c r="L105" s="32"/>
      <c r="M105" s="144"/>
      <c r="T105" s="53"/>
      <c r="AT105" s="17" t="s">
        <v>131</v>
      </c>
      <c r="AU105" s="17" t="s">
        <v>82</v>
      </c>
    </row>
    <row r="106" spans="2:65" s="12" customFormat="1" ht="11.25">
      <c r="B106" s="145"/>
      <c r="D106" s="146" t="s">
        <v>167</v>
      </c>
      <c r="E106" s="147" t="s">
        <v>3</v>
      </c>
      <c r="F106" s="148" t="s">
        <v>174</v>
      </c>
      <c r="H106" s="149">
        <v>189</v>
      </c>
      <c r="I106" s="150"/>
      <c r="L106" s="145"/>
      <c r="M106" s="151"/>
      <c r="T106" s="152"/>
      <c r="AT106" s="147" t="s">
        <v>167</v>
      </c>
      <c r="AU106" s="147" t="s">
        <v>82</v>
      </c>
      <c r="AV106" s="12" t="s">
        <v>82</v>
      </c>
      <c r="AW106" s="12" t="s">
        <v>33</v>
      </c>
      <c r="AX106" s="12" t="s">
        <v>80</v>
      </c>
      <c r="AY106" s="147" t="s">
        <v>122</v>
      </c>
    </row>
    <row r="107" spans="2:65" s="1" customFormat="1" ht="37.9" customHeight="1">
      <c r="B107" s="127"/>
      <c r="C107" s="128" t="s">
        <v>175</v>
      </c>
      <c r="D107" s="128" t="s">
        <v>124</v>
      </c>
      <c r="E107" s="129" t="s">
        <v>176</v>
      </c>
      <c r="F107" s="130" t="s">
        <v>177</v>
      </c>
      <c r="G107" s="131" t="s">
        <v>140</v>
      </c>
      <c r="H107" s="132">
        <v>673</v>
      </c>
      <c r="I107" s="133"/>
      <c r="J107" s="134">
        <f>ROUND(I107*H107,2)</f>
        <v>0</v>
      </c>
      <c r="K107" s="130" t="s">
        <v>128</v>
      </c>
      <c r="L107" s="32"/>
      <c r="M107" s="135" t="s">
        <v>3</v>
      </c>
      <c r="N107" s="136" t="s">
        <v>43</v>
      </c>
      <c r="P107" s="137">
        <f>O107*H107</f>
        <v>0</v>
      </c>
      <c r="Q107" s="137">
        <v>0</v>
      </c>
      <c r="R107" s="137">
        <f>Q107*H107</f>
        <v>0</v>
      </c>
      <c r="S107" s="137">
        <v>0.28999999999999998</v>
      </c>
      <c r="T107" s="138">
        <f>S107*H107</f>
        <v>195.17</v>
      </c>
      <c r="AR107" s="139" t="s">
        <v>129</v>
      </c>
      <c r="AT107" s="139" t="s">
        <v>124</v>
      </c>
      <c r="AU107" s="139" t="s">
        <v>82</v>
      </c>
      <c r="AY107" s="17" t="s">
        <v>122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7" t="s">
        <v>80</v>
      </c>
      <c r="BK107" s="140">
        <f>ROUND(I107*H107,2)</f>
        <v>0</v>
      </c>
      <c r="BL107" s="17" t="s">
        <v>129</v>
      </c>
      <c r="BM107" s="139" t="s">
        <v>178</v>
      </c>
    </row>
    <row r="108" spans="2:65" s="1" customFormat="1" ht="11.25">
      <c r="B108" s="32"/>
      <c r="D108" s="141" t="s">
        <v>131</v>
      </c>
      <c r="F108" s="142" t="s">
        <v>179</v>
      </c>
      <c r="I108" s="143"/>
      <c r="L108" s="32"/>
      <c r="M108" s="144"/>
      <c r="T108" s="53"/>
      <c r="AT108" s="17" t="s">
        <v>131</v>
      </c>
      <c r="AU108" s="17" t="s">
        <v>82</v>
      </c>
    </row>
    <row r="109" spans="2:65" s="13" customFormat="1" ht="11.25">
      <c r="B109" s="153"/>
      <c r="D109" s="146" t="s">
        <v>167</v>
      </c>
      <c r="E109" s="154" t="s">
        <v>3</v>
      </c>
      <c r="F109" s="155" t="s">
        <v>180</v>
      </c>
      <c r="H109" s="154" t="s">
        <v>3</v>
      </c>
      <c r="I109" s="156"/>
      <c r="L109" s="153"/>
      <c r="M109" s="157"/>
      <c r="T109" s="158"/>
      <c r="AT109" s="154" t="s">
        <v>167</v>
      </c>
      <c r="AU109" s="154" t="s">
        <v>82</v>
      </c>
      <c r="AV109" s="13" t="s">
        <v>80</v>
      </c>
      <c r="AW109" s="13" t="s">
        <v>33</v>
      </c>
      <c r="AX109" s="13" t="s">
        <v>72</v>
      </c>
      <c r="AY109" s="154" t="s">
        <v>122</v>
      </c>
    </row>
    <row r="110" spans="2:65" s="12" customFormat="1" ht="11.25">
      <c r="B110" s="145"/>
      <c r="D110" s="146" t="s">
        <v>167</v>
      </c>
      <c r="E110" s="147" t="s">
        <v>3</v>
      </c>
      <c r="F110" s="148" t="s">
        <v>181</v>
      </c>
      <c r="H110" s="149">
        <v>523</v>
      </c>
      <c r="I110" s="150"/>
      <c r="L110" s="145"/>
      <c r="M110" s="151"/>
      <c r="T110" s="152"/>
      <c r="AT110" s="147" t="s">
        <v>167</v>
      </c>
      <c r="AU110" s="147" t="s">
        <v>82</v>
      </c>
      <c r="AV110" s="12" t="s">
        <v>82</v>
      </c>
      <c r="AW110" s="12" t="s">
        <v>33</v>
      </c>
      <c r="AX110" s="12" t="s">
        <v>72</v>
      </c>
      <c r="AY110" s="147" t="s">
        <v>122</v>
      </c>
    </row>
    <row r="111" spans="2:65" s="13" customFormat="1" ht="11.25">
      <c r="B111" s="153"/>
      <c r="D111" s="146" t="s">
        <v>167</v>
      </c>
      <c r="E111" s="154" t="s">
        <v>3</v>
      </c>
      <c r="F111" s="155" t="s">
        <v>182</v>
      </c>
      <c r="H111" s="154" t="s">
        <v>3</v>
      </c>
      <c r="I111" s="156"/>
      <c r="L111" s="153"/>
      <c r="M111" s="157"/>
      <c r="T111" s="158"/>
      <c r="AT111" s="154" t="s">
        <v>167</v>
      </c>
      <c r="AU111" s="154" t="s">
        <v>82</v>
      </c>
      <c r="AV111" s="13" t="s">
        <v>80</v>
      </c>
      <c r="AW111" s="13" t="s">
        <v>33</v>
      </c>
      <c r="AX111" s="13" t="s">
        <v>72</v>
      </c>
      <c r="AY111" s="154" t="s">
        <v>122</v>
      </c>
    </row>
    <row r="112" spans="2:65" s="12" customFormat="1" ht="11.25">
      <c r="B112" s="145"/>
      <c r="D112" s="146" t="s">
        <v>167</v>
      </c>
      <c r="E112" s="147" t="s">
        <v>3</v>
      </c>
      <c r="F112" s="148" t="s">
        <v>183</v>
      </c>
      <c r="H112" s="149">
        <v>45</v>
      </c>
      <c r="I112" s="150"/>
      <c r="L112" s="145"/>
      <c r="M112" s="151"/>
      <c r="T112" s="152"/>
      <c r="AT112" s="147" t="s">
        <v>167</v>
      </c>
      <c r="AU112" s="147" t="s">
        <v>82</v>
      </c>
      <c r="AV112" s="12" t="s">
        <v>82</v>
      </c>
      <c r="AW112" s="12" t="s">
        <v>33</v>
      </c>
      <c r="AX112" s="12" t="s">
        <v>72</v>
      </c>
      <c r="AY112" s="147" t="s">
        <v>122</v>
      </c>
    </row>
    <row r="113" spans="2:65" s="13" customFormat="1" ht="11.25">
      <c r="B113" s="153"/>
      <c r="D113" s="146" t="s">
        <v>167</v>
      </c>
      <c r="E113" s="154" t="s">
        <v>3</v>
      </c>
      <c r="F113" s="155" t="s">
        <v>184</v>
      </c>
      <c r="H113" s="154" t="s">
        <v>3</v>
      </c>
      <c r="I113" s="156"/>
      <c r="L113" s="153"/>
      <c r="M113" s="157"/>
      <c r="T113" s="158"/>
      <c r="AT113" s="154" t="s">
        <v>167</v>
      </c>
      <c r="AU113" s="154" t="s">
        <v>82</v>
      </c>
      <c r="AV113" s="13" t="s">
        <v>80</v>
      </c>
      <c r="AW113" s="13" t="s">
        <v>33</v>
      </c>
      <c r="AX113" s="13" t="s">
        <v>72</v>
      </c>
      <c r="AY113" s="154" t="s">
        <v>122</v>
      </c>
    </row>
    <row r="114" spans="2:65" s="12" customFormat="1" ht="11.25">
      <c r="B114" s="145"/>
      <c r="D114" s="146" t="s">
        <v>167</v>
      </c>
      <c r="E114" s="147" t="s">
        <v>3</v>
      </c>
      <c r="F114" s="148" t="s">
        <v>185</v>
      </c>
      <c r="H114" s="149">
        <v>105</v>
      </c>
      <c r="I114" s="150"/>
      <c r="L114" s="145"/>
      <c r="M114" s="151"/>
      <c r="T114" s="152"/>
      <c r="AT114" s="147" t="s">
        <v>167</v>
      </c>
      <c r="AU114" s="147" t="s">
        <v>82</v>
      </c>
      <c r="AV114" s="12" t="s">
        <v>82</v>
      </c>
      <c r="AW114" s="12" t="s">
        <v>33</v>
      </c>
      <c r="AX114" s="12" t="s">
        <v>72</v>
      </c>
      <c r="AY114" s="147" t="s">
        <v>122</v>
      </c>
    </row>
    <row r="115" spans="2:65" s="14" customFormat="1" ht="11.25">
      <c r="B115" s="159"/>
      <c r="D115" s="146" t="s">
        <v>167</v>
      </c>
      <c r="E115" s="160" t="s">
        <v>3</v>
      </c>
      <c r="F115" s="161" t="s">
        <v>186</v>
      </c>
      <c r="H115" s="162">
        <v>673</v>
      </c>
      <c r="I115" s="163"/>
      <c r="L115" s="159"/>
      <c r="M115" s="164"/>
      <c r="T115" s="165"/>
      <c r="AT115" s="160" t="s">
        <v>167</v>
      </c>
      <c r="AU115" s="160" t="s">
        <v>82</v>
      </c>
      <c r="AV115" s="14" t="s">
        <v>129</v>
      </c>
      <c r="AW115" s="14" t="s">
        <v>33</v>
      </c>
      <c r="AX115" s="14" t="s">
        <v>80</v>
      </c>
      <c r="AY115" s="160" t="s">
        <v>122</v>
      </c>
    </row>
    <row r="116" spans="2:65" s="1" customFormat="1" ht="33" customHeight="1">
      <c r="B116" s="127"/>
      <c r="C116" s="128" t="s">
        <v>187</v>
      </c>
      <c r="D116" s="128" t="s">
        <v>124</v>
      </c>
      <c r="E116" s="129" t="s">
        <v>188</v>
      </c>
      <c r="F116" s="130" t="s">
        <v>189</v>
      </c>
      <c r="G116" s="131" t="s">
        <v>140</v>
      </c>
      <c r="H116" s="132">
        <v>523</v>
      </c>
      <c r="I116" s="133"/>
      <c r="J116" s="134">
        <f>ROUND(I116*H116,2)</f>
        <v>0</v>
      </c>
      <c r="K116" s="130" t="s">
        <v>128</v>
      </c>
      <c r="L116" s="32"/>
      <c r="M116" s="135" t="s">
        <v>3</v>
      </c>
      <c r="N116" s="136" t="s">
        <v>43</v>
      </c>
      <c r="P116" s="137">
        <f>O116*H116</f>
        <v>0</v>
      </c>
      <c r="Q116" s="137">
        <v>0</v>
      </c>
      <c r="R116" s="137">
        <f>Q116*H116</f>
        <v>0</v>
      </c>
      <c r="S116" s="137">
        <v>0.22</v>
      </c>
      <c r="T116" s="138">
        <f>S116*H116</f>
        <v>115.06</v>
      </c>
      <c r="AR116" s="139" t="s">
        <v>129</v>
      </c>
      <c r="AT116" s="139" t="s">
        <v>124</v>
      </c>
      <c r="AU116" s="139" t="s">
        <v>82</v>
      </c>
      <c r="AY116" s="17" t="s">
        <v>122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7" t="s">
        <v>80</v>
      </c>
      <c r="BK116" s="140">
        <f>ROUND(I116*H116,2)</f>
        <v>0</v>
      </c>
      <c r="BL116" s="17" t="s">
        <v>129</v>
      </c>
      <c r="BM116" s="139" t="s">
        <v>190</v>
      </c>
    </row>
    <row r="117" spans="2:65" s="1" customFormat="1" ht="11.25">
      <c r="B117" s="32"/>
      <c r="D117" s="141" t="s">
        <v>131</v>
      </c>
      <c r="F117" s="142" t="s">
        <v>191</v>
      </c>
      <c r="I117" s="143"/>
      <c r="L117" s="32"/>
      <c r="M117" s="144"/>
      <c r="T117" s="53"/>
      <c r="AT117" s="17" t="s">
        <v>131</v>
      </c>
      <c r="AU117" s="17" t="s">
        <v>82</v>
      </c>
    </row>
    <row r="118" spans="2:65" s="12" customFormat="1" ht="11.25">
      <c r="B118" s="145"/>
      <c r="D118" s="146" t="s">
        <v>167</v>
      </c>
      <c r="E118" s="147" t="s">
        <v>3</v>
      </c>
      <c r="F118" s="148" t="s">
        <v>181</v>
      </c>
      <c r="H118" s="149">
        <v>523</v>
      </c>
      <c r="I118" s="150"/>
      <c r="L118" s="145"/>
      <c r="M118" s="151"/>
      <c r="T118" s="152"/>
      <c r="AT118" s="147" t="s">
        <v>167</v>
      </c>
      <c r="AU118" s="147" t="s">
        <v>82</v>
      </c>
      <c r="AV118" s="12" t="s">
        <v>82</v>
      </c>
      <c r="AW118" s="12" t="s">
        <v>33</v>
      </c>
      <c r="AX118" s="12" t="s">
        <v>80</v>
      </c>
      <c r="AY118" s="147" t="s">
        <v>122</v>
      </c>
    </row>
    <row r="119" spans="2:65" s="1" customFormat="1" ht="37.9" customHeight="1">
      <c r="B119" s="127"/>
      <c r="C119" s="128" t="s">
        <v>192</v>
      </c>
      <c r="D119" s="128" t="s">
        <v>124</v>
      </c>
      <c r="E119" s="129" t="s">
        <v>193</v>
      </c>
      <c r="F119" s="130" t="s">
        <v>194</v>
      </c>
      <c r="G119" s="131" t="s">
        <v>140</v>
      </c>
      <c r="H119" s="132">
        <v>19</v>
      </c>
      <c r="I119" s="133"/>
      <c r="J119" s="134">
        <f>ROUND(I119*H119,2)</f>
        <v>0</v>
      </c>
      <c r="K119" s="130" t="s">
        <v>128</v>
      </c>
      <c r="L119" s="32"/>
      <c r="M119" s="135" t="s">
        <v>3</v>
      </c>
      <c r="N119" s="136" t="s">
        <v>43</v>
      </c>
      <c r="P119" s="137">
        <f>O119*H119</f>
        <v>0</v>
      </c>
      <c r="Q119" s="137">
        <v>0</v>
      </c>
      <c r="R119" s="137">
        <f>Q119*H119</f>
        <v>0</v>
      </c>
      <c r="S119" s="137">
        <v>0.5</v>
      </c>
      <c r="T119" s="138">
        <f>S119*H119</f>
        <v>9.5</v>
      </c>
      <c r="AR119" s="139" t="s">
        <v>129</v>
      </c>
      <c r="AT119" s="139" t="s">
        <v>124</v>
      </c>
      <c r="AU119" s="139" t="s">
        <v>82</v>
      </c>
      <c r="AY119" s="17" t="s">
        <v>122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7" t="s">
        <v>80</v>
      </c>
      <c r="BK119" s="140">
        <f>ROUND(I119*H119,2)</f>
        <v>0</v>
      </c>
      <c r="BL119" s="17" t="s">
        <v>129</v>
      </c>
      <c r="BM119" s="139" t="s">
        <v>195</v>
      </c>
    </row>
    <row r="120" spans="2:65" s="1" customFormat="1" ht="11.25">
      <c r="B120" s="32"/>
      <c r="D120" s="141" t="s">
        <v>131</v>
      </c>
      <c r="F120" s="142" t="s">
        <v>196</v>
      </c>
      <c r="I120" s="143"/>
      <c r="L120" s="32"/>
      <c r="M120" s="144"/>
      <c r="T120" s="53"/>
      <c r="AT120" s="17" t="s">
        <v>131</v>
      </c>
      <c r="AU120" s="17" t="s">
        <v>82</v>
      </c>
    </row>
    <row r="121" spans="2:65" s="13" customFormat="1" ht="11.25">
      <c r="B121" s="153"/>
      <c r="D121" s="146" t="s">
        <v>167</v>
      </c>
      <c r="E121" s="154" t="s">
        <v>3</v>
      </c>
      <c r="F121" s="155" t="s">
        <v>197</v>
      </c>
      <c r="H121" s="154" t="s">
        <v>3</v>
      </c>
      <c r="I121" s="156"/>
      <c r="L121" s="153"/>
      <c r="M121" s="157"/>
      <c r="T121" s="158"/>
      <c r="AT121" s="154" t="s">
        <v>167</v>
      </c>
      <c r="AU121" s="154" t="s">
        <v>82</v>
      </c>
      <c r="AV121" s="13" t="s">
        <v>80</v>
      </c>
      <c r="AW121" s="13" t="s">
        <v>33</v>
      </c>
      <c r="AX121" s="13" t="s">
        <v>72</v>
      </c>
      <c r="AY121" s="154" t="s">
        <v>122</v>
      </c>
    </row>
    <row r="122" spans="2:65" s="12" customFormat="1" ht="11.25">
      <c r="B122" s="145"/>
      <c r="D122" s="146" t="s">
        <v>167</v>
      </c>
      <c r="E122" s="147" t="s">
        <v>3</v>
      </c>
      <c r="F122" s="148" t="s">
        <v>198</v>
      </c>
      <c r="H122" s="149">
        <v>19</v>
      </c>
      <c r="I122" s="150"/>
      <c r="L122" s="145"/>
      <c r="M122" s="151"/>
      <c r="T122" s="152"/>
      <c r="AT122" s="147" t="s">
        <v>167</v>
      </c>
      <c r="AU122" s="147" t="s">
        <v>82</v>
      </c>
      <c r="AV122" s="12" t="s">
        <v>82</v>
      </c>
      <c r="AW122" s="12" t="s">
        <v>33</v>
      </c>
      <c r="AX122" s="12" t="s">
        <v>80</v>
      </c>
      <c r="AY122" s="147" t="s">
        <v>122</v>
      </c>
    </row>
    <row r="123" spans="2:65" s="1" customFormat="1" ht="24.2" customHeight="1">
      <c r="B123" s="127"/>
      <c r="C123" s="128" t="s">
        <v>199</v>
      </c>
      <c r="D123" s="128" t="s">
        <v>124</v>
      </c>
      <c r="E123" s="129" t="s">
        <v>200</v>
      </c>
      <c r="F123" s="130" t="s">
        <v>201</v>
      </c>
      <c r="G123" s="131" t="s">
        <v>202</v>
      </c>
      <c r="H123" s="132">
        <v>128</v>
      </c>
      <c r="I123" s="133"/>
      <c r="J123" s="134">
        <f>ROUND(I123*H123,2)</f>
        <v>0</v>
      </c>
      <c r="K123" s="130" t="s">
        <v>128</v>
      </c>
      <c r="L123" s="32"/>
      <c r="M123" s="135" t="s">
        <v>3</v>
      </c>
      <c r="N123" s="136" t="s">
        <v>43</v>
      </c>
      <c r="P123" s="137">
        <f>O123*H123</f>
        <v>0</v>
      </c>
      <c r="Q123" s="137">
        <v>0</v>
      </c>
      <c r="R123" s="137">
        <f>Q123*H123</f>
        <v>0</v>
      </c>
      <c r="S123" s="137">
        <v>0.20499999999999999</v>
      </c>
      <c r="T123" s="138">
        <f>S123*H123</f>
        <v>26.24</v>
      </c>
      <c r="AR123" s="139" t="s">
        <v>129</v>
      </c>
      <c r="AT123" s="139" t="s">
        <v>124</v>
      </c>
      <c r="AU123" s="139" t="s">
        <v>82</v>
      </c>
      <c r="AY123" s="17" t="s">
        <v>122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7" t="s">
        <v>80</v>
      </c>
      <c r="BK123" s="140">
        <f>ROUND(I123*H123,2)</f>
        <v>0</v>
      </c>
      <c r="BL123" s="17" t="s">
        <v>129</v>
      </c>
      <c r="BM123" s="139" t="s">
        <v>203</v>
      </c>
    </row>
    <row r="124" spans="2:65" s="1" customFormat="1" ht="11.25">
      <c r="B124" s="32"/>
      <c r="D124" s="141" t="s">
        <v>131</v>
      </c>
      <c r="F124" s="142" t="s">
        <v>204</v>
      </c>
      <c r="I124" s="143"/>
      <c r="L124" s="32"/>
      <c r="M124" s="144"/>
      <c r="T124" s="53"/>
      <c r="AT124" s="17" t="s">
        <v>131</v>
      </c>
      <c r="AU124" s="17" t="s">
        <v>82</v>
      </c>
    </row>
    <row r="125" spans="2:65" s="12" customFormat="1" ht="11.25">
      <c r="B125" s="145"/>
      <c r="D125" s="146" t="s">
        <v>167</v>
      </c>
      <c r="E125" s="147" t="s">
        <v>3</v>
      </c>
      <c r="F125" s="148" t="s">
        <v>205</v>
      </c>
      <c r="H125" s="149">
        <v>128</v>
      </c>
      <c r="I125" s="150"/>
      <c r="L125" s="145"/>
      <c r="M125" s="151"/>
      <c r="T125" s="152"/>
      <c r="AT125" s="147" t="s">
        <v>167</v>
      </c>
      <c r="AU125" s="147" t="s">
        <v>82</v>
      </c>
      <c r="AV125" s="12" t="s">
        <v>82</v>
      </c>
      <c r="AW125" s="12" t="s">
        <v>33</v>
      </c>
      <c r="AX125" s="12" t="s">
        <v>80</v>
      </c>
      <c r="AY125" s="147" t="s">
        <v>122</v>
      </c>
    </row>
    <row r="126" spans="2:65" s="1" customFormat="1" ht="16.5" customHeight="1">
      <c r="B126" s="127"/>
      <c r="C126" s="128" t="s">
        <v>206</v>
      </c>
      <c r="D126" s="128" t="s">
        <v>124</v>
      </c>
      <c r="E126" s="129" t="s">
        <v>207</v>
      </c>
      <c r="F126" s="130" t="s">
        <v>208</v>
      </c>
      <c r="G126" s="131" t="s">
        <v>140</v>
      </c>
      <c r="H126" s="132">
        <v>290.61599999999999</v>
      </c>
      <c r="I126" s="133"/>
      <c r="J126" s="134">
        <f>ROUND(I126*H126,2)</f>
        <v>0</v>
      </c>
      <c r="K126" s="130" t="s">
        <v>128</v>
      </c>
      <c r="L126" s="32"/>
      <c r="M126" s="135" t="s">
        <v>3</v>
      </c>
      <c r="N126" s="136" t="s">
        <v>43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129</v>
      </c>
      <c r="AT126" s="139" t="s">
        <v>124</v>
      </c>
      <c r="AU126" s="139" t="s">
        <v>82</v>
      </c>
      <c r="AY126" s="17" t="s">
        <v>122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80</v>
      </c>
      <c r="BK126" s="140">
        <f>ROUND(I126*H126,2)</f>
        <v>0</v>
      </c>
      <c r="BL126" s="17" t="s">
        <v>129</v>
      </c>
      <c r="BM126" s="139" t="s">
        <v>209</v>
      </c>
    </row>
    <row r="127" spans="2:65" s="1" customFormat="1" ht="11.25">
      <c r="B127" s="32"/>
      <c r="D127" s="141" t="s">
        <v>131</v>
      </c>
      <c r="F127" s="142" t="s">
        <v>210</v>
      </c>
      <c r="I127" s="143"/>
      <c r="L127" s="32"/>
      <c r="M127" s="144"/>
      <c r="T127" s="53"/>
      <c r="AT127" s="17" t="s">
        <v>131</v>
      </c>
      <c r="AU127" s="17" t="s">
        <v>82</v>
      </c>
    </row>
    <row r="128" spans="2:65" s="13" customFormat="1" ht="11.25">
      <c r="B128" s="153"/>
      <c r="D128" s="146" t="s">
        <v>167</v>
      </c>
      <c r="E128" s="154" t="s">
        <v>3</v>
      </c>
      <c r="F128" s="155" t="s">
        <v>211</v>
      </c>
      <c r="H128" s="154" t="s">
        <v>3</v>
      </c>
      <c r="I128" s="156"/>
      <c r="L128" s="153"/>
      <c r="M128" s="157"/>
      <c r="T128" s="158"/>
      <c r="AT128" s="154" t="s">
        <v>167</v>
      </c>
      <c r="AU128" s="154" t="s">
        <v>82</v>
      </c>
      <c r="AV128" s="13" t="s">
        <v>80</v>
      </c>
      <c r="AW128" s="13" t="s">
        <v>33</v>
      </c>
      <c r="AX128" s="13" t="s">
        <v>72</v>
      </c>
      <c r="AY128" s="154" t="s">
        <v>122</v>
      </c>
    </row>
    <row r="129" spans="2:65" s="12" customFormat="1" ht="11.25">
      <c r="B129" s="145"/>
      <c r="D129" s="146" t="s">
        <v>167</v>
      </c>
      <c r="E129" s="147" t="s">
        <v>3</v>
      </c>
      <c r="F129" s="148" t="s">
        <v>212</v>
      </c>
      <c r="H129" s="149">
        <v>217</v>
      </c>
      <c r="I129" s="150"/>
      <c r="L129" s="145"/>
      <c r="M129" s="151"/>
      <c r="T129" s="152"/>
      <c r="AT129" s="147" t="s">
        <v>167</v>
      </c>
      <c r="AU129" s="147" t="s">
        <v>82</v>
      </c>
      <c r="AV129" s="12" t="s">
        <v>82</v>
      </c>
      <c r="AW129" s="12" t="s">
        <v>33</v>
      </c>
      <c r="AX129" s="12" t="s">
        <v>72</v>
      </c>
      <c r="AY129" s="147" t="s">
        <v>122</v>
      </c>
    </row>
    <row r="130" spans="2:65" s="13" customFormat="1" ht="11.25">
      <c r="B130" s="153"/>
      <c r="D130" s="146" t="s">
        <v>167</v>
      </c>
      <c r="E130" s="154" t="s">
        <v>3</v>
      </c>
      <c r="F130" s="155" t="s">
        <v>213</v>
      </c>
      <c r="H130" s="154" t="s">
        <v>3</v>
      </c>
      <c r="I130" s="156"/>
      <c r="L130" s="153"/>
      <c r="M130" s="157"/>
      <c r="T130" s="158"/>
      <c r="AT130" s="154" t="s">
        <v>167</v>
      </c>
      <c r="AU130" s="154" t="s">
        <v>82</v>
      </c>
      <c r="AV130" s="13" t="s">
        <v>80</v>
      </c>
      <c r="AW130" s="13" t="s">
        <v>33</v>
      </c>
      <c r="AX130" s="13" t="s">
        <v>72</v>
      </c>
      <c r="AY130" s="154" t="s">
        <v>122</v>
      </c>
    </row>
    <row r="131" spans="2:65" s="12" customFormat="1" ht="11.25">
      <c r="B131" s="145"/>
      <c r="D131" s="146" t="s">
        <v>167</v>
      </c>
      <c r="E131" s="147" t="s">
        <v>3</v>
      </c>
      <c r="F131" s="148" t="s">
        <v>214</v>
      </c>
      <c r="H131" s="149">
        <v>14.535</v>
      </c>
      <c r="I131" s="150"/>
      <c r="L131" s="145"/>
      <c r="M131" s="151"/>
      <c r="T131" s="152"/>
      <c r="AT131" s="147" t="s">
        <v>167</v>
      </c>
      <c r="AU131" s="147" t="s">
        <v>82</v>
      </c>
      <c r="AV131" s="12" t="s">
        <v>82</v>
      </c>
      <c r="AW131" s="12" t="s">
        <v>33</v>
      </c>
      <c r="AX131" s="12" t="s">
        <v>72</v>
      </c>
      <c r="AY131" s="147" t="s">
        <v>122</v>
      </c>
    </row>
    <row r="132" spans="2:65" s="13" customFormat="1" ht="11.25">
      <c r="B132" s="153"/>
      <c r="D132" s="146" t="s">
        <v>167</v>
      </c>
      <c r="E132" s="154" t="s">
        <v>3</v>
      </c>
      <c r="F132" s="155" t="s">
        <v>215</v>
      </c>
      <c r="H132" s="154" t="s">
        <v>3</v>
      </c>
      <c r="I132" s="156"/>
      <c r="L132" s="153"/>
      <c r="M132" s="157"/>
      <c r="T132" s="158"/>
      <c r="AT132" s="154" t="s">
        <v>167</v>
      </c>
      <c r="AU132" s="154" t="s">
        <v>82</v>
      </c>
      <c r="AV132" s="13" t="s">
        <v>80</v>
      </c>
      <c r="AW132" s="13" t="s">
        <v>33</v>
      </c>
      <c r="AX132" s="13" t="s">
        <v>72</v>
      </c>
      <c r="AY132" s="154" t="s">
        <v>122</v>
      </c>
    </row>
    <row r="133" spans="2:65" s="12" customFormat="1" ht="11.25">
      <c r="B133" s="145"/>
      <c r="D133" s="146" t="s">
        <v>167</v>
      </c>
      <c r="E133" s="147" t="s">
        <v>3</v>
      </c>
      <c r="F133" s="148" t="s">
        <v>216</v>
      </c>
      <c r="H133" s="149">
        <v>9.0809999999999995</v>
      </c>
      <c r="I133" s="150"/>
      <c r="L133" s="145"/>
      <c r="M133" s="151"/>
      <c r="T133" s="152"/>
      <c r="AT133" s="147" t="s">
        <v>167</v>
      </c>
      <c r="AU133" s="147" t="s">
        <v>82</v>
      </c>
      <c r="AV133" s="12" t="s">
        <v>82</v>
      </c>
      <c r="AW133" s="12" t="s">
        <v>33</v>
      </c>
      <c r="AX133" s="12" t="s">
        <v>72</v>
      </c>
      <c r="AY133" s="147" t="s">
        <v>122</v>
      </c>
    </row>
    <row r="134" spans="2:65" s="13" customFormat="1" ht="11.25">
      <c r="B134" s="153"/>
      <c r="D134" s="146" t="s">
        <v>167</v>
      </c>
      <c r="E134" s="154" t="s">
        <v>3</v>
      </c>
      <c r="F134" s="155" t="s">
        <v>217</v>
      </c>
      <c r="H134" s="154" t="s">
        <v>3</v>
      </c>
      <c r="I134" s="156"/>
      <c r="L134" s="153"/>
      <c r="M134" s="157"/>
      <c r="T134" s="158"/>
      <c r="AT134" s="154" t="s">
        <v>167</v>
      </c>
      <c r="AU134" s="154" t="s">
        <v>82</v>
      </c>
      <c r="AV134" s="13" t="s">
        <v>80</v>
      </c>
      <c r="AW134" s="13" t="s">
        <v>33</v>
      </c>
      <c r="AX134" s="13" t="s">
        <v>72</v>
      </c>
      <c r="AY134" s="154" t="s">
        <v>122</v>
      </c>
    </row>
    <row r="135" spans="2:65" s="12" customFormat="1" ht="11.25">
      <c r="B135" s="145"/>
      <c r="D135" s="146" t="s">
        <v>167</v>
      </c>
      <c r="E135" s="147" t="s">
        <v>3</v>
      </c>
      <c r="F135" s="148" t="s">
        <v>218</v>
      </c>
      <c r="H135" s="149">
        <v>50</v>
      </c>
      <c r="I135" s="150"/>
      <c r="L135" s="145"/>
      <c r="M135" s="151"/>
      <c r="T135" s="152"/>
      <c r="AT135" s="147" t="s">
        <v>167</v>
      </c>
      <c r="AU135" s="147" t="s">
        <v>82</v>
      </c>
      <c r="AV135" s="12" t="s">
        <v>82</v>
      </c>
      <c r="AW135" s="12" t="s">
        <v>33</v>
      </c>
      <c r="AX135" s="12" t="s">
        <v>72</v>
      </c>
      <c r="AY135" s="147" t="s">
        <v>122</v>
      </c>
    </row>
    <row r="136" spans="2:65" s="14" customFormat="1" ht="11.25">
      <c r="B136" s="159"/>
      <c r="D136" s="146" t="s">
        <v>167</v>
      </c>
      <c r="E136" s="160" t="s">
        <v>3</v>
      </c>
      <c r="F136" s="161" t="s">
        <v>186</v>
      </c>
      <c r="H136" s="162">
        <v>290.61599999999999</v>
      </c>
      <c r="I136" s="163"/>
      <c r="L136" s="159"/>
      <c r="M136" s="164"/>
      <c r="T136" s="165"/>
      <c r="AT136" s="160" t="s">
        <v>167</v>
      </c>
      <c r="AU136" s="160" t="s">
        <v>82</v>
      </c>
      <c r="AV136" s="14" t="s">
        <v>129</v>
      </c>
      <c r="AW136" s="14" t="s">
        <v>33</v>
      </c>
      <c r="AX136" s="14" t="s">
        <v>80</v>
      </c>
      <c r="AY136" s="160" t="s">
        <v>122</v>
      </c>
    </row>
    <row r="137" spans="2:65" s="1" customFormat="1" ht="16.5" customHeight="1">
      <c r="B137" s="127"/>
      <c r="C137" s="128" t="s">
        <v>9</v>
      </c>
      <c r="D137" s="128" t="s">
        <v>124</v>
      </c>
      <c r="E137" s="129" t="s">
        <v>219</v>
      </c>
      <c r="F137" s="130" t="s">
        <v>220</v>
      </c>
      <c r="G137" s="131" t="s">
        <v>221</v>
      </c>
      <c r="H137" s="132">
        <v>78.007999999999996</v>
      </c>
      <c r="I137" s="133"/>
      <c r="J137" s="134">
        <f>ROUND(I137*H137,2)</f>
        <v>0</v>
      </c>
      <c r="K137" s="130" t="s">
        <v>128</v>
      </c>
      <c r="L137" s="32"/>
      <c r="M137" s="135" t="s">
        <v>3</v>
      </c>
      <c r="N137" s="136" t="s">
        <v>43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129</v>
      </c>
      <c r="AT137" s="139" t="s">
        <v>124</v>
      </c>
      <c r="AU137" s="139" t="s">
        <v>82</v>
      </c>
      <c r="AY137" s="17" t="s">
        <v>122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80</v>
      </c>
      <c r="BK137" s="140">
        <f>ROUND(I137*H137,2)</f>
        <v>0</v>
      </c>
      <c r="BL137" s="17" t="s">
        <v>129</v>
      </c>
      <c r="BM137" s="139" t="s">
        <v>222</v>
      </c>
    </row>
    <row r="138" spans="2:65" s="1" customFormat="1" ht="11.25">
      <c r="B138" s="32"/>
      <c r="D138" s="141" t="s">
        <v>131</v>
      </c>
      <c r="F138" s="142" t="s">
        <v>223</v>
      </c>
      <c r="I138" s="143"/>
      <c r="L138" s="32"/>
      <c r="M138" s="144"/>
      <c r="T138" s="53"/>
      <c r="AT138" s="17" t="s">
        <v>131</v>
      </c>
      <c r="AU138" s="17" t="s">
        <v>82</v>
      </c>
    </row>
    <row r="139" spans="2:65" s="13" customFormat="1" ht="11.25">
      <c r="B139" s="153"/>
      <c r="D139" s="146" t="s">
        <v>167</v>
      </c>
      <c r="E139" s="154" t="s">
        <v>3</v>
      </c>
      <c r="F139" s="155" t="s">
        <v>217</v>
      </c>
      <c r="H139" s="154" t="s">
        <v>3</v>
      </c>
      <c r="I139" s="156"/>
      <c r="L139" s="153"/>
      <c r="M139" s="157"/>
      <c r="T139" s="158"/>
      <c r="AT139" s="154" t="s">
        <v>167</v>
      </c>
      <c r="AU139" s="154" t="s">
        <v>82</v>
      </c>
      <c r="AV139" s="13" t="s">
        <v>80</v>
      </c>
      <c r="AW139" s="13" t="s">
        <v>33</v>
      </c>
      <c r="AX139" s="13" t="s">
        <v>72</v>
      </c>
      <c r="AY139" s="154" t="s">
        <v>122</v>
      </c>
    </row>
    <row r="140" spans="2:65" s="12" customFormat="1" ht="11.25">
      <c r="B140" s="145"/>
      <c r="D140" s="146" t="s">
        <v>167</v>
      </c>
      <c r="E140" s="147" t="s">
        <v>3</v>
      </c>
      <c r="F140" s="148" t="s">
        <v>224</v>
      </c>
      <c r="H140" s="149">
        <v>18</v>
      </c>
      <c r="I140" s="150"/>
      <c r="L140" s="145"/>
      <c r="M140" s="151"/>
      <c r="T140" s="152"/>
      <c r="AT140" s="147" t="s">
        <v>167</v>
      </c>
      <c r="AU140" s="147" t="s">
        <v>82</v>
      </c>
      <c r="AV140" s="12" t="s">
        <v>82</v>
      </c>
      <c r="AW140" s="12" t="s">
        <v>33</v>
      </c>
      <c r="AX140" s="12" t="s">
        <v>72</v>
      </c>
      <c r="AY140" s="147" t="s">
        <v>122</v>
      </c>
    </row>
    <row r="141" spans="2:65" s="13" customFormat="1" ht="11.25">
      <c r="B141" s="153"/>
      <c r="D141" s="146" t="s">
        <v>167</v>
      </c>
      <c r="E141" s="154" t="s">
        <v>3</v>
      </c>
      <c r="F141" s="155" t="s">
        <v>225</v>
      </c>
      <c r="H141" s="154" t="s">
        <v>3</v>
      </c>
      <c r="I141" s="156"/>
      <c r="L141" s="153"/>
      <c r="M141" s="157"/>
      <c r="T141" s="158"/>
      <c r="AT141" s="154" t="s">
        <v>167</v>
      </c>
      <c r="AU141" s="154" t="s">
        <v>82</v>
      </c>
      <c r="AV141" s="13" t="s">
        <v>80</v>
      </c>
      <c r="AW141" s="13" t="s">
        <v>33</v>
      </c>
      <c r="AX141" s="13" t="s">
        <v>72</v>
      </c>
      <c r="AY141" s="154" t="s">
        <v>122</v>
      </c>
    </row>
    <row r="142" spans="2:65" s="12" customFormat="1" ht="11.25">
      <c r="B142" s="145"/>
      <c r="D142" s="146" t="s">
        <v>167</v>
      </c>
      <c r="E142" s="147" t="s">
        <v>3</v>
      </c>
      <c r="F142" s="148" t="s">
        <v>226</v>
      </c>
      <c r="H142" s="149">
        <v>5.75</v>
      </c>
      <c r="I142" s="150"/>
      <c r="L142" s="145"/>
      <c r="M142" s="151"/>
      <c r="T142" s="152"/>
      <c r="AT142" s="147" t="s">
        <v>167</v>
      </c>
      <c r="AU142" s="147" t="s">
        <v>82</v>
      </c>
      <c r="AV142" s="12" t="s">
        <v>82</v>
      </c>
      <c r="AW142" s="12" t="s">
        <v>33</v>
      </c>
      <c r="AX142" s="12" t="s">
        <v>72</v>
      </c>
      <c r="AY142" s="147" t="s">
        <v>122</v>
      </c>
    </row>
    <row r="143" spans="2:65" s="13" customFormat="1" ht="11.25">
      <c r="B143" s="153"/>
      <c r="D143" s="146" t="s">
        <v>167</v>
      </c>
      <c r="E143" s="154" t="s">
        <v>3</v>
      </c>
      <c r="F143" s="155" t="s">
        <v>227</v>
      </c>
      <c r="H143" s="154" t="s">
        <v>3</v>
      </c>
      <c r="I143" s="156"/>
      <c r="L143" s="153"/>
      <c r="M143" s="157"/>
      <c r="T143" s="158"/>
      <c r="AT143" s="154" t="s">
        <v>167</v>
      </c>
      <c r="AU143" s="154" t="s">
        <v>82</v>
      </c>
      <c r="AV143" s="13" t="s">
        <v>80</v>
      </c>
      <c r="AW143" s="13" t="s">
        <v>33</v>
      </c>
      <c r="AX143" s="13" t="s">
        <v>72</v>
      </c>
      <c r="AY143" s="154" t="s">
        <v>122</v>
      </c>
    </row>
    <row r="144" spans="2:65" s="12" customFormat="1" ht="11.25">
      <c r="B144" s="145"/>
      <c r="D144" s="146" t="s">
        <v>167</v>
      </c>
      <c r="E144" s="147" t="s">
        <v>3</v>
      </c>
      <c r="F144" s="148" t="s">
        <v>228</v>
      </c>
      <c r="H144" s="149">
        <v>10.199999999999999</v>
      </c>
      <c r="I144" s="150"/>
      <c r="L144" s="145"/>
      <c r="M144" s="151"/>
      <c r="T144" s="152"/>
      <c r="AT144" s="147" t="s">
        <v>167</v>
      </c>
      <c r="AU144" s="147" t="s">
        <v>82</v>
      </c>
      <c r="AV144" s="12" t="s">
        <v>82</v>
      </c>
      <c r="AW144" s="12" t="s">
        <v>33</v>
      </c>
      <c r="AX144" s="12" t="s">
        <v>72</v>
      </c>
      <c r="AY144" s="147" t="s">
        <v>122</v>
      </c>
    </row>
    <row r="145" spans="2:65" s="13" customFormat="1" ht="11.25">
      <c r="B145" s="153"/>
      <c r="D145" s="146" t="s">
        <v>167</v>
      </c>
      <c r="E145" s="154" t="s">
        <v>3</v>
      </c>
      <c r="F145" s="155" t="s">
        <v>229</v>
      </c>
      <c r="H145" s="154" t="s">
        <v>3</v>
      </c>
      <c r="I145" s="156"/>
      <c r="L145" s="153"/>
      <c r="M145" s="157"/>
      <c r="T145" s="158"/>
      <c r="AT145" s="154" t="s">
        <v>167</v>
      </c>
      <c r="AU145" s="154" t="s">
        <v>82</v>
      </c>
      <c r="AV145" s="13" t="s">
        <v>80</v>
      </c>
      <c r="AW145" s="13" t="s">
        <v>33</v>
      </c>
      <c r="AX145" s="13" t="s">
        <v>72</v>
      </c>
      <c r="AY145" s="154" t="s">
        <v>122</v>
      </c>
    </row>
    <row r="146" spans="2:65" s="12" customFormat="1" ht="11.25">
      <c r="B146" s="145"/>
      <c r="D146" s="146" t="s">
        <v>167</v>
      </c>
      <c r="E146" s="147" t="s">
        <v>3</v>
      </c>
      <c r="F146" s="148" t="s">
        <v>230</v>
      </c>
      <c r="H146" s="149">
        <v>12.76</v>
      </c>
      <c r="I146" s="150"/>
      <c r="L146" s="145"/>
      <c r="M146" s="151"/>
      <c r="T146" s="152"/>
      <c r="AT146" s="147" t="s">
        <v>167</v>
      </c>
      <c r="AU146" s="147" t="s">
        <v>82</v>
      </c>
      <c r="AV146" s="12" t="s">
        <v>82</v>
      </c>
      <c r="AW146" s="12" t="s">
        <v>33</v>
      </c>
      <c r="AX146" s="12" t="s">
        <v>72</v>
      </c>
      <c r="AY146" s="147" t="s">
        <v>122</v>
      </c>
    </row>
    <row r="147" spans="2:65" s="13" customFormat="1" ht="11.25">
      <c r="B147" s="153"/>
      <c r="D147" s="146" t="s">
        <v>167</v>
      </c>
      <c r="E147" s="154" t="s">
        <v>3</v>
      </c>
      <c r="F147" s="155" t="s">
        <v>231</v>
      </c>
      <c r="H147" s="154" t="s">
        <v>3</v>
      </c>
      <c r="I147" s="156"/>
      <c r="L147" s="153"/>
      <c r="M147" s="157"/>
      <c r="T147" s="158"/>
      <c r="AT147" s="154" t="s">
        <v>167</v>
      </c>
      <c r="AU147" s="154" t="s">
        <v>82</v>
      </c>
      <c r="AV147" s="13" t="s">
        <v>80</v>
      </c>
      <c r="AW147" s="13" t="s">
        <v>33</v>
      </c>
      <c r="AX147" s="13" t="s">
        <v>72</v>
      </c>
      <c r="AY147" s="154" t="s">
        <v>122</v>
      </c>
    </row>
    <row r="148" spans="2:65" s="12" customFormat="1" ht="11.25">
      <c r="B148" s="145"/>
      <c r="D148" s="146" t="s">
        <v>167</v>
      </c>
      <c r="E148" s="147" t="s">
        <v>3</v>
      </c>
      <c r="F148" s="148" t="s">
        <v>232</v>
      </c>
      <c r="H148" s="149">
        <v>2.1</v>
      </c>
      <c r="I148" s="150"/>
      <c r="L148" s="145"/>
      <c r="M148" s="151"/>
      <c r="T148" s="152"/>
      <c r="AT148" s="147" t="s">
        <v>167</v>
      </c>
      <c r="AU148" s="147" t="s">
        <v>82</v>
      </c>
      <c r="AV148" s="12" t="s">
        <v>82</v>
      </c>
      <c r="AW148" s="12" t="s">
        <v>33</v>
      </c>
      <c r="AX148" s="12" t="s">
        <v>72</v>
      </c>
      <c r="AY148" s="147" t="s">
        <v>122</v>
      </c>
    </row>
    <row r="149" spans="2:65" s="13" customFormat="1" ht="11.25">
      <c r="B149" s="153"/>
      <c r="D149" s="146" t="s">
        <v>167</v>
      </c>
      <c r="E149" s="154" t="s">
        <v>3</v>
      </c>
      <c r="F149" s="155" t="s">
        <v>197</v>
      </c>
      <c r="H149" s="154" t="s">
        <v>3</v>
      </c>
      <c r="I149" s="156"/>
      <c r="L149" s="153"/>
      <c r="M149" s="157"/>
      <c r="T149" s="158"/>
      <c r="AT149" s="154" t="s">
        <v>167</v>
      </c>
      <c r="AU149" s="154" t="s">
        <v>82</v>
      </c>
      <c r="AV149" s="13" t="s">
        <v>80</v>
      </c>
      <c r="AW149" s="13" t="s">
        <v>33</v>
      </c>
      <c r="AX149" s="13" t="s">
        <v>72</v>
      </c>
      <c r="AY149" s="154" t="s">
        <v>122</v>
      </c>
    </row>
    <row r="150" spans="2:65" s="12" customFormat="1" ht="11.25">
      <c r="B150" s="145"/>
      <c r="D150" s="146" t="s">
        <v>167</v>
      </c>
      <c r="E150" s="147" t="s">
        <v>3</v>
      </c>
      <c r="F150" s="148" t="s">
        <v>233</v>
      </c>
      <c r="H150" s="149">
        <v>0.45</v>
      </c>
      <c r="I150" s="150"/>
      <c r="L150" s="145"/>
      <c r="M150" s="151"/>
      <c r="T150" s="152"/>
      <c r="AT150" s="147" t="s">
        <v>167</v>
      </c>
      <c r="AU150" s="147" t="s">
        <v>82</v>
      </c>
      <c r="AV150" s="12" t="s">
        <v>82</v>
      </c>
      <c r="AW150" s="12" t="s">
        <v>33</v>
      </c>
      <c r="AX150" s="12" t="s">
        <v>72</v>
      </c>
      <c r="AY150" s="147" t="s">
        <v>122</v>
      </c>
    </row>
    <row r="151" spans="2:65" s="13" customFormat="1" ht="11.25">
      <c r="B151" s="153"/>
      <c r="D151" s="146" t="s">
        <v>167</v>
      </c>
      <c r="E151" s="154" t="s">
        <v>3</v>
      </c>
      <c r="F151" s="155" t="s">
        <v>234</v>
      </c>
      <c r="H151" s="154" t="s">
        <v>3</v>
      </c>
      <c r="I151" s="156"/>
      <c r="L151" s="153"/>
      <c r="M151" s="157"/>
      <c r="T151" s="158"/>
      <c r="AT151" s="154" t="s">
        <v>167</v>
      </c>
      <c r="AU151" s="154" t="s">
        <v>82</v>
      </c>
      <c r="AV151" s="13" t="s">
        <v>80</v>
      </c>
      <c r="AW151" s="13" t="s">
        <v>33</v>
      </c>
      <c r="AX151" s="13" t="s">
        <v>72</v>
      </c>
      <c r="AY151" s="154" t="s">
        <v>122</v>
      </c>
    </row>
    <row r="152" spans="2:65" s="12" customFormat="1" ht="11.25">
      <c r="B152" s="145"/>
      <c r="D152" s="146" t="s">
        <v>167</v>
      </c>
      <c r="E152" s="147" t="s">
        <v>3</v>
      </c>
      <c r="F152" s="148" t="s">
        <v>235</v>
      </c>
      <c r="H152" s="149">
        <v>1.218</v>
      </c>
      <c r="I152" s="150"/>
      <c r="L152" s="145"/>
      <c r="M152" s="151"/>
      <c r="T152" s="152"/>
      <c r="AT152" s="147" t="s">
        <v>167</v>
      </c>
      <c r="AU152" s="147" t="s">
        <v>82</v>
      </c>
      <c r="AV152" s="12" t="s">
        <v>82</v>
      </c>
      <c r="AW152" s="12" t="s">
        <v>33</v>
      </c>
      <c r="AX152" s="12" t="s">
        <v>72</v>
      </c>
      <c r="AY152" s="147" t="s">
        <v>122</v>
      </c>
    </row>
    <row r="153" spans="2:65" s="13" customFormat="1" ht="11.25">
      <c r="B153" s="153"/>
      <c r="D153" s="146" t="s">
        <v>167</v>
      </c>
      <c r="E153" s="154" t="s">
        <v>3</v>
      </c>
      <c r="F153" s="155" t="s">
        <v>236</v>
      </c>
      <c r="H153" s="154" t="s">
        <v>3</v>
      </c>
      <c r="I153" s="156"/>
      <c r="L153" s="153"/>
      <c r="M153" s="157"/>
      <c r="T153" s="158"/>
      <c r="AT153" s="154" t="s">
        <v>167</v>
      </c>
      <c r="AU153" s="154" t="s">
        <v>82</v>
      </c>
      <c r="AV153" s="13" t="s">
        <v>80</v>
      </c>
      <c r="AW153" s="13" t="s">
        <v>33</v>
      </c>
      <c r="AX153" s="13" t="s">
        <v>72</v>
      </c>
      <c r="AY153" s="154" t="s">
        <v>122</v>
      </c>
    </row>
    <row r="154" spans="2:65" s="12" customFormat="1" ht="11.25">
      <c r="B154" s="145"/>
      <c r="D154" s="146" t="s">
        <v>167</v>
      </c>
      <c r="E154" s="147" t="s">
        <v>3</v>
      </c>
      <c r="F154" s="148" t="s">
        <v>237</v>
      </c>
      <c r="H154" s="149">
        <v>23.76</v>
      </c>
      <c r="I154" s="150"/>
      <c r="L154" s="145"/>
      <c r="M154" s="151"/>
      <c r="T154" s="152"/>
      <c r="AT154" s="147" t="s">
        <v>167</v>
      </c>
      <c r="AU154" s="147" t="s">
        <v>82</v>
      </c>
      <c r="AV154" s="12" t="s">
        <v>82</v>
      </c>
      <c r="AW154" s="12" t="s">
        <v>33</v>
      </c>
      <c r="AX154" s="12" t="s">
        <v>72</v>
      </c>
      <c r="AY154" s="147" t="s">
        <v>122</v>
      </c>
    </row>
    <row r="155" spans="2:65" s="13" customFormat="1" ht="11.25">
      <c r="B155" s="153"/>
      <c r="D155" s="146" t="s">
        <v>167</v>
      </c>
      <c r="E155" s="154" t="s">
        <v>3</v>
      </c>
      <c r="F155" s="155" t="s">
        <v>238</v>
      </c>
      <c r="H155" s="154" t="s">
        <v>3</v>
      </c>
      <c r="I155" s="156"/>
      <c r="L155" s="153"/>
      <c r="M155" s="157"/>
      <c r="T155" s="158"/>
      <c r="AT155" s="154" t="s">
        <v>167</v>
      </c>
      <c r="AU155" s="154" t="s">
        <v>82</v>
      </c>
      <c r="AV155" s="13" t="s">
        <v>80</v>
      </c>
      <c r="AW155" s="13" t="s">
        <v>33</v>
      </c>
      <c r="AX155" s="13" t="s">
        <v>72</v>
      </c>
      <c r="AY155" s="154" t="s">
        <v>122</v>
      </c>
    </row>
    <row r="156" spans="2:65" s="12" customFormat="1" ht="11.25">
      <c r="B156" s="145"/>
      <c r="D156" s="146" t="s">
        <v>167</v>
      </c>
      <c r="E156" s="147" t="s">
        <v>3</v>
      </c>
      <c r="F156" s="148" t="s">
        <v>239</v>
      </c>
      <c r="H156" s="149">
        <v>3.77</v>
      </c>
      <c r="I156" s="150"/>
      <c r="L156" s="145"/>
      <c r="M156" s="151"/>
      <c r="T156" s="152"/>
      <c r="AT156" s="147" t="s">
        <v>167</v>
      </c>
      <c r="AU156" s="147" t="s">
        <v>82</v>
      </c>
      <c r="AV156" s="12" t="s">
        <v>82</v>
      </c>
      <c r="AW156" s="12" t="s">
        <v>33</v>
      </c>
      <c r="AX156" s="12" t="s">
        <v>72</v>
      </c>
      <c r="AY156" s="147" t="s">
        <v>122</v>
      </c>
    </row>
    <row r="157" spans="2:65" s="14" customFormat="1" ht="11.25">
      <c r="B157" s="159"/>
      <c r="D157" s="146" t="s">
        <v>167</v>
      </c>
      <c r="E157" s="160" t="s">
        <v>3</v>
      </c>
      <c r="F157" s="161" t="s">
        <v>186</v>
      </c>
      <c r="H157" s="162">
        <v>78.007999999999996</v>
      </c>
      <c r="I157" s="163"/>
      <c r="L157" s="159"/>
      <c r="M157" s="164"/>
      <c r="T157" s="165"/>
      <c r="AT157" s="160" t="s">
        <v>167</v>
      </c>
      <c r="AU157" s="160" t="s">
        <v>82</v>
      </c>
      <c r="AV157" s="14" t="s">
        <v>129</v>
      </c>
      <c r="AW157" s="14" t="s">
        <v>33</v>
      </c>
      <c r="AX157" s="14" t="s">
        <v>80</v>
      </c>
      <c r="AY157" s="160" t="s">
        <v>122</v>
      </c>
    </row>
    <row r="158" spans="2:65" s="1" customFormat="1" ht="24.2" customHeight="1">
      <c r="B158" s="127"/>
      <c r="C158" s="128" t="s">
        <v>240</v>
      </c>
      <c r="D158" s="128" t="s">
        <v>124</v>
      </c>
      <c r="E158" s="129" t="s">
        <v>241</v>
      </c>
      <c r="F158" s="130" t="s">
        <v>242</v>
      </c>
      <c r="G158" s="131" t="s">
        <v>221</v>
      </c>
      <c r="H158" s="132">
        <v>6.5510000000000002</v>
      </c>
      <c r="I158" s="133"/>
      <c r="J158" s="134">
        <f>ROUND(I158*H158,2)</f>
        <v>0</v>
      </c>
      <c r="K158" s="130" t="s">
        <v>128</v>
      </c>
      <c r="L158" s="32"/>
      <c r="M158" s="135" t="s">
        <v>3</v>
      </c>
      <c r="N158" s="136" t="s">
        <v>43</v>
      </c>
      <c r="P158" s="137">
        <f>O158*H158</f>
        <v>0</v>
      </c>
      <c r="Q158" s="137">
        <v>0</v>
      </c>
      <c r="R158" s="137">
        <f>Q158*H158</f>
        <v>0</v>
      </c>
      <c r="S158" s="137">
        <v>0</v>
      </c>
      <c r="T158" s="138">
        <f>S158*H158</f>
        <v>0</v>
      </c>
      <c r="AR158" s="139" t="s">
        <v>129</v>
      </c>
      <c r="AT158" s="139" t="s">
        <v>124</v>
      </c>
      <c r="AU158" s="139" t="s">
        <v>82</v>
      </c>
      <c r="AY158" s="17" t="s">
        <v>122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7" t="s">
        <v>80</v>
      </c>
      <c r="BK158" s="140">
        <f>ROUND(I158*H158,2)</f>
        <v>0</v>
      </c>
      <c r="BL158" s="17" t="s">
        <v>129</v>
      </c>
      <c r="BM158" s="139" t="s">
        <v>243</v>
      </c>
    </row>
    <row r="159" spans="2:65" s="1" customFormat="1" ht="11.25">
      <c r="B159" s="32"/>
      <c r="D159" s="141" t="s">
        <v>131</v>
      </c>
      <c r="F159" s="142" t="s">
        <v>244</v>
      </c>
      <c r="I159" s="143"/>
      <c r="L159" s="32"/>
      <c r="M159" s="144"/>
      <c r="T159" s="53"/>
      <c r="AT159" s="17" t="s">
        <v>131</v>
      </c>
      <c r="AU159" s="17" t="s">
        <v>82</v>
      </c>
    </row>
    <row r="160" spans="2:65" s="13" customFormat="1" ht="11.25">
      <c r="B160" s="153"/>
      <c r="D160" s="146" t="s">
        <v>167</v>
      </c>
      <c r="E160" s="154" t="s">
        <v>3</v>
      </c>
      <c r="F160" s="155" t="s">
        <v>245</v>
      </c>
      <c r="H160" s="154" t="s">
        <v>3</v>
      </c>
      <c r="I160" s="156"/>
      <c r="L160" s="153"/>
      <c r="M160" s="157"/>
      <c r="T160" s="158"/>
      <c r="AT160" s="154" t="s">
        <v>167</v>
      </c>
      <c r="AU160" s="154" t="s">
        <v>82</v>
      </c>
      <c r="AV160" s="13" t="s">
        <v>80</v>
      </c>
      <c r="AW160" s="13" t="s">
        <v>33</v>
      </c>
      <c r="AX160" s="13" t="s">
        <v>72</v>
      </c>
      <c r="AY160" s="154" t="s">
        <v>122</v>
      </c>
    </row>
    <row r="161" spans="2:51" s="12" customFormat="1" ht="11.25">
      <c r="B161" s="145"/>
      <c r="D161" s="146" t="s">
        <v>167</v>
      </c>
      <c r="E161" s="147" t="s">
        <v>3</v>
      </c>
      <c r="F161" s="148" t="s">
        <v>246</v>
      </c>
      <c r="H161" s="149">
        <v>0.17</v>
      </c>
      <c r="I161" s="150"/>
      <c r="L161" s="145"/>
      <c r="M161" s="151"/>
      <c r="T161" s="152"/>
      <c r="AT161" s="147" t="s">
        <v>167</v>
      </c>
      <c r="AU161" s="147" t="s">
        <v>82</v>
      </c>
      <c r="AV161" s="12" t="s">
        <v>82</v>
      </c>
      <c r="AW161" s="12" t="s">
        <v>33</v>
      </c>
      <c r="AX161" s="12" t="s">
        <v>72</v>
      </c>
      <c r="AY161" s="147" t="s">
        <v>122</v>
      </c>
    </row>
    <row r="162" spans="2:51" s="13" customFormat="1" ht="11.25">
      <c r="B162" s="153"/>
      <c r="D162" s="146" t="s">
        <v>167</v>
      </c>
      <c r="E162" s="154" t="s">
        <v>3</v>
      </c>
      <c r="F162" s="155" t="s">
        <v>247</v>
      </c>
      <c r="H162" s="154" t="s">
        <v>3</v>
      </c>
      <c r="I162" s="156"/>
      <c r="L162" s="153"/>
      <c r="M162" s="157"/>
      <c r="T162" s="158"/>
      <c r="AT162" s="154" t="s">
        <v>167</v>
      </c>
      <c r="AU162" s="154" t="s">
        <v>82</v>
      </c>
      <c r="AV162" s="13" t="s">
        <v>80</v>
      </c>
      <c r="AW162" s="13" t="s">
        <v>33</v>
      </c>
      <c r="AX162" s="13" t="s">
        <v>72</v>
      </c>
      <c r="AY162" s="154" t="s">
        <v>122</v>
      </c>
    </row>
    <row r="163" spans="2:51" s="12" customFormat="1" ht="11.25">
      <c r="B163" s="145"/>
      <c r="D163" s="146" t="s">
        <v>167</v>
      </c>
      <c r="E163" s="147" t="s">
        <v>3</v>
      </c>
      <c r="F163" s="148" t="s">
        <v>248</v>
      </c>
      <c r="H163" s="149">
        <v>0.13200000000000001</v>
      </c>
      <c r="I163" s="150"/>
      <c r="L163" s="145"/>
      <c r="M163" s="151"/>
      <c r="T163" s="152"/>
      <c r="AT163" s="147" t="s">
        <v>167</v>
      </c>
      <c r="AU163" s="147" t="s">
        <v>82</v>
      </c>
      <c r="AV163" s="12" t="s">
        <v>82</v>
      </c>
      <c r="AW163" s="12" t="s">
        <v>33</v>
      </c>
      <c r="AX163" s="12" t="s">
        <v>72</v>
      </c>
      <c r="AY163" s="147" t="s">
        <v>122</v>
      </c>
    </row>
    <row r="164" spans="2:51" s="13" customFormat="1" ht="11.25">
      <c r="B164" s="153"/>
      <c r="D164" s="146" t="s">
        <v>167</v>
      </c>
      <c r="E164" s="154" t="s">
        <v>3</v>
      </c>
      <c r="F164" s="155" t="s">
        <v>249</v>
      </c>
      <c r="H164" s="154" t="s">
        <v>3</v>
      </c>
      <c r="I164" s="156"/>
      <c r="L164" s="153"/>
      <c r="M164" s="157"/>
      <c r="T164" s="158"/>
      <c r="AT164" s="154" t="s">
        <v>167</v>
      </c>
      <c r="AU164" s="154" t="s">
        <v>82</v>
      </c>
      <c r="AV164" s="13" t="s">
        <v>80</v>
      </c>
      <c r="AW164" s="13" t="s">
        <v>33</v>
      </c>
      <c r="AX164" s="13" t="s">
        <v>72</v>
      </c>
      <c r="AY164" s="154" t="s">
        <v>122</v>
      </c>
    </row>
    <row r="165" spans="2:51" s="12" customFormat="1" ht="11.25">
      <c r="B165" s="145"/>
      <c r="D165" s="146" t="s">
        <v>167</v>
      </c>
      <c r="E165" s="147" t="s">
        <v>3</v>
      </c>
      <c r="F165" s="148" t="s">
        <v>250</v>
      </c>
      <c r="H165" s="149">
        <v>0.18</v>
      </c>
      <c r="I165" s="150"/>
      <c r="L165" s="145"/>
      <c r="M165" s="151"/>
      <c r="T165" s="152"/>
      <c r="AT165" s="147" t="s">
        <v>167</v>
      </c>
      <c r="AU165" s="147" t="s">
        <v>82</v>
      </c>
      <c r="AV165" s="12" t="s">
        <v>82</v>
      </c>
      <c r="AW165" s="12" t="s">
        <v>33</v>
      </c>
      <c r="AX165" s="12" t="s">
        <v>72</v>
      </c>
      <c r="AY165" s="147" t="s">
        <v>122</v>
      </c>
    </row>
    <row r="166" spans="2:51" s="13" customFormat="1" ht="11.25">
      <c r="B166" s="153"/>
      <c r="D166" s="146" t="s">
        <v>167</v>
      </c>
      <c r="E166" s="154" t="s">
        <v>3</v>
      </c>
      <c r="F166" s="155" t="s">
        <v>251</v>
      </c>
      <c r="H166" s="154" t="s">
        <v>3</v>
      </c>
      <c r="I166" s="156"/>
      <c r="L166" s="153"/>
      <c r="M166" s="157"/>
      <c r="T166" s="158"/>
      <c r="AT166" s="154" t="s">
        <v>167</v>
      </c>
      <c r="AU166" s="154" t="s">
        <v>82</v>
      </c>
      <c r="AV166" s="13" t="s">
        <v>80</v>
      </c>
      <c r="AW166" s="13" t="s">
        <v>33</v>
      </c>
      <c r="AX166" s="13" t="s">
        <v>72</v>
      </c>
      <c r="AY166" s="154" t="s">
        <v>122</v>
      </c>
    </row>
    <row r="167" spans="2:51" s="12" customFormat="1" ht="11.25">
      <c r="B167" s="145"/>
      <c r="D167" s="146" t="s">
        <v>167</v>
      </c>
      <c r="E167" s="147" t="s">
        <v>3</v>
      </c>
      <c r="F167" s="148" t="s">
        <v>252</v>
      </c>
      <c r="H167" s="149">
        <v>1.9039999999999999</v>
      </c>
      <c r="I167" s="150"/>
      <c r="L167" s="145"/>
      <c r="M167" s="151"/>
      <c r="T167" s="152"/>
      <c r="AT167" s="147" t="s">
        <v>167</v>
      </c>
      <c r="AU167" s="147" t="s">
        <v>82</v>
      </c>
      <c r="AV167" s="12" t="s">
        <v>82</v>
      </c>
      <c r="AW167" s="12" t="s">
        <v>33</v>
      </c>
      <c r="AX167" s="12" t="s">
        <v>72</v>
      </c>
      <c r="AY167" s="147" t="s">
        <v>122</v>
      </c>
    </row>
    <row r="168" spans="2:51" s="13" customFormat="1" ht="11.25">
      <c r="B168" s="153"/>
      <c r="D168" s="146" t="s">
        <v>167</v>
      </c>
      <c r="E168" s="154" t="s">
        <v>3</v>
      </c>
      <c r="F168" s="155" t="s">
        <v>253</v>
      </c>
      <c r="H168" s="154" t="s">
        <v>3</v>
      </c>
      <c r="I168" s="156"/>
      <c r="L168" s="153"/>
      <c r="M168" s="157"/>
      <c r="T168" s="158"/>
      <c r="AT168" s="154" t="s">
        <v>167</v>
      </c>
      <c r="AU168" s="154" t="s">
        <v>82</v>
      </c>
      <c r="AV168" s="13" t="s">
        <v>80</v>
      </c>
      <c r="AW168" s="13" t="s">
        <v>33</v>
      </c>
      <c r="AX168" s="13" t="s">
        <v>72</v>
      </c>
      <c r="AY168" s="154" t="s">
        <v>122</v>
      </c>
    </row>
    <row r="169" spans="2:51" s="12" customFormat="1" ht="11.25">
      <c r="B169" s="145"/>
      <c r="D169" s="146" t="s">
        <v>167</v>
      </c>
      <c r="E169" s="147" t="s">
        <v>3</v>
      </c>
      <c r="F169" s="148" t="s">
        <v>254</v>
      </c>
      <c r="H169" s="149">
        <v>0.16</v>
      </c>
      <c r="I169" s="150"/>
      <c r="L169" s="145"/>
      <c r="M169" s="151"/>
      <c r="T169" s="152"/>
      <c r="AT169" s="147" t="s">
        <v>167</v>
      </c>
      <c r="AU169" s="147" t="s">
        <v>82</v>
      </c>
      <c r="AV169" s="12" t="s">
        <v>82</v>
      </c>
      <c r="AW169" s="12" t="s">
        <v>33</v>
      </c>
      <c r="AX169" s="12" t="s">
        <v>72</v>
      </c>
      <c r="AY169" s="147" t="s">
        <v>122</v>
      </c>
    </row>
    <row r="170" spans="2:51" s="13" customFormat="1" ht="11.25">
      <c r="B170" s="153"/>
      <c r="D170" s="146" t="s">
        <v>167</v>
      </c>
      <c r="E170" s="154" t="s">
        <v>3</v>
      </c>
      <c r="F170" s="155" t="s">
        <v>255</v>
      </c>
      <c r="H170" s="154" t="s">
        <v>3</v>
      </c>
      <c r="I170" s="156"/>
      <c r="L170" s="153"/>
      <c r="M170" s="157"/>
      <c r="T170" s="158"/>
      <c r="AT170" s="154" t="s">
        <v>167</v>
      </c>
      <c r="AU170" s="154" t="s">
        <v>82</v>
      </c>
      <c r="AV170" s="13" t="s">
        <v>80</v>
      </c>
      <c r="AW170" s="13" t="s">
        <v>33</v>
      </c>
      <c r="AX170" s="13" t="s">
        <v>72</v>
      </c>
      <c r="AY170" s="154" t="s">
        <v>122</v>
      </c>
    </row>
    <row r="171" spans="2:51" s="12" customFormat="1" ht="11.25">
      <c r="B171" s="145"/>
      <c r="D171" s="146" t="s">
        <v>167</v>
      </c>
      <c r="E171" s="147" t="s">
        <v>3</v>
      </c>
      <c r="F171" s="148" t="s">
        <v>256</v>
      </c>
      <c r="H171" s="149">
        <v>0.98</v>
      </c>
      <c r="I171" s="150"/>
      <c r="L171" s="145"/>
      <c r="M171" s="151"/>
      <c r="T171" s="152"/>
      <c r="AT171" s="147" t="s">
        <v>167</v>
      </c>
      <c r="AU171" s="147" t="s">
        <v>82</v>
      </c>
      <c r="AV171" s="12" t="s">
        <v>82</v>
      </c>
      <c r="AW171" s="12" t="s">
        <v>33</v>
      </c>
      <c r="AX171" s="12" t="s">
        <v>72</v>
      </c>
      <c r="AY171" s="147" t="s">
        <v>122</v>
      </c>
    </row>
    <row r="172" spans="2:51" s="13" customFormat="1" ht="11.25">
      <c r="B172" s="153"/>
      <c r="D172" s="146" t="s">
        <v>167</v>
      </c>
      <c r="E172" s="154" t="s">
        <v>3</v>
      </c>
      <c r="F172" s="155" t="s">
        <v>257</v>
      </c>
      <c r="H172" s="154" t="s">
        <v>3</v>
      </c>
      <c r="I172" s="156"/>
      <c r="L172" s="153"/>
      <c r="M172" s="157"/>
      <c r="T172" s="158"/>
      <c r="AT172" s="154" t="s">
        <v>167</v>
      </c>
      <c r="AU172" s="154" t="s">
        <v>82</v>
      </c>
      <c r="AV172" s="13" t="s">
        <v>80</v>
      </c>
      <c r="AW172" s="13" t="s">
        <v>33</v>
      </c>
      <c r="AX172" s="13" t="s">
        <v>72</v>
      </c>
      <c r="AY172" s="154" t="s">
        <v>122</v>
      </c>
    </row>
    <row r="173" spans="2:51" s="12" customFormat="1" ht="11.25">
      <c r="B173" s="145"/>
      <c r="D173" s="146" t="s">
        <v>167</v>
      </c>
      <c r="E173" s="147" t="s">
        <v>3</v>
      </c>
      <c r="F173" s="148" t="s">
        <v>258</v>
      </c>
      <c r="H173" s="149">
        <v>0.82499999999999996</v>
      </c>
      <c r="I173" s="150"/>
      <c r="L173" s="145"/>
      <c r="M173" s="151"/>
      <c r="T173" s="152"/>
      <c r="AT173" s="147" t="s">
        <v>167</v>
      </c>
      <c r="AU173" s="147" t="s">
        <v>82</v>
      </c>
      <c r="AV173" s="12" t="s">
        <v>82</v>
      </c>
      <c r="AW173" s="12" t="s">
        <v>33</v>
      </c>
      <c r="AX173" s="12" t="s">
        <v>72</v>
      </c>
      <c r="AY173" s="147" t="s">
        <v>122</v>
      </c>
    </row>
    <row r="174" spans="2:51" s="13" customFormat="1" ht="11.25">
      <c r="B174" s="153"/>
      <c r="D174" s="146" t="s">
        <v>167</v>
      </c>
      <c r="E174" s="154" t="s">
        <v>3</v>
      </c>
      <c r="F174" s="155" t="s">
        <v>259</v>
      </c>
      <c r="H174" s="154" t="s">
        <v>3</v>
      </c>
      <c r="I174" s="156"/>
      <c r="L174" s="153"/>
      <c r="M174" s="157"/>
      <c r="T174" s="158"/>
      <c r="AT174" s="154" t="s">
        <v>167</v>
      </c>
      <c r="AU174" s="154" t="s">
        <v>82</v>
      </c>
      <c r="AV174" s="13" t="s">
        <v>80</v>
      </c>
      <c r="AW174" s="13" t="s">
        <v>33</v>
      </c>
      <c r="AX174" s="13" t="s">
        <v>72</v>
      </c>
      <c r="AY174" s="154" t="s">
        <v>122</v>
      </c>
    </row>
    <row r="175" spans="2:51" s="12" customFormat="1" ht="11.25">
      <c r="B175" s="145"/>
      <c r="D175" s="146" t="s">
        <v>167</v>
      </c>
      <c r="E175" s="147" t="s">
        <v>3</v>
      </c>
      <c r="F175" s="148" t="s">
        <v>260</v>
      </c>
      <c r="H175" s="149">
        <v>2.2000000000000002</v>
      </c>
      <c r="I175" s="150"/>
      <c r="L175" s="145"/>
      <c r="M175" s="151"/>
      <c r="T175" s="152"/>
      <c r="AT175" s="147" t="s">
        <v>167</v>
      </c>
      <c r="AU175" s="147" t="s">
        <v>82</v>
      </c>
      <c r="AV175" s="12" t="s">
        <v>82</v>
      </c>
      <c r="AW175" s="12" t="s">
        <v>33</v>
      </c>
      <c r="AX175" s="12" t="s">
        <v>72</v>
      </c>
      <c r="AY175" s="147" t="s">
        <v>122</v>
      </c>
    </row>
    <row r="176" spans="2:51" s="14" customFormat="1" ht="11.25">
      <c r="B176" s="159"/>
      <c r="D176" s="146" t="s">
        <v>167</v>
      </c>
      <c r="E176" s="160" t="s">
        <v>3</v>
      </c>
      <c r="F176" s="161" t="s">
        <v>186</v>
      </c>
      <c r="H176" s="162">
        <v>6.5510000000000002</v>
      </c>
      <c r="I176" s="163"/>
      <c r="L176" s="159"/>
      <c r="M176" s="164"/>
      <c r="T176" s="165"/>
      <c r="AT176" s="160" t="s">
        <v>167</v>
      </c>
      <c r="AU176" s="160" t="s">
        <v>82</v>
      </c>
      <c r="AV176" s="14" t="s">
        <v>129</v>
      </c>
      <c r="AW176" s="14" t="s">
        <v>33</v>
      </c>
      <c r="AX176" s="14" t="s">
        <v>80</v>
      </c>
      <c r="AY176" s="160" t="s">
        <v>122</v>
      </c>
    </row>
    <row r="177" spans="2:65" s="1" customFormat="1" ht="24.2" customHeight="1">
      <c r="B177" s="127"/>
      <c r="C177" s="128" t="s">
        <v>261</v>
      </c>
      <c r="D177" s="128" t="s">
        <v>124</v>
      </c>
      <c r="E177" s="129" t="s">
        <v>262</v>
      </c>
      <c r="F177" s="130" t="s">
        <v>263</v>
      </c>
      <c r="G177" s="131" t="s">
        <v>221</v>
      </c>
      <c r="H177" s="132">
        <v>10.247</v>
      </c>
      <c r="I177" s="133"/>
      <c r="J177" s="134">
        <f>ROUND(I177*H177,2)</f>
        <v>0</v>
      </c>
      <c r="K177" s="130" t="s">
        <v>128</v>
      </c>
      <c r="L177" s="32"/>
      <c r="M177" s="135" t="s">
        <v>3</v>
      </c>
      <c r="N177" s="136" t="s">
        <v>43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129</v>
      </c>
      <c r="AT177" s="139" t="s">
        <v>124</v>
      </c>
      <c r="AU177" s="139" t="s">
        <v>82</v>
      </c>
      <c r="AY177" s="17" t="s">
        <v>122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7" t="s">
        <v>80</v>
      </c>
      <c r="BK177" s="140">
        <f>ROUND(I177*H177,2)</f>
        <v>0</v>
      </c>
      <c r="BL177" s="17" t="s">
        <v>129</v>
      </c>
      <c r="BM177" s="139" t="s">
        <v>264</v>
      </c>
    </row>
    <row r="178" spans="2:65" s="1" customFormat="1" ht="11.25">
      <c r="B178" s="32"/>
      <c r="D178" s="141" t="s">
        <v>131</v>
      </c>
      <c r="F178" s="142" t="s">
        <v>265</v>
      </c>
      <c r="I178" s="143"/>
      <c r="L178" s="32"/>
      <c r="M178" s="144"/>
      <c r="T178" s="53"/>
      <c r="AT178" s="17" t="s">
        <v>131</v>
      </c>
      <c r="AU178" s="17" t="s">
        <v>82</v>
      </c>
    </row>
    <row r="179" spans="2:65" s="13" customFormat="1" ht="11.25">
      <c r="B179" s="153"/>
      <c r="D179" s="146" t="s">
        <v>167</v>
      </c>
      <c r="E179" s="154" t="s">
        <v>3</v>
      </c>
      <c r="F179" s="155" t="s">
        <v>266</v>
      </c>
      <c r="H179" s="154" t="s">
        <v>3</v>
      </c>
      <c r="I179" s="156"/>
      <c r="L179" s="153"/>
      <c r="M179" s="157"/>
      <c r="T179" s="158"/>
      <c r="AT179" s="154" t="s">
        <v>167</v>
      </c>
      <c r="AU179" s="154" t="s">
        <v>82</v>
      </c>
      <c r="AV179" s="13" t="s">
        <v>80</v>
      </c>
      <c r="AW179" s="13" t="s">
        <v>33</v>
      </c>
      <c r="AX179" s="13" t="s">
        <v>72</v>
      </c>
      <c r="AY179" s="154" t="s">
        <v>122</v>
      </c>
    </row>
    <row r="180" spans="2:65" s="12" customFormat="1" ht="11.25">
      <c r="B180" s="145"/>
      <c r="D180" s="146" t="s">
        <v>167</v>
      </c>
      <c r="E180" s="147" t="s">
        <v>3</v>
      </c>
      <c r="F180" s="148" t="s">
        <v>239</v>
      </c>
      <c r="H180" s="149">
        <v>3.77</v>
      </c>
      <c r="I180" s="150"/>
      <c r="L180" s="145"/>
      <c r="M180" s="151"/>
      <c r="T180" s="152"/>
      <c r="AT180" s="147" t="s">
        <v>167</v>
      </c>
      <c r="AU180" s="147" t="s">
        <v>82</v>
      </c>
      <c r="AV180" s="12" t="s">
        <v>82</v>
      </c>
      <c r="AW180" s="12" t="s">
        <v>33</v>
      </c>
      <c r="AX180" s="12" t="s">
        <v>72</v>
      </c>
      <c r="AY180" s="147" t="s">
        <v>122</v>
      </c>
    </row>
    <row r="181" spans="2:65" s="13" customFormat="1" ht="11.25">
      <c r="B181" s="153"/>
      <c r="D181" s="146" t="s">
        <v>167</v>
      </c>
      <c r="E181" s="154" t="s">
        <v>3</v>
      </c>
      <c r="F181" s="155" t="s">
        <v>267</v>
      </c>
      <c r="H181" s="154" t="s">
        <v>3</v>
      </c>
      <c r="I181" s="156"/>
      <c r="L181" s="153"/>
      <c r="M181" s="157"/>
      <c r="T181" s="158"/>
      <c r="AT181" s="154" t="s">
        <v>167</v>
      </c>
      <c r="AU181" s="154" t="s">
        <v>82</v>
      </c>
      <c r="AV181" s="13" t="s">
        <v>80</v>
      </c>
      <c r="AW181" s="13" t="s">
        <v>33</v>
      </c>
      <c r="AX181" s="13" t="s">
        <v>72</v>
      </c>
      <c r="AY181" s="154" t="s">
        <v>122</v>
      </c>
    </row>
    <row r="182" spans="2:65" s="12" customFormat="1" ht="11.25">
      <c r="B182" s="145"/>
      <c r="D182" s="146" t="s">
        <v>167</v>
      </c>
      <c r="E182" s="147" t="s">
        <v>3</v>
      </c>
      <c r="F182" s="148" t="s">
        <v>268</v>
      </c>
      <c r="H182" s="149">
        <v>0.81599999999999995</v>
      </c>
      <c r="I182" s="150"/>
      <c r="L182" s="145"/>
      <c r="M182" s="151"/>
      <c r="T182" s="152"/>
      <c r="AT182" s="147" t="s">
        <v>167</v>
      </c>
      <c r="AU182" s="147" t="s">
        <v>82</v>
      </c>
      <c r="AV182" s="12" t="s">
        <v>82</v>
      </c>
      <c r="AW182" s="12" t="s">
        <v>33</v>
      </c>
      <c r="AX182" s="12" t="s">
        <v>72</v>
      </c>
      <c r="AY182" s="147" t="s">
        <v>122</v>
      </c>
    </row>
    <row r="183" spans="2:65" s="13" customFormat="1" ht="11.25">
      <c r="B183" s="153"/>
      <c r="D183" s="146" t="s">
        <v>167</v>
      </c>
      <c r="E183" s="154" t="s">
        <v>3</v>
      </c>
      <c r="F183" s="155" t="s">
        <v>269</v>
      </c>
      <c r="H183" s="154" t="s">
        <v>3</v>
      </c>
      <c r="I183" s="156"/>
      <c r="L183" s="153"/>
      <c r="M183" s="157"/>
      <c r="T183" s="158"/>
      <c r="AT183" s="154" t="s">
        <v>167</v>
      </c>
      <c r="AU183" s="154" t="s">
        <v>82</v>
      </c>
      <c r="AV183" s="13" t="s">
        <v>80</v>
      </c>
      <c r="AW183" s="13" t="s">
        <v>33</v>
      </c>
      <c r="AX183" s="13" t="s">
        <v>72</v>
      </c>
      <c r="AY183" s="154" t="s">
        <v>122</v>
      </c>
    </row>
    <row r="184" spans="2:65" s="12" customFormat="1" ht="11.25">
      <c r="B184" s="145"/>
      <c r="D184" s="146" t="s">
        <v>167</v>
      </c>
      <c r="E184" s="147" t="s">
        <v>3</v>
      </c>
      <c r="F184" s="148" t="s">
        <v>270</v>
      </c>
      <c r="H184" s="149">
        <v>0.10199999999999999</v>
      </c>
      <c r="I184" s="150"/>
      <c r="L184" s="145"/>
      <c r="M184" s="151"/>
      <c r="T184" s="152"/>
      <c r="AT184" s="147" t="s">
        <v>167</v>
      </c>
      <c r="AU184" s="147" t="s">
        <v>82</v>
      </c>
      <c r="AV184" s="12" t="s">
        <v>82</v>
      </c>
      <c r="AW184" s="12" t="s">
        <v>33</v>
      </c>
      <c r="AX184" s="12" t="s">
        <v>72</v>
      </c>
      <c r="AY184" s="147" t="s">
        <v>122</v>
      </c>
    </row>
    <row r="185" spans="2:65" s="13" customFormat="1" ht="11.25">
      <c r="B185" s="153"/>
      <c r="D185" s="146" t="s">
        <v>167</v>
      </c>
      <c r="E185" s="154" t="s">
        <v>3</v>
      </c>
      <c r="F185" s="155" t="s">
        <v>271</v>
      </c>
      <c r="H185" s="154" t="s">
        <v>3</v>
      </c>
      <c r="I185" s="156"/>
      <c r="L185" s="153"/>
      <c r="M185" s="157"/>
      <c r="T185" s="158"/>
      <c r="AT185" s="154" t="s">
        <v>167</v>
      </c>
      <c r="AU185" s="154" t="s">
        <v>82</v>
      </c>
      <c r="AV185" s="13" t="s">
        <v>80</v>
      </c>
      <c r="AW185" s="13" t="s">
        <v>33</v>
      </c>
      <c r="AX185" s="13" t="s">
        <v>72</v>
      </c>
      <c r="AY185" s="154" t="s">
        <v>122</v>
      </c>
    </row>
    <row r="186" spans="2:65" s="12" customFormat="1" ht="11.25">
      <c r="B186" s="145"/>
      <c r="D186" s="146" t="s">
        <v>167</v>
      </c>
      <c r="E186" s="147" t="s">
        <v>3</v>
      </c>
      <c r="F186" s="148" t="s">
        <v>272</v>
      </c>
      <c r="H186" s="149">
        <v>0.312</v>
      </c>
      <c r="I186" s="150"/>
      <c r="L186" s="145"/>
      <c r="M186" s="151"/>
      <c r="T186" s="152"/>
      <c r="AT186" s="147" t="s">
        <v>167</v>
      </c>
      <c r="AU186" s="147" t="s">
        <v>82</v>
      </c>
      <c r="AV186" s="12" t="s">
        <v>82</v>
      </c>
      <c r="AW186" s="12" t="s">
        <v>33</v>
      </c>
      <c r="AX186" s="12" t="s">
        <v>72</v>
      </c>
      <c r="AY186" s="147" t="s">
        <v>122</v>
      </c>
    </row>
    <row r="187" spans="2:65" s="13" customFormat="1" ht="11.25">
      <c r="B187" s="153"/>
      <c r="D187" s="146" t="s">
        <v>167</v>
      </c>
      <c r="E187" s="154" t="s">
        <v>3</v>
      </c>
      <c r="F187" s="155" t="s">
        <v>273</v>
      </c>
      <c r="H187" s="154" t="s">
        <v>3</v>
      </c>
      <c r="I187" s="156"/>
      <c r="L187" s="153"/>
      <c r="M187" s="157"/>
      <c r="T187" s="158"/>
      <c r="AT187" s="154" t="s">
        <v>167</v>
      </c>
      <c r="AU187" s="154" t="s">
        <v>82</v>
      </c>
      <c r="AV187" s="13" t="s">
        <v>80</v>
      </c>
      <c r="AW187" s="13" t="s">
        <v>33</v>
      </c>
      <c r="AX187" s="13" t="s">
        <v>72</v>
      </c>
      <c r="AY187" s="154" t="s">
        <v>122</v>
      </c>
    </row>
    <row r="188" spans="2:65" s="12" customFormat="1" ht="11.25">
      <c r="B188" s="145"/>
      <c r="D188" s="146" t="s">
        <v>167</v>
      </c>
      <c r="E188" s="147" t="s">
        <v>3</v>
      </c>
      <c r="F188" s="148" t="s">
        <v>274</v>
      </c>
      <c r="H188" s="149">
        <v>3.9340000000000002</v>
      </c>
      <c r="I188" s="150"/>
      <c r="L188" s="145"/>
      <c r="M188" s="151"/>
      <c r="T188" s="152"/>
      <c r="AT188" s="147" t="s">
        <v>167</v>
      </c>
      <c r="AU188" s="147" t="s">
        <v>82</v>
      </c>
      <c r="AV188" s="12" t="s">
        <v>82</v>
      </c>
      <c r="AW188" s="12" t="s">
        <v>33</v>
      </c>
      <c r="AX188" s="12" t="s">
        <v>72</v>
      </c>
      <c r="AY188" s="147" t="s">
        <v>122</v>
      </c>
    </row>
    <row r="189" spans="2:65" s="13" customFormat="1" ht="11.25">
      <c r="B189" s="153"/>
      <c r="D189" s="146" t="s">
        <v>167</v>
      </c>
      <c r="E189" s="154" t="s">
        <v>3</v>
      </c>
      <c r="F189" s="155" t="s">
        <v>275</v>
      </c>
      <c r="H189" s="154" t="s">
        <v>3</v>
      </c>
      <c r="I189" s="156"/>
      <c r="L189" s="153"/>
      <c r="M189" s="157"/>
      <c r="T189" s="158"/>
      <c r="AT189" s="154" t="s">
        <v>167</v>
      </c>
      <c r="AU189" s="154" t="s">
        <v>82</v>
      </c>
      <c r="AV189" s="13" t="s">
        <v>80</v>
      </c>
      <c r="AW189" s="13" t="s">
        <v>33</v>
      </c>
      <c r="AX189" s="13" t="s">
        <v>72</v>
      </c>
      <c r="AY189" s="154" t="s">
        <v>122</v>
      </c>
    </row>
    <row r="190" spans="2:65" s="12" customFormat="1" ht="11.25">
      <c r="B190" s="145"/>
      <c r="D190" s="146" t="s">
        <v>167</v>
      </c>
      <c r="E190" s="147" t="s">
        <v>3</v>
      </c>
      <c r="F190" s="148" t="s">
        <v>276</v>
      </c>
      <c r="H190" s="149">
        <v>0.88100000000000001</v>
      </c>
      <c r="I190" s="150"/>
      <c r="L190" s="145"/>
      <c r="M190" s="151"/>
      <c r="T190" s="152"/>
      <c r="AT190" s="147" t="s">
        <v>167</v>
      </c>
      <c r="AU190" s="147" t="s">
        <v>82</v>
      </c>
      <c r="AV190" s="12" t="s">
        <v>82</v>
      </c>
      <c r="AW190" s="12" t="s">
        <v>33</v>
      </c>
      <c r="AX190" s="12" t="s">
        <v>72</v>
      </c>
      <c r="AY190" s="147" t="s">
        <v>122</v>
      </c>
    </row>
    <row r="191" spans="2:65" s="13" customFormat="1" ht="11.25">
      <c r="B191" s="153"/>
      <c r="D191" s="146" t="s">
        <v>167</v>
      </c>
      <c r="E191" s="154" t="s">
        <v>3</v>
      </c>
      <c r="F191" s="155" t="s">
        <v>197</v>
      </c>
      <c r="H191" s="154" t="s">
        <v>3</v>
      </c>
      <c r="I191" s="156"/>
      <c r="L191" s="153"/>
      <c r="M191" s="157"/>
      <c r="T191" s="158"/>
      <c r="AT191" s="154" t="s">
        <v>167</v>
      </c>
      <c r="AU191" s="154" t="s">
        <v>82</v>
      </c>
      <c r="AV191" s="13" t="s">
        <v>80</v>
      </c>
      <c r="AW191" s="13" t="s">
        <v>33</v>
      </c>
      <c r="AX191" s="13" t="s">
        <v>72</v>
      </c>
      <c r="AY191" s="154" t="s">
        <v>122</v>
      </c>
    </row>
    <row r="192" spans="2:65" s="12" customFormat="1" ht="11.25">
      <c r="B192" s="145"/>
      <c r="D192" s="146" t="s">
        <v>167</v>
      </c>
      <c r="E192" s="147" t="s">
        <v>3</v>
      </c>
      <c r="F192" s="148" t="s">
        <v>277</v>
      </c>
      <c r="H192" s="149">
        <v>0.432</v>
      </c>
      <c r="I192" s="150"/>
      <c r="L192" s="145"/>
      <c r="M192" s="151"/>
      <c r="T192" s="152"/>
      <c r="AT192" s="147" t="s">
        <v>167</v>
      </c>
      <c r="AU192" s="147" t="s">
        <v>82</v>
      </c>
      <c r="AV192" s="12" t="s">
        <v>82</v>
      </c>
      <c r="AW192" s="12" t="s">
        <v>33</v>
      </c>
      <c r="AX192" s="12" t="s">
        <v>72</v>
      </c>
      <c r="AY192" s="147" t="s">
        <v>122</v>
      </c>
    </row>
    <row r="193" spans="2:65" s="14" customFormat="1" ht="11.25">
      <c r="B193" s="159"/>
      <c r="D193" s="146" t="s">
        <v>167</v>
      </c>
      <c r="E193" s="160" t="s">
        <v>3</v>
      </c>
      <c r="F193" s="161" t="s">
        <v>186</v>
      </c>
      <c r="H193" s="162">
        <v>10.247000000000002</v>
      </c>
      <c r="I193" s="163"/>
      <c r="L193" s="159"/>
      <c r="M193" s="164"/>
      <c r="T193" s="165"/>
      <c r="AT193" s="160" t="s">
        <v>167</v>
      </c>
      <c r="AU193" s="160" t="s">
        <v>82</v>
      </c>
      <c r="AV193" s="14" t="s">
        <v>129</v>
      </c>
      <c r="AW193" s="14" t="s">
        <v>33</v>
      </c>
      <c r="AX193" s="14" t="s">
        <v>80</v>
      </c>
      <c r="AY193" s="160" t="s">
        <v>122</v>
      </c>
    </row>
    <row r="194" spans="2:65" s="1" customFormat="1" ht="24.2" customHeight="1">
      <c r="B194" s="127"/>
      <c r="C194" s="128" t="s">
        <v>278</v>
      </c>
      <c r="D194" s="128" t="s">
        <v>124</v>
      </c>
      <c r="E194" s="129" t="s">
        <v>279</v>
      </c>
      <c r="F194" s="130" t="s">
        <v>280</v>
      </c>
      <c r="G194" s="131" t="s">
        <v>221</v>
      </c>
      <c r="H194" s="132">
        <v>32.427</v>
      </c>
      <c r="I194" s="133"/>
      <c r="J194" s="134">
        <f>ROUND(I194*H194,2)</f>
        <v>0</v>
      </c>
      <c r="K194" s="130" t="s">
        <v>128</v>
      </c>
      <c r="L194" s="32"/>
      <c r="M194" s="135" t="s">
        <v>3</v>
      </c>
      <c r="N194" s="136" t="s">
        <v>43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129</v>
      </c>
      <c r="AT194" s="139" t="s">
        <v>124</v>
      </c>
      <c r="AU194" s="139" t="s">
        <v>82</v>
      </c>
      <c r="AY194" s="17" t="s">
        <v>122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7" t="s">
        <v>80</v>
      </c>
      <c r="BK194" s="140">
        <f>ROUND(I194*H194,2)</f>
        <v>0</v>
      </c>
      <c r="BL194" s="17" t="s">
        <v>129</v>
      </c>
      <c r="BM194" s="139" t="s">
        <v>281</v>
      </c>
    </row>
    <row r="195" spans="2:65" s="1" customFormat="1" ht="11.25">
      <c r="B195" s="32"/>
      <c r="D195" s="141" t="s">
        <v>131</v>
      </c>
      <c r="F195" s="142" t="s">
        <v>282</v>
      </c>
      <c r="I195" s="143"/>
      <c r="L195" s="32"/>
      <c r="M195" s="144"/>
      <c r="T195" s="53"/>
      <c r="AT195" s="17" t="s">
        <v>131</v>
      </c>
      <c r="AU195" s="17" t="s">
        <v>82</v>
      </c>
    </row>
    <row r="196" spans="2:65" s="13" customFormat="1" ht="11.25">
      <c r="B196" s="153"/>
      <c r="D196" s="146" t="s">
        <v>167</v>
      </c>
      <c r="E196" s="154" t="s">
        <v>3</v>
      </c>
      <c r="F196" s="155" t="s">
        <v>283</v>
      </c>
      <c r="H196" s="154" t="s">
        <v>3</v>
      </c>
      <c r="I196" s="156"/>
      <c r="L196" s="153"/>
      <c r="M196" s="157"/>
      <c r="T196" s="158"/>
      <c r="AT196" s="154" t="s">
        <v>167</v>
      </c>
      <c r="AU196" s="154" t="s">
        <v>82</v>
      </c>
      <c r="AV196" s="13" t="s">
        <v>80</v>
      </c>
      <c r="AW196" s="13" t="s">
        <v>33</v>
      </c>
      <c r="AX196" s="13" t="s">
        <v>72</v>
      </c>
      <c r="AY196" s="154" t="s">
        <v>122</v>
      </c>
    </row>
    <row r="197" spans="2:65" s="12" customFormat="1" ht="11.25">
      <c r="B197" s="145"/>
      <c r="D197" s="146" t="s">
        <v>167</v>
      </c>
      <c r="E197" s="147" t="s">
        <v>3</v>
      </c>
      <c r="F197" s="148" t="s">
        <v>284</v>
      </c>
      <c r="H197" s="149">
        <v>32.427</v>
      </c>
      <c r="I197" s="150"/>
      <c r="L197" s="145"/>
      <c r="M197" s="151"/>
      <c r="T197" s="152"/>
      <c r="AT197" s="147" t="s">
        <v>167</v>
      </c>
      <c r="AU197" s="147" t="s">
        <v>82</v>
      </c>
      <c r="AV197" s="12" t="s">
        <v>82</v>
      </c>
      <c r="AW197" s="12" t="s">
        <v>33</v>
      </c>
      <c r="AX197" s="12" t="s">
        <v>72</v>
      </c>
      <c r="AY197" s="147" t="s">
        <v>122</v>
      </c>
    </row>
    <row r="198" spans="2:65" s="14" customFormat="1" ht="11.25">
      <c r="B198" s="159"/>
      <c r="D198" s="146" t="s">
        <v>167</v>
      </c>
      <c r="E198" s="160" t="s">
        <v>3</v>
      </c>
      <c r="F198" s="161" t="s">
        <v>186</v>
      </c>
      <c r="H198" s="162">
        <v>32.427</v>
      </c>
      <c r="I198" s="163"/>
      <c r="L198" s="159"/>
      <c r="M198" s="164"/>
      <c r="T198" s="165"/>
      <c r="AT198" s="160" t="s">
        <v>167</v>
      </c>
      <c r="AU198" s="160" t="s">
        <v>82</v>
      </c>
      <c r="AV198" s="14" t="s">
        <v>129</v>
      </c>
      <c r="AW198" s="14" t="s">
        <v>33</v>
      </c>
      <c r="AX198" s="14" t="s">
        <v>80</v>
      </c>
      <c r="AY198" s="160" t="s">
        <v>122</v>
      </c>
    </row>
    <row r="199" spans="2:65" s="1" customFormat="1" ht="21.75" customHeight="1">
      <c r="B199" s="127"/>
      <c r="C199" s="128" t="s">
        <v>198</v>
      </c>
      <c r="D199" s="128" t="s">
        <v>124</v>
      </c>
      <c r="E199" s="129" t="s">
        <v>285</v>
      </c>
      <c r="F199" s="130" t="s">
        <v>286</v>
      </c>
      <c r="G199" s="131" t="s">
        <v>140</v>
      </c>
      <c r="H199" s="132">
        <v>52.844000000000001</v>
      </c>
      <c r="I199" s="133"/>
      <c r="J199" s="134">
        <f>ROUND(I199*H199,2)</f>
        <v>0</v>
      </c>
      <c r="K199" s="130" t="s">
        <v>128</v>
      </c>
      <c r="L199" s="32"/>
      <c r="M199" s="135" t="s">
        <v>3</v>
      </c>
      <c r="N199" s="136" t="s">
        <v>43</v>
      </c>
      <c r="P199" s="137">
        <f>O199*H199</f>
        <v>0</v>
      </c>
      <c r="Q199" s="137">
        <v>8.4000000000000003E-4</v>
      </c>
      <c r="R199" s="137">
        <f>Q199*H199</f>
        <v>4.4388960000000005E-2</v>
      </c>
      <c r="S199" s="137">
        <v>0</v>
      </c>
      <c r="T199" s="138">
        <f>S199*H199</f>
        <v>0</v>
      </c>
      <c r="AR199" s="139" t="s">
        <v>129</v>
      </c>
      <c r="AT199" s="139" t="s">
        <v>124</v>
      </c>
      <c r="AU199" s="139" t="s">
        <v>82</v>
      </c>
      <c r="AY199" s="17" t="s">
        <v>122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7" t="s">
        <v>80</v>
      </c>
      <c r="BK199" s="140">
        <f>ROUND(I199*H199,2)</f>
        <v>0</v>
      </c>
      <c r="BL199" s="17" t="s">
        <v>129</v>
      </c>
      <c r="BM199" s="139" t="s">
        <v>287</v>
      </c>
    </row>
    <row r="200" spans="2:65" s="1" customFormat="1" ht="11.25">
      <c r="B200" s="32"/>
      <c r="D200" s="141" t="s">
        <v>131</v>
      </c>
      <c r="F200" s="142" t="s">
        <v>288</v>
      </c>
      <c r="I200" s="143"/>
      <c r="L200" s="32"/>
      <c r="M200" s="144"/>
      <c r="T200" s="53"/>
      <c r="AT200" s="17" t="s">
        <v>131</v>
      </c>
      <c r="AU200" s="17" t="s">
        <v>82</v>
      </c>
    </row>
    <row r="201" spans="2:65" s="13" customFormat="1" ht="11.25">
      <c r="B201" s="153"/>
      <c r="D201" s="146" t="s">
        <v>167</v>
      </c>
      <c r="E201" s="154" t="s">
        <v>3</v>
      </c>
      <c r="F201" s="155" t="s">
        <v>283</v>
      </c>
      <c r="H201" s="154" t="s">
        <v>3</v>
      </c>
      <c r="I201" s="156"/>
      <c r="L201" s="153"/>
      <c r="M201" s="157"/>
      <c r="T201" s="158"/>
      <c r="AT201" s="154" t="s">
        <v>167</v>
      </c>
      <c r="AU201" s="154" t="s">
        <v>82</v>
      </c>
      <c r="AV201" s="13" t="s">
        <v>80</v>
      </c>
      <c r="AW201" s="13" t="s">
        <v>33</v>
      </c>
      <c r="AX201" s="13" t="s">
        <v>72</v>
      </c>
      <c r="AY201" s="154" t="s">
        <v>122</v>
      </c>
    </row>
    <row r="202" spans="2:65" s="12" customFormat="1" ht="11.25">
      <c r="B202" s="145"/>
      <c r="D202" s="146" t="s">
        <v>167</v>
      </c>
      <c r="E202" s="147" t="s">
        <v>3</v>
      </c>
      <c r="F202" s="148" t="s">
        <v>289</v>
      </c>
      <c r="H202" s="149">
        <v>52.844000000000001</v>
      </c>
      <c r="I202" s="150"/>
      <c r="L202" s="145"/>
      <c r="M202" s="151"/>
      <c r="T202" s="152"/>
      <c r="AT202" s="147" t="s">
        <v>167</v>
      </c>
      <c r="AU202" s="147" t="s">
        <v>82</v>
      </c>
      <c r="AV202" s="12" t="s">
        <v>82</v>
      </c>
      <c r="AW202" s="12" t="s">
        <v>33</v>
      </c>
      <c r="AX202" s="12" t="s">
        <v>80</v>
      </c>
      <c r="AY202" s="147" t="s">
        <v>122</v>
      </c>
    </row>
    <row r="203" spans="2:65" s="1" customFormat="1" ht="24.2" customHeight="1">
      <c r="B203" s="127"/>
      <c r="C203" s="128" t="s">
        <v>290</v>
      </c>
      <c r="D203" s="128" t="s">
        <v>124</v>
      </c>
      <c r="E203" s="129" t="s">
        <v>291</v>
      </c>
      <c r="F203" s="130" t="s">
        <v>292</v>
      </c>
      <c r="G203" s="131" t="s">
        <v>140</v>
      </c>
      <c r="H203" s="132">
        <v>52.844000000000001</v>
      </c>
      <c r="I203" s="133"/>
      <c r="J203" s="134">
        <f>ROUND(I203*H203,2)</f>
        <v>0</v>
      </c>
      <c r="K203" s="130" t="s">
        <v>128</v>
      </c>
      <c r="L203" s="32"/>
      <c r="M203" s="135" t="s">
        <v>3</v>
      </c>
      <c r="N203" s="136" t="s">
        <v>43</v>
      </c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129</v>
      </c>
      <c r="AT203" s="139" t="s">
        <v>124</v>
      </c>
      <c r="AU203" s="139" t="s">
        <v>82</v>
      </c>
      <c r="AY203" s="17" t="s">
        <v>122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7" t="s">
        <v>80</v>
      </c>
      <c r="BK203" s="140">
        <f>ROUND(I203*H203,2)</f>
        <v>0</v>
      </c>
      <c r="BL203" s="17" t="s">
        <v>129</v>
      </c>
      <c r="BM203" s="139" t="s">
        <v>293</v>
      </c>
    </row>
    <row r="204" spans="2:65" s="1" customFormat="1" ht="11.25">
      <c r="B204" s="32"/>
      <c r="D204" s="141" t="s">
        <v>131</v>
      </c>
      <c r="F204" s="142" t="s">
        <v>294</v>
      </c>
      <c r="I204" s="143"/>
      <c r="L204" s="32"/>
      <c r="M204" s="144"/>
      <c r="T204" s="53"/>
      <c r="AT204" s="17" t="s">
        <v>131</v>
      </c>
      <c r="AU204" s="17" t="s">
        <v>82</v>
      </c>
    </row>
    <row r="205" spans="2:65" s="1" customFormat="1" ht="24.2" customHeight="1">
      <c r="B205" s="127"/>
      <c r="C205" s="128" t="s">
        <v>8</v>
      </c>
      <c r="D205" s="128" t="s">
        <v>124</v>
      </c>
      <c r="E205" s="129" t="s">
        <v>295</v>
      </c>
      <c r="F205" s="130" t="s">
        <v>296</v>
      </c>
      <c r="G205" s="131" t="s">
        <v>127</v>
      </c>
      <c r="H205" s="132">
        <v>2</v>
      </c>
      <c r="I205" s="133"/>
      <c r="J205" s="134">
        <f>ROUND(I205*H205,2)</f>
        <v>0</v>
      </c>
      <c r="K205" s="130" t="s">
        <v>128</v>
      </c>
      <c r="L205" s="32"/>
      <c r="M205" s="135" t="s">
        <v>3</v>
      </c>
      <c r="N205" s="136" t="s">
        <v>43</v>
      </c>
      <c r="P205" s="137">
        <f>O205*H205</f>
        <v>0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129</v>
      </c>
      <c r="AT205" s="139" t="s">
        <v>124</v>
      </c>
      <c r="AU205" s="139" t="s">
        <v>82</v>
      </c>
      <c r="AY205" s="17" t="s">
        <v>122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7" t="s">
        <v>80</v>
      </c>
      <c r="BK205" s="140">
        <f>ROUND(I205*H205,2)</f>
        <v>0</v>
      </c>
      <c r="BL205" s="17" t="s">
        <v>129</v>
      </c>
      <c r="BM205" s="139" t="s">
        <v>297</v>
      </c>
    </row>
    <row r="206" spans="2:65" s="1" customFormat="1" ht="11.25">
      <c r="B206" s="32"/>
      <c r="D206" s="141" t="s">
        <v>131</v>
      </c>
      <c r="F206" s="142" t="s">
        <v>298</v>
      </c>
      <c r="I206" s="143"/>
      <c r="L206" s="32"/>
      <c r="M206" s="144"/>
      <c r="T206" s="53"/>
      <c r="AT206" s="17" t="s">
        <v>131</v>
      </c>
      <c r="AU206" s="17" t="s">
        <v>82</v>
      </c>
    </row>
    <row r="207" spans="2:65" s="1" customFormat="1" ht="24.2" customHeight="1">
      <c r="B207" s="127"/>
      <c r="C207" s="128" t="s">
        <v>299</v>
      </c>
      <c r="D207" s="128" t="s">
        <v>124</v>
      </c>
      <c r="E207" s="129" t="s">
        <v>300</v>
      </c>
      <c r="F207" s="130" t="s">
        <v>301</v>
      </c>
      <c r="G207" s="131" t="s">
        <v>127</v>
      </c>
      <c r="H207" s="132">
        <v>1</v>
      </c>
      <c r="I207" s="133"/>
      <c r="J207" s="134">
        <f>ROUND(I207*H207,2)</f>
        <v>0</v>
      </c>
      <c r="K207" s="130" t="s">
        <v>128</v>
      </c>
      <c r="L207" s="32"/>
      <c r="M207" s="135" t="s">
        <v>3</v>
      </c>
      <c r="N207" s="136" t="s">
        <v>43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129</v>
      </c>
      <c r="AT207" s="139" t="s">
        <v>124</v>
      </c>
      <c r="AU207" s="139" t="s">
        <v>82</v>
      </c>
      <c r="AY207" s="17" t="s">
        <v>122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7" t="s">
        <v>80</v>
      </c>
      <c r="BK207" s="140">
        <f>ROUND(I207*H207,2)</f>
        <v>0</v>
      </c>
      <c r="BL207" s="17" t="s">
        <v>129</v>
      </c>
      <c r="BM207" s="139" t="s">
        <v>302</v>
      </c>
    </row>
    <row r="208" spans="2:65" s="1" customFormat="1" ht="11.25">
      <c r="B208" s="32"/>
      <c r="D208" s="141" t="s">
        <v>131</v>
      </c>
      <c r="F208" s="142" t="s">
        <v>303</v>
      </c>
      <c r="I208" s="143"/>
      <c r="L208" s="32"/>
      <c r="M208" s="144"/>
      <c r="T208" s="53"/>
      <c r="AT208" s="17" t="s">
        <v>131</v>
      </c>
      <c r="AU208" s="17" t="s">
        <v>82</v>
      </c>
    </row>
    <row r="209" spans="2:65" s="1" customFormat="1" ht="24.2" customHeight="1">
      <c r="B209" s="127"/>
      <c r="C209" s="128" t="s">
        <v>304</v>
      </c>
      <c r="D209" s="128" t="s">
        <v>124</v>
      </c>
      <c r="E209" s="129" t="s">
        <v>305</v>
      </c>
      <c r="F209" s="130" t="s">
        <v>306</v>
      </c>
      <c r="G209" s="131" t="s">
        <v>127</v>
      </c>
      <c r="H209" s="132">
        <v>2</v>
      </c>
      <c r="I209" s="133"/>
      <c r="J209" s="134">
        <f>ROUND(I209*H209,2)</f>
        <v>0</v>
      </c>
      <c r="K209" s="130" t="s">
        <v>128</v>
      </c>
      <c r="L209" s="32"/>
      <c r="M209" s="135" t="s">
        <v>3</v>
      </c>
      <c r="N209" s="136" t="s">
        <v>43</v>
      </c>
      <c r="P209" s="137">
        <f>O209*H209</f>
        <v>0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129</v>
      </c>
      <c r="AT209" s="139" t="s">
        <v>124</v>
      </c>
      <c r="AU209" s="139" t="s">
        <v>82</v>
      </c>
      <c r="AY209" s="17" t="s">
        <v>122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7" t="s">
        <v>80</v>
      </c>
      <c r="BK209" s="140">
        <f>ROUND(I209*H209,2)</f>
        <v>0</v>
      </c>
      <c r="BL209" s="17" t="s">
        <v>129</v>
      </c>
      <c r="BM209" s="139" t="s">
        <v>307</v>
      </c>
    </row>
    <row r="210" spans="2:65" s="1" customFormat="1" ht="11.25">
      <c r="B210" s="32"/>
      <c r="D210" s="141" t="s">
        <v>131</v>
      </c>
      <c r="F210" s="142" t="s">
        <v>308</v>
      </c>
      <c r="I210" s="143"/>
      <c r="L210" s="32"/>
      <c r="M210" s="144"/>
      <c r="T210" s="53"/>
      <c r="AT210" s="17" t="s">
        <v>131</v>
      </c>
      <c r="AU210" s="17" t="s">
        <v>82</v>
      </c>
    </row>
    <row r="211" spans="2:65" s="1" customFormat="1" ht="24.2" customHeight="1">
      <c r="B211" s="127"/>
      <c r="C211" s="128" t="s">
        <v>309</v>
      </c>
      <c r="D211" s="128" t="s">
        <v>124</v>
      </c>
      <c r="E211" s="129" t="s">
        <v>310</v>
      </c>
      <c r="F211" s="130" t="s">
        <v>311</v>
      </c>
      <c r="G211" s="131" t="s">
        <v>127</v>
      </c>
      <c r="H211" s="132">
        <v>1</v>
      </c>
      <c r="I211" s="133"/>
      <c r="J211" s="134">
        <f>ROUND(I211*H211,2)</f>
        <v>0</v>
      </c>
      <c r="K211" s="130" t="s">
        <v>128</v>
      </c>
      <c r="L211" s="32"/>
      <c r="M211" s="135" t="s">
        <v>3</v>
      </c>
      <c r="N211" s="136" t="s">
        <v>43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129</v>
      </c>
      <c r="AT211" s="139" t="s">
        <v>124</v>
      </c>
      <c r="AU211" s="139" t="s">
        <v>82</v>
      </c>
      <c r="AY211" s="17" t="s">
        <v>122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7" t="s">
        <v>80</v>
      </c>
      <c r="BK211" s="140">
        <f>ROUND(I211*H211,2)</f>
        <v>0</v>
      </c>
      <c r="BL211" s="17" t="s">
        <v>129</v>
      </c>
      <c r="BM211" s="139" t="s">
        <v>312</v>
      </c>
    </row>
    <row r="212" spans="2:65" s="1" customFormat="1" ht="11.25">
      <c r="B212" s="32"/>
      <c r="D212" s="141" t="s">
        <v>131</v>
      </c>
      <c r="F212" s="142" t="s">
        <v>313</v>
      </c>
      <c r="I212" s="143"/>
      <c r="L212" s="32"/>
      <c r="M212" s="144"/>
      <c r="T212" s="53"/>
      <c r="AT212" s="17" t="s">
        <v>131</v>
      </c>
      <c r="AU212" s="17" t="s">
        <v>82</v>
      </c>
    </row>
    <row r="213" spans="2:65" s="1" customFormat="1" ht="24.2" customHeight="1">
      <c r="B213" s="127"/>
      <c r="C213" s="128" t="s">
        <v>314</v>
      </c>
      <c r="D213" s="128" t="s">
        <v>124</v>
      </c>
      <c r="E213" s="129" t="s">
        <v>315</v>
      </c>
      <c r="F213" s="130" t="s">
        <v>316</v>
      </c>
      <c r="G213" s="131" t="s">
        <v>127</v>
      </c>
      <c r="H213" s="132">
        <v>2</v>
      </c>
      <c r="I213" s="133"/>
      <c r="J213" s="134">
        <f>ROUND(I213*H213,2)</f>
        <v>0</v>
      </c>
      <c r="K213" s="130" t="s">
        <v>128</v>
      </c>
      <c r="L213" s="32"/>
      <c r="M213" s="135" t="s">
        <v>3</v>
      </c>
      <c r="N213" s="136" t="s">
        <v>43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129</v>
      </c>
      <c r="AT213" s="139" t="s">
        <v>124</v>
      </c>
      <c r="AU213" s="139" t="s">
        <v>82</v>
      </c>
      <c r="AY213" s="17" t="s">
        <v>122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80</v>
      </c>
      <c r="BK213" s="140">
        <f>ROUND(I213*H213,2)</f>
        <v>0</v>
      </c>
      <c r="BL213" s="17" t="s">
        <v>129</v>
      </c>
      <c r="BM213" s="139" t="s">
        <v>317</v>
      </c>
    </row>
    <row r="214" spans="2:65" s="1" customFormat="1" ht="11.25">
      <c r="B214" s="32"/>
      <c r="D214" s="141" t="s">
        <v>131</v>
      </c>
      <c r="F214" s="142" t="s">
        <v>318</v>
      </c>
      <c r="I214" s="143"/>
      <c r="L214" s="32"/>
      <c r="M214" s="144"/>
      <c r="T214" s="53"/>
      <c r="AT214" s="17" t="s">
        <v>131</v>
      </c>
      <c r="AU214" s="17" t="s">
        <v>82</v>
      </c>
    </row>
    <row r="215" spans="2:65" s="1" customFormat="1" ht="24.2" customHeight="1">
      <c r="B215" s="127"/>
      <c r="C215" s="128" t="s">
        <v>319</v>
      </c>
      <c r="D215" s="128" t="s">
        <v>124</v>
      </c>
      <c r="E215" s="129" t="s">
        <v>320</v>
      </c>
      <c r="F215" s="130" t="s">
        <v>321</v>
      </c>
      <c r="G215" s="131" t="s">
        <v>127</v>
      </c>
      <c r="H215" s="132">
        <v>1</v>
      </c>
      <c r="I215" s="133"/>
      <c r="J215" s="134">
        <f>ROUND(I215*H215,2)</f>
        <v>0</v>
      </c>
      <c r="K215" s="130" t="s">
        <v>128</v>
      </c>
      <c r="L215" s="32"/>
      <c r="M215" s="135" t="s">
        <v>3</v>
      </c>
      <c r="N215" s="136" t="s">
        <v>43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129</v>
      </c>
      <c r="AT215" s="139" t="s">
        <v>124</v>
      </c>
      <c r="AU215" s="139" t="s">
        <v>82</v>
      </c>
      <c r="AY215" s="17" t="s">
        <v>122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7" t="s">
        <v>80</v>
      </c>
      <c r="BK215" s="140">
        <f>ROUND(I215*H215,2)</f>
        <v>0</v>
      </c>
      <c r="BL215" s="17" t="s">
        <v>129</v>
      </c>
      <c r="BM215" s="139" t="s">
        <v>322</v>
      </c>
    </row>
    <row r="216" spans="2:65" s="1" customFormat="1" ht="11.25">
      <c r="B216" s="32"/>
      <c r="D216" s="141" t="s">
        <v>131</v>
      </c>
      <c r="F216" s="142" t="s">
        <v>323</v>
      </c>
      <c r="I216" s="143"/>
      <c r="L216" s="32"/>
      <c r="M216" s="144"/>
      <c r="T216" s="53"/>
      <c r="AT216" s="17" t="s">
        <v>131</v>
      </c>
      <c r="AU216" s="17" t="s">
        <v>82</v>
      </c>
    </row>
    <row r="217" spans="2:65" s="1" customFormat="1" ht="33" customHeight="1">
      <c r="B217" s="127"/>
      <c r="C217" s="128" t="s">
        <v>324</v>
      </c>
      <c r="D217" s="128" t="s">
        <v>124</v>
      </c>
      <c r="E217" s="129" t="s">
        <v>325</v>
      </c>
      <c r="F217" s="130" t="s">
        <v>326</v>
      </c>
      <c r="G217" s="131" t="s">
        <v>221</v>
      </c>
      <c r="H217" s="132">
        <v>185.35599999999999</v>
      </c>
      <c r="I217" s="133"/>
      <c r="J217" s="134">
        <f>ROUND(I217*H217,2)</f>
        <v>0</v>
      </c>
      <c r="K217" s="130" t="s">
        <v>128</v>
      </c>
      <c r="L217" s="32"/>
      <c r="M217" s="135" t="s">
        <v>3</v>
      </c>
      <c r="N217" s="136" t="s">
        <v>43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129</v>
      </c>
      <c r="AT217" s="139" t="s">
        <v>124</v>
      </c>
      <c r="AU217" s="139" t="s">
        <v>82</v>
      </c>
      <c r="AY217" s="17" t="s">
        <v>122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7" t="s">
        <v>80</v>
      </c>
      <c r="BK217" s="140">
        <f>ROUND(I217*H217,2)</f>
        <v>0</v>
      </c>
      <c r="BL217" s="17" t="s">
        <v>129</v>
      </c>
      <c r="BM217" s="139" t="s">
        <v>327</v>
      </c>
    </row>
    <row r="218" spans="2:65" s="1" customFormat="1" ht="11.25">
      <c r="B218" s="32"/>
      <c r="D218" s="141" t="s">
        <v>131</v>
      </c>
      <c r="F218" s="142" t="s">
        <v>328</v>
      </c>
      <c r="I218" s="143"/>
      <c r="L218" s="32"/>
      <c r="M218" s="144"/>
      <c r="T218" s="53"/>
      <c r="AT218" s="17" t="s">
        <v>131</v>
      </c>
      <c r="AU218" s="17" t="s">
        <v>82</v>
      </c>
    </row>
    <row r="219" spans="2:65" s="13" customFormat="1" ht="11.25">
      <c r="B219" s="153"/>
      <c r="D219" s="146" t="s">
        <v>167</v>
      </c>
      <c r="E219" s="154" t="s">
        <v>3</v>
      </c>
      <c r="F219" s="155" t="s">
        <v>329</v>
      </c>
      <c r="H219" s="154" t="s">
        <v>3</v>
      </c>
      <c r="I219" s="156"/>
      <c r="L219" s="153"/>
      <c r="M219" s="157"/>
      <c r="T219" s="158"/>
      <c r="AT219" s="154" t="s">
        <v>167</v>
      </c>
      <c r="AU219" s="154" t="s">
        <v>82</v>
      </c>
      <c r="AV219" s="13" t="s">
        <v>80</v>
      </c>
      <c r="AW219" s="13" t="s">
        <v>33</v>
      </c>
      <c r="AX219" s="13" t="s">
        <v>72</v>
      </c>
      <c r="AY219" s="154" t="s">
        <v>122</v>
      </c>
    </row>
    <row r="220" spans="2:65" s="12" customFormat="1" ht="11.25">
      <c r="B220" s="145"/>
      <c r="D220" s="146" t="s">
        <v>167</v>
      </c>
      <c r="E220" s="147" t="s">
        <v>3</v>
      </c>
      <c r="F220" s="148" t="s">
        <v>330</v>
      </c>
      <c r="H220" s="149">
        <v>58.122999999999998</v>
      </c>
      <c r="I220" s="150"/>
      <c r="L220" s="145"/>
      <c r="M220" s="151"/>
      <c r="T220" s="152"/>
      <c r="AT220" s="147" t="s">
        <v>167</v>
      </c>
      <c r="AU220" s="147" t="s">
        <v>82</v>
      </c>
      <c r="AV220" s="12" t="s">
        <v>82</v>
      </c>
      <c r="AW220" s="12" t="s">
        <v>33</v>
      </c>
      <c r="AX220" s="12" t="s">
        <v>72</v>
      </c>
      <c r="AY220" s="147" t="s">
        <v>122</v>
      </c>
    </row>
    <row r="221" spans="2:65" s="13" customFormat="1" ht="11.25">
      <c r="B221" s="153"/>
      <c r="D221" s="146" t="s">
        <v>167</v>
      </c>
      <c r="E221" s="154" t="s">
        <v>3</v>
      </c>
      <c r="F221" s="155" t="s">
        <v>331</v>
      </c>
      <c r="H221" s="154" t="s">
        <v>3</v>
      </c>
      <c r="I221" s="156"/>
      <c r="L221" s="153"/>
      <c r="M221" s="157"/>
      <c r="T221" s="158"/>
      <c r="AT221" s="154" t="s">
        <v>167</v>
      </c>
      <c r="AU221" s="154" t="s">
        <v>82</v>
      </c>
      <c r="AV221" s="13" t="s">
        <v>80</v>
      </c>
      <c r="AW221" s="13" t="s">
        <v>33</v>
      </c>
      <c r="AX221" s="13" t="s">
        <v>72</v>
      </c>
      <c r="AY221" s="154" t="s">
        <v>122</v>
      </c>
    </row>
    <row r="222" spans="2:65" s="12" customFormat="1" ht="11.25">
      <c r="B222" s="145"/>
      <c r="D222" s="146" t="s">
        <v>167</v>
      </c>
      <c r="E222" s="147" t="s">
        <v>3</v>
      </c>
      <c r="F222" s="148" t="s">
        <v>332</v>
      </c>
      <c r="H222" s="149">
        <v>106.336</v>
      </c>
      <c r="I222" s="150"/>
      <c r="L222" s="145"/>
      <c r="M222" s="151"/>
      <c r="T222" s="152"/>
      <c r="AT222" s="147" t="s">
        <v>167</v>
      </c>
      <c r="AU222" s="147" t="s">
        <v>82</v>
      </c>
      <c r="AV222" s="12" t="s">
        <v>82</v>
      </c>
      <c r="AW222" s="12" t="s">
        <v>33</v>
      </c>
      <c r="AX222" s="12" t="s">
        <v>72</v>
      </c>
      <c r="AY222" s="147" t="s">
        <v>122</v>
      </c>
    </row>
    <row r="223" spans="2:65" s="13" customFormat="1" ht="11.25">
      <c r="B223" s="153"/>
      <c r="D223" s="146" t="s">
        <v>167</v>
      </c>
      <c r="E223" s="154" t="s">
        <v>3</v>
      </c>
      <c r="F223" s="155" t="s">
        <v>333</v>
      </c>
      <c r="H223" s="154" t="s">
        <v>3</v>
      </c>
      <c r="I223" s="156"/>
      <c r="L223" s="153"/>
      <c r="M223" s="157"/>
      <c r="T223" s="158"/>
      <c r="AT223" s="154" t="s">
        <v>167</v>
      </c>
      <c r="AU223" s="154" t="s">
        <v>82</v>
      </c>
      <c r="AV223" s="13" t="s">
        <v>80</v>
      </c>
      <c r="AW223" s="13" t="s">
        <v>33</v>
      </c>
      <c r="AX223" s="13" t="s">
        <v>72</v>
      </c>
      <c r="AY223" s="154" t="s">
        <v>122</v>
      </c>
    </row>
    <row r="224" spans="2:65" s="12" customFormat="1" ht="11.25">
      <c r="B224" s="145"/>
      <c r="D224" s="146" t="s">
        <v>167</v>
      </c>
      <c r="E224" s="147" t="s">
        <v>3</v>
      </c>
      <c r="F224" s="148" t="s">
        <v>334</v>
      </c>
      <c r="H224" s="149">
        <v>20.896999999999998</v>
      </c>
      <c r="I224" s="150"/>
      <c r="L224" s="145"/>
      <c r="M224" s="151"/>
      <c r="T224" s="152"/>
      <c r="AT224" s="147" t="s">
        <v>167</v>
      </c>
      <c r="AU224" s="147" t="s">
        <v>82</v>
      </c>
      <c r="AV224" s="12" t="s">
        <v>82</v>
      </c>
      <c r="AW224" s="12" t="s">
        <v>33</v>
      </c>
      <c r="AX224" s="12" t="s">
        <v>72</v>
      </c>
      <c r="AY224" s="147" t="s">
        <v>122</v>
      </c>
    </row>
    <row r="225" spans="2:65" s="14" customFormat="1" ht="11.25">
      <c r="B225" s="159"/>
      <c r="D225" s="146" t="s">
        <v>167</v>
      </c>
      <c r="E225" s="160" t="s">
        <v>3</v>
      </c>
      <c r="F225" s="161" t="s">
        <v>186</v>
      </c>
      <c r="H225" s="162">
        <v>185.35599999999999</v>
      </c>
      <c r="I225" s="163"/>
      <c r="L225" s="159"/>
      <c r="M225" s="164"/>
      <c r="T225" s="165"/>
      <c r="AT225" s="160" t="s">
        <v>167</v>
      </c>
      <c r="AU225" s="160" t="s">
        <v>82</v>
      </c>
      <c r="AV225" s="14" t="s">
        <v>129</v>
      </c>
      <c r="AW225" s="14" t="s">
        <v>33</v>
      </c>
      <c r="AX225" s="14" t="s">
        <v>80</v>
      </c>
      <c r="AY225" s="160" t="s">
        <v>122</v>
      </c>
    </row>
    <row r="226" spans="2:65" s="1" customFormat="1" ht="33" customHeight="1">
      <c r="B226" s="127"/>
      <c r="C226" s="128" t="s">
        <v>335</v>
      </c>
      <c r="D226" s="128" t="s">
        <v>124</v>
      </c>
      <c r="E226" s="129" t="s">
        <v>336</v>
      </c>
      <c r="F226" s="130" t="s">
        <v>337</v>
      </c>
      <c r="G226" s="131" t="s">
        <v>221</v>
      </c>
      <c r="H226" s="132">
        <v>185.35599999999999</v>
      </c>
      <c r="I226" s="133"/>
      <c r="J226" s="134">
        <f>ROUND(I226*H226,2)</f>
        <v>0</v>
      </c>
      <c r="K226" s="130" t="s">
        <v>128</v>
      </c>
      <c r="L226" s="32"/>
      <c r="M226" s="135" t="s">
        <v>3</v>
      </c>
      <c r="N226" s="136" t="s">
        <v>43</v>
      </c>
      <c r="P226" s="137">
        <f>O226*H226</f>
        <v>0</v>
      </c>
      <c r="Q226" s="137">
        <v>0</v>
      </c>
      <c r="R226" s="137">
        <f>Q226*H226</f>
        <v>0</v>
      </c>
      <c r="S226" s="137">
        <v>0</v>
      </c>
      <c r="T226" s="138">
        <f>S226*H226</f>
        <v>0</v>
      </c>
      <c r="AR226" s="139" t="s">
        <v>129</v>
      </c>
      <c r="AT226" s="139" t="s">
        <v>124</v>
      </c>
      <c r="AU226" s="139" t="s">
        <v>82</v>
      </c>
      <c r="AY226" s="17" t="s">
        <v>122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7" t="s">
        <v>80</v>
      </c>
      <c r="BK226" s="140">
        <f>ROUND(I226*H226,2)</f>
        <v>0</v>
      </c>
      <c r="BL226" s="17" t="s">
        <v>129</v>
      </c>
      <c r="BM226" s="139" t="s">
        <v>338</v>
      </c>
    </row>
    <row r="227" spans="2:65" s="1" customFormat="1" ht="11.25">
      <c r="B227" s="32"/>
      <c r="D227" s="141" t="s">
        <v>131</v>
      </c>
      <c r="F227" s="142" t="s">
        <v>339</v>
      </c>
      <c r="I227" s="143"/>
      <c r="L227" s="32"/>
      <c r="M227" s="144"/>
      <c r="T227" s="53"/>
      <c r="AT227" s="17" t="s">
        <v>131</v>
      </c>
      <c r="AU227" s="17" t="s">
        <v>82</v>
      </c>
    </row>
    <row r="228" spans="2:65" s="13" customFormat="1" ht="11.25">
      <c r="B228" s="153"/>
      <c r="D228" s="146" t="s">
        <v>167</v>
      </c>
      <c r="E228" s="154" t="s">
        <v>3</v>
      </c>
      <c r="F228" s="155" t="s">
        <v>329</v>
      </c>
      <c r="H228" s="154" t="s">
        <v>3</v>
      </c>
      <c r="I228" s="156"/>
      <c r="L228" s="153"/>
      <c r="M228" s="157"/>
      <c r="T228" s="158"/>
      <c r="AT228" s="154" t="s">
        <v>167</v>
      </c>
      <c r="AU228" s="154" t="s">
        <v>82</v>
      </c>
      <c r="AV228" s="13" t="s">
        <v>80</v>
      </c>
      <c r="AW228" s="13" t="s">
        <v>33</v>
      </c>
      <c r="AX228" s="13" t="s">
        <v>72</v>
      </c>
      <c r="AY228" s="154" t="s">
        <v>122</v>
      </c>
    </row>
    <row r="229" spans="2:65" s="12" customFormat="1" ht="11.25">
      <c r="B229" s="145"/>
      <c r="D229" s="146" t="s">
        <v>167</v>
      </c>
      <c r="E229" s="147" t="s">
        <v>3</v>
      </c>
      <c r="F229" s="148" t="s">
        <v>330</v>
      </c>
      <c r="H229" s="149">
        <v>58.122999999999998</v>
      </c>
      <c r="I229" s="150"/>
      <c r="L229" s="145"/>
      <c r="M229" s="151"/>
      <c r="T229" s="152"/>
      <c r="AT229" s="147" t="s">
        <v>167</v>
      </c>
      <c r="AU229" s="147" t="s">
        <v>82</v>
      </c>
      <c r="AV229" s="12" t="s">
        <v>82</v>
      </c>
      <c r="AW229" s="12" t="s">
        <v>33</v>
      </c>
      <c r="AX229" s="12" t="s">
        <v>72</v>
      </c>
      <c r="AY229" s="147" t="s">
        <v>122</v>
      </c>
    </row>
    <row r="230" spans="2:65" s="13" customFormat="1" ht="11.25">
      <c r="B230" s="153"/>
      <c r="D230" s="146" t="s">
        <v>167</v>
      </c>
      <c r="E230" s="154" t="s">
        <v>3</v>
      </c>
      <c r="F230" s="155" t="s">
        <v>331</v>
      </c>
      <c r="H230" s="154" t="s">
        <v>3</v>
      </c>
      <c r="I230" s="156"/>
      <c r="L230" s="153"/>
      <c r="M230" s="157"/>
      <c r="T230" s="158"/>
      <c r="AT230" s="154" t="s">
        <v>167</v>
      </c>
      <c r="AU230" s="154" t="s">
        <v>82</v>
      </c>
      <c r="AV230" s="13" t="s">
        <v>80</v>
      </c>
      <c r="AW230" s="13" t="s">
        <v>33</v>
      </c>
      <c r="AX230" s="13" t="s">
        <v>72</v>
      </c>
      <c r="AY230" s="154" t="s">
        <v>122</v>
      </c>
    </row>
    <row r="231" spans="2:65" s="12" customFormat="1" ht="11.25">
      <c r="B231" s="145"/>
      <c r="D231" s="146" t="s">
        <v>167</v>
      </c>
      <c r="E231" s="147" t="s">
        <v>3</v>
      </c>
      <c r="F231" s="148" t="s">
        <v>332</v>
      </c>
      <c r="H231" s="149">
        <v>106.336</v>
      </c>
      <c r="I231" s="150"/>
      <c r="L231" s="145"/>
      <c r="M231" s="151"/>
      <c r="T231" s="152"/>
      <c r="AT231" s="147" t="s">
        <v>167</v>
      </c>
      <c r="AU231" s="147" t="s">
        <v>82</v>
      </c>
      <c r="AV231" s="12" t="s">
        <v>82</v>
      </c>
      <c r="AW231" s="12" t="s">
        <v>33</v>
      </c>
      <c r="AX231" s="12" t="s">
        <v>72</v>
      </c>
      <c r="AY231" s="147" t="s">
        <v>122</v>
      </c>
    </row>
    <row r="232" spans="2:65" s="13" customFormat="1" ht="11.25">
      <c r="B232" s="153"/>
      <c r="D232" s="146" t="s">
        <v>167</v>
      </c>
      <c r="E232" s="154" t="s">
        <v>3</v>
      </c>
      <c r="F232" s="155" t="s">
        <v>333</v>
      </c>
      <c r="H232" s="154" t="s">
        <v>3</v>
      </c>
      <c r="I232" s="156"/>
      <c r="L232" s="153"/>
      <c r="M232" s="157"/>
      <c r="T232" s="158"/>
      <c r="AT232" s="154" t="s">
        <v>167</v>
      </c>
      <c r="AU232" s="154" t="s">
        <v>82</v>
      </c>
      <c r="AV232" s="13" t="s">
        <v>80</v>
      </c>
      <c r="AW232" s="13" t="s">
        <v>33</v>
      </c>
      <c r="AX232" s="13" t="s">
        <v>72</v>
      </c>
      <c r="AY232" s="154" t="s">
        <v>122</v>
      </c>
    </row>
    <row r="233" spans="2:65" s="12" customFormat="1" ht="11.25">
      <c r="B233" s="145"/>
      <c r="D233" s="146" t="s">
        <v>167</v>
      </c>
      <c r="E233" s="147" t="s">
        <v>3</v>
      </c>
      <c r="F233" s="148" t="s">
        <v>334</v>
      </c>
      <c r="H233" s="149">
        <v>20.896999999999998</v>
      </c>
      <c r="I233" s="150"/>
      <c r="L233" s="145"/>
      <c r="M233" s="151"/>
      <c r="T233" s="152"/>
      <c r="AT233" s="147" t="s">
        <v>167</v>
      </c>
      <c r="AU233" s="147" t="s">
        <v>82</v>
      </c>
      <c r="AV233" s="12" t="s">
        <v>82</v>
      </c>
      <c r="AW233" s="12" t="s">
        <v>33</v>
      </c>
      <c r="AX233" s="12" t="s">
        <v>72</v>
      </c>
      <c r="AY233" s="147" t="s">
        <v>122</v>
      </c>
    </row>
    <row r="234" spans="2:65" s="14" customFormat="1" ht="11.25">
      <c r="B234" s="159"/>
      <c r="D234" s="146" t="s">
        <v>167</v>
      </c>
      <c r="E234" s="160" t="s">
        <v>3</v>
      </c>
      <c r="F234" s="161" t="s">
        <v>186</v>
      </c>
      <c r="H234" s="162">
        <v>185.35599999999999</v>
      </c>
      <c r="I234" s="163"/>
      <c r="L234" s="159"/>
      <c r="M234" s="164"/>
      <c r="T234" s="165"/>
      <c r="AT234" s="160" t="s">
        <v>167</v>
      </c>
      <c r="AU234" s="160" t="s">
        <v>82</v>
      </c>
      <c r="AV234" s="14" t="s">
        <v>129</v>
      </c>
      <c r="AW234" s="14" t="s">
        <v>33</v>
      </c>
      <c r="AX234" s="14" t="s">
        <v>80</v>
      </c>
      <c r="AY234" s="160" t="s">
        <v>122</v>
      </c>
    </row>
    <row r="235" spans="2:65" s="1" customFormat="1" ht="21.75" customHeight="1">
      <c r="B235" s="127"/>
      <c r="C235" s="128" t="s">
        <v>340</v>
      </c>
      <c r="D235" s="128" t="s">
        <v>124</v>
      </c>
      <c r="E235" s="129" t="s">
        <v>341</v>
      </c>
      <c r="F235" s="130" t="s">
        <v>342</v>
      </c>
      <c r="G235" s="131" t="s">
        <v>140</v>
      </c>
      <c r="H235" s="132">
        <v>45</v>
      </c>
      <c r="I235" s="133"/>
      <c r="J235" s="134">
        <f>ROUND(I235*H235,2)</f>
        <v>0</v>
      </c>
      <c r="K235" s="130" t="s">
        <v>128</v>
      </c>
      <c r="L235" s="32"/>
      <c r="M235" s="135" t="s">
        <v>3</v>
      </c>
      <c r="N235" s="136" t="s">
        <v>43</v>
      </c>
      <c r="P235" s="137">
        <f>O235*H235</f>
        <v>0</v>
      </c>
      <c r="Q235" s="137">
        <v>0</v>
      </c>
      <c r="R235" s="137">
        <f>Q235*H235</f>
        <v>0</v>
      </c>
      <c r="S235" s="137">
        <v>0</v>
      </c>
      <c r="T235" s="138">
        <f>S235*H235</f>
        <v>0</v>
      </c>
      <c r="AR235" s="139" t="s">
        <v>129</v>
      </c>
      <c r="AT235" s="139" t="s">
        <v>124</v>
      </c>
      <c r="AU235" s="139" t="s">
        <v>82</v>
      </c>
      <c r="AY235" s="17" t="s">
        <v>122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7" t="s">
        <v>80</v>
      </c>
      <c r="BK235" s="140">
        <f>ROUND(I235*H235,2)</f>
        <v>0</v>
      </c>
      <c r="BL235" s="17" t="s">
        <v>129</v>
      </c>
      <c r="BM235" s="139" t="s">
        <v>343</v>
      </c>
    </row>
    <row r="236" spans="2:65" s="1" customFormat="1" ht="11.25">
      <c r="B236" s="32"/>
      <c r="D236" s="141" t="s">
        <v>131</v>
      </c>
      <c r="F236" s="142" t="s">
        <v>344</v>
      </c>
      <c r="I236" s="143"/>
      <c r="L236" s="32"/>
      <c r="M236" s="144"/>
      <c r="T236" s="53"/>
      <c r="AT236" s="17" t="s">
        <v>131</v>
      </c>
      <c r="AU236" s="17" t="s">
        <v>82</v>
      </c>
    </row>
    <row r="237" spans="2:65" s="1" customFormat="1" ht="37.9" customHeight="1">
      <c r="B237" s="127"/>
      <c r="C237" s="128" t="s">
        <v>345</v>
      </c>
      <c r="D237" s="128" t="s">
        <v>124</v>
      </c>
      <c r="E237" s="129" t="s">
        <v>346</v>
      </c>
      <c r="F237" s="130" t="s">
        <v>347</v>
      </c>
      <c r="G237" s="131" t="s">
        <v>127</v>
      </c>
      <c r="H237" s="132">
        <v>28</v>
      </c>
      <c r="I237" s="133"/>
      <c r="J237" s="134">
        <f>ROUND(I237*H237,2)</f>
        <v>0</v>
      </c>
      <c r="K237" s="130" t="s">
        <v>128</v>
      </c>
      <c r="L237" s="32"/>
      <c r="M237" s="135" t="s">
        <v>3</v>
      </c>
      <c r="N237" s="136" t="s">
        <v>43</v>
      </c>
      <c r="P237" s="137">
        <f>O237*H237</f>
        <v>0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129</v>
      </c>
      <c r="AT237" s="139" t="s">
        <v>124</v>
      </c>
      <c r="AU237" s="139" t="s">
        <v>82</v>
      </c>
      <c r="AY237" s="17" t="s">
        <v>122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7" t="s">
        <v>80</v>
      </c>
      <c r="BK237" s="140">
        <f>ROUND(I237*H237,2)</f>
        <v>0</v>
      </c>
      <c r="BL237" s="17" t="s">
        <v>129</v>
      </c>
      <c r="BM237" s="139" t="s">
        <v>348</v>
      </c>
    </row>
    <row r="238" spans="2:65" s="1" customFormat="1" ht="11.25">
      <c r="B238" s="32"/>
      <c r="D238" s="141" t="s">
        <v>131</v>
      </c>
      <c r="F238" s="142" t="s">
        <v>349</v>
      </c>
      <c r="I238" s="143"/>
      <c r="L238" s="32"/>
      <c r="M238" s="144"/>
      <c r="T238" s="53"/>
      <c r="AT238" s="17" t="s">
        <v>131</v>
      </c>
      <c r="AU238" s="17" t="s">
        <v>82</v>
      </c>
    </row>
    <row r="239" spans="2:65" s="12" customFormat="1" ht="11.25">
      <c r="B239" s="145"/>
      <c r="D239" s="146" t="s">
        <v>167</v>
      </c>
      <c r="E239" s="147" t="s">
        <v>3</v>
      </c>
      <c r="F239" s="148" t="s">
        <v>350</v>
      </c>
      <c r="H239" s="149">
        <v>28</v>
      </c>
      <c r="I239" s="150"/>
      <c r="L239" s="145"/>
      <c r="M239" s="151"/>
      <c r="T239" s="152"/>
      <c r="AT239" s="147" t="s">
        <v>167</v>
      </c>
      <c r="AU239" s="147" t="s">
        <v>82</v>
      </c>
      <c r="AV239" s="12" t="s">
        <v>82</v>
      </c>
      <c r="AW239" s="12" t="s">
        <v>33</v>
      </c>
      <c r="AX239" s="12" t="s">
        <v>80</v>
      </c>
      <c r="AY239" s="147" t="s">
        <v>122</v>
      </c>
    </row>
    <row r="240" spans="2:65" s="1" customFormat="1" ht="37.9" customHeight="1">
      <c r="B240" s="127"/>
      <c r="C240" s="128" t="s">
        <v>351</v>
      </c>
      <c r="D240" s="128" t="s">
        <v>124</v>
      </c>
      <c r="E240" s="129" t="s">
        <v>352</v>
      </c>
      <c r="F240" s="130" t="s">
        <v>353</v>
      </c>
      <c r="G240" s="131" t="s">
        <v>127</v>
      </c>
      <c r="H240" s="132">
        <v>14</v>
      </c>
      <c r="I240" s="133"/>
      <c r="J240" s="134">
        <f>ROUND(I240*H240,2)</f>
        <v>0</v>
      </c>
      <c r="K240" s="130" t="s">
        <v>128</v>
      </c>
      <c r="L240" s="32"/>
      <c r="M240" s="135" t="s">
        <v>3</v>
      </c>
      <c r="N240" s="136" t="s">
        <v>43</v>
      </c>
      <c r="P240" s="137">
        <f>O240*H240</f>
        <v>0</v>
      </c>
      <c r="Q240" s="137">
        <v>0</v>
      </c>
      <c r="R240" s="137">
        <f>Q240*H240</f>
        <v>0</v>
      </c>
      <c r="S240" s="137">
        <v>0</v>
      </c>
      <c r="T240" s="138">
        <f>S240*H240</f>
        <v>0</v>
      </c>
      <c r="AR240" s="139" t="s">
        <v>129</v>
      </c>
      <c r="AT240" s="139" t="s">
        <v>124</v>
      </c>
      <c r="AU240" s="139" t="s">
        <v>82</v>
      </c>
      <c r="AY240" s="17" t="s">
        <v>122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7" t="s">
        <v>80</v>
      </c>
      <c r="BK240" s="140">
        <f>ROUND(I240*H240,2)</f>
        <v>0</v>
      </c>
      <c r="BL240" s="17" t="s">
        <v>129</v>
      </c>
      <c r="BM240" s="139" t="s">
        <v>354</v>
      </c>
    </row>
    <row r="241" spans="2:65" s="1" customFormat="1" ht="11.25">
      <c r="B241" s="32"/>
      <c r="D241" s="141" t="s">
        <v>131</v>
      </c>
      <c r="F241" s="142" t="s">
        <v>355</v>
      </c>
      <c r="I241" s="143"/>
      <c r="L241" s="32"/>
      <c r="M241" s="144"/>
      <c r="T241" s="53"/>
      <c r="AT241" s="17" t="s">
        <v>131</v>
      </c>
      <c r="AU241" s="17" t="s">
        <v>82</v>
      </c>
    </row>
    <row r="242" spans="2:65" s="12" customFormat="1" ht="11.25">
      <c r="B242" s="145"/>
      <c r="D242" s="146" t="s">
        <v>167</v>
      </c>
      <c r="E242" s="147" t="s">
        <v>3</v>
      </c>
      <c r="F242" s="148" t="s">
        <v>356</v>
      </c>
      <c r="H242" s="149">
        <v>14</v>
      </c>
      <c r="I242" s="150"/>
      <c r="L242" s="145"/>
      <c r="M242" s="151"/>
      <c r="T242" s="152"/>
      <c r="AT242" s="147" t="s">
        <v>167</v>
      </c>
      <c r="AU242" s="147" t="s">
        <v>82</v>
      </c>
      <c r="AV242" s="12" t="s">
        <v>82</v>
      </c>
      <c r="AW242" s="12" t="s">
        <v>33</v>
      </c>
      <c r="AX242" s="12" t="s">
        <v>80</v>
      </c>
      <c r="AY242" s="147" t="s">
        <v>122</v>
      </c>
    </row>
    <row r="243" spans="2:65" s="1" customFormat="1" ht="33" customHeight="1">
      <c r="B243" s="127"/>
      <c r="C243" s="128" t="s">
        <v>357</v>
      </c>
      <c r="D243" s="128" t="s">
        <v>124</v>
      </c>
      <c r="E243" s="129" t="s">
        <v>358</v>
      </c>
      <c r="F243" s="130" t="s">
        <v>359</v>
      </c>
      <c r="G243" s="131" t="s">
        <v>127</v>
      </c>
      <c r="H243" s="132">
        <v>28</v>
      </c>
      <c r="I243" s="133"/>
      <c r="J243" s="134">
        <f>ROUND(I243*H243,2)</f>
        <v>0</v>
      </c>
      <c r="K243" s="130" t="s">
        <v>128</v>
      </c>
      <c r="L243" s="32"/>
      <c r="M243" s="135" t="s">
        <v>3</v>
      </c>
      <c r="N243" s="136" t="s">
        <v>43</v>
      </c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AR243" s="139" t="s">
        <v>129</v>
      </c>
      <c r="AT243" s="139" t="s">
        <v>124</v>
      </c>
      <c r="AU243" s="139" t="s">
        <v>82</v>
      </c>
      <c r="AY243" s="17" t="s">
        <v>122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7" t="s">
        <v>80</v>
      </c>
      <c r="BK243" s="140">
        <f>ROUND(I243*H243,2)</f>
        <v>0</v>
      </c>
      <c r="BL243" s="17" t="s">
        <v>129</v>
      </c>
      <c r="BM243" s="139" t="s">
        <v>360</v>
      </c>
    </row>
    <row r="244" spans="2:65" s="1" customFormat="1" ht="11.25">
      <c r="B244" s="32"/>
      <c r="D244" s="141" t="s">
        <v>131</v>
      </c>
      <c r="F244" s="142" t="s">
        <v>361</v>
      </c>
      <c r="I244" s="143"/>
      <c r="L244" s="32"/>
      <c r="M244" s="144"/>
      <c r="T244" s="53"/>
      <c r="AT244" s="17" t="s">
        <v>131</v>
      </c>
      <c r="AU244" s="17" t="s">
        <v>82</v>
      </c>
    </row>
    <row r="245" spans="2:65" s="12" customFormat="1" ht="11.25">
      <c r="B245" s="145"/>
      <c r="D245" s="146" t="s">
        <v>167</v>
      </c>
      <c r="E245" s="147" t="s">
        <v>3</v>
      </c>
      <c r="F245" s="148" t="s">
        <v>350</v>
      </c>
      <c r="H245" s="149">
        <v>28</v>
      </c>
      <c r="I245" s="150"/>
      <c r="L245" s="145"/>
      <c r="M245" s="151"/>
      <c r="T245" s="152"/>
      <c r="AT245" s="147" t="s">
        <v>167</v>
      </c>
      <c r="AU245" s="147" t="s">
        <v>82</v>
      </c>
      <c r="AV245" s="12" t="s">
        <v>82</v>
      </c>
      <c r="AW245" s="12" t="s">
        <v>33</v>
      </c>
      <c r="AX245" s="12" t="s">
        <v>80</v>
      </c>
      <c r="AY245" s="147" t="s">
        <v>122</v>
      </c>
    </row>
    <row r="246" spans="2:65" s="1" customFormat="1" ht="33" customHeight="1">
      <c r="B246" s="127"/>
      <c r="C246" s="128" t="s">
        <v>362</v>
      </c>
      <c r="D246" s="128" t="s">
        <v>124</v>
      </c>
      <c r="E246" s="129" t="s">
        <v>363</v>
      </c>
      <c r="F246" s="130" t="s">
        <v>364</v>
      </c>
      <c r="G246" s="131" t="s">
        <v>127</v>
      </c>
      <c r="H246" s="132">
        <v>14</v>
      </c>
      <c r="I246" s="133"/>
      <c r="J246" s="134">
        <f>ROUND(I246*H246,2)</f>
        <v>0</v>
      </c>
      <c r="K246" s="130" t="s">
        <v>128</v>
      </c>
      <c r="L246" s="32"/>
      <c r="M246" s="135" t="s">
        <v>3</v>
      </c>
      <c r="N246" s="136" t="s">
        <v>43</v>
      </c>
      <c r="P246" s="137">
        <f>O246*H246</f>
        <v>0</v>
      </c>
      <c r="Q246" s="137">
        <v>0</v>
      </c>
      <c r="R246" s="137">
        <f>Q246*H246</f>
        <v>0</v>
      </c>
      <c r="S246" s="137">
        <v>0</v>
      </c>
      <c r="T246" s="138">
        <f>S246*H246</f>
        <v>0</v>
      </c>
      <c r="AR246" s="139" t="s">
        <v>129</v>
      </c>
      <c r="AT246" s="139" t="s">
        <v>124</v>
      </c>
      <c r="AU246" s="139" t="s">
        <v>82</v>
      </c>
      <c r="AY246" s="17" t="s">
        <v>122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7" t="s">
        <v>80</v>
      </c>
      <c r="BK246" s="140">
        <f>ROUND(I246*H246,2)</f>
        <v>0</v>
      </c>
      <c r="BL246" s="17" t="s">
        <v>129</v>
      </c>
      <c r="BM246" s="139" t="s">
        <v>365</v>
      </c>
    </row>
    <row r="247" spans="2:65" s="1" customFormat="1" ht="11.25">
      <c r="B247" s="32"/>
      <c r="D247" s="141" t="s">
        <v>131</v>
      </c>
      <c r="F247" s="142" t="s">
        <v>366</v>
      </c>
      <c r="I247" s="143"/>
      <c r="L247" s="32"/>
      <c r="M247" s="144"/>
      <c r="T247" s="53"/>
      <c r="AT247" s="17" t="s">
        <v>131</v>
      </c>
      <c r="AU247" s="17" t="s">
        <v>82</v>
      </c>
    </row>
    <row r="248" spans="2:65" s="12" customFormat="1" ht="11.25">
      <c r="B248" s="145"/>
      <c r="D248" s="146" t="s">
        <v>167</v>
      </c>
      <c r="E248" s="147" t="s">
        <v>3</v>
      </c>
      <c r="F248" s="148" t="s">
        <v>356</v>
      </c>
      <c r="H248" s="149">
        <v>14</v>
      </c>
      <c r="I248" s="150"/>
      <c r="L248" s="145"/>
      <c r="M248" s="151"/>
      <c r="T248" s="152"/>
      <c r="AT248" s="147" t="s">
        <v>167</v>
      </c>
      <c r="AU248" s="147" t="s">
        <v>82</v>
      </c>
      <c r="AV248" s="12" t="s">
        <v>82</v>
      </c>
      <c r="AW248" s="12" t="s">
        <v>33</v>
      </c>
      <c r="AX248" s="12" t="s">
        <v>80</v>
      </c>
      <c r="AY248" s="147" t="s">
        <v>122</v>
      </c>
    </row>
    <row r="249" spans="2:65" s="1" customFormat="1" ht="33" customHeight="1">
      <c r="B249" s="127"/>
      <c r="C249" s="128" t="s">
        <v>367</v>
      </c>
      <c r="D249" s="128" t="s">
        <v>124</v>
      </c>
      <c r="E249" s="129" t="s">
        <v>368</v>
      </c>
      <c r="F249" s="130" t="s">
        <v>369</v>
      </c>
      <c r="G249" s="131" t="s">
        <v>127</v>
      </c>
      <c r="H249" s="132">
        <v>28</v>
      </c>
      <c r="I249" s="133"/>
      <c r="J249" s="134">
        <f>ROUND(I249*H249,2)</f>
        <v>0</v>
      </c>
      <c r="K249" s="130" t="s">
        <v>128</v>
      </c>
      <c r="L249" s="32"/>
      <c r="M249" s="135" t="s">
        <v>3</v>
      </c>
      <c r="N249" s="136" t="s">
        <v>43</v>
      </c>
      <c r="P249" s="137">
        <f>O249*H249</f>
        <v>0</v>
      </c>
      <c r="Q249" s="137">
        <v>0</v>
      </c>
      <c r="R249" s="137">
        <f>Q249*H249</f>
        <v>0</v>
      </c>
      <c r="S249" s="137">
        <v>0</v>
      </c>
      <c r="T249" s="138">
        <f>S249*H249</f>
        <v>0</v>
      </c>
      <c r="AR249" s="139" t="s">
        <v>129</v>
      </c>
      <c r="AT249" s="139" t="s">
        <v>124</v>
      </c>
      <c r="AU249" s="139" t="s">
        <v>82</v>
      </c>
      <c r="AY249" s="17" t="s">
        <v>122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7" t="s">
        <v>80</v>
      </c>
      <c r="BK249" s="140">
        <f>ROUND(I249*H249,2)</f>
        <v>0</v>
      </c>
      <c r="BL249" s="17" t="s">
        <v>129</v>
      </c>
      <c r="BM249" s="139" t="s">
        <v>370</v>
      </c>
    </row>
    <row r="250" spans="2:65" s="1" customFormat="1" ht="11.25">
      <c r="B250" s="32"/>
      <c r="D250" s="141" t="s">
        <v>131</v>
      </c>
      <c r="F250" s="142" t="s">
        <v>371</v>
      </c>
      <c r="I250" s="143"/>
      <c r="L250" s="32"/>
      <c r="M250" s="144"/>
      <c r="T250" s="53"/>
      <c r="AT250" s="17" t="s">
        <v>131</v>
      </c>
      <c r="AU250" s="17" t="s">
        <v>82</v>
      </c>
    </row>
    <row r="251" spans="2:65" s="12" customFormat="1" ht="11.25">
      <c r="B251" s="145"/>
      <c r="D251" s="146" t="s">
        <v>167</v>
      </c>
      <c r="E251" s="147" t="s">
        <v>3</v>
      </c>
      <c r="F251" s="148" t="s">
        <v>350</v>
      </c>
      <c r="H251" s="149">
        <v>28</v>
      </c>
      <c r="I251" s="150"/>
      <c r="L251" s="145"/>
      <c r="M251" s="151"/>
      <c r="T251" s="152"/>
      <c r="AT251" s="147" t="s">
        <v>167</v>
      </c>
      <c r="AU251" s="147" t="s">
        <v>82</v>
      </c>
      <c r="AV251" s="12" t="s">
        <v>82</v>
      </c>
      <c r="AW251" s="12" t="s">
        <v>33</v>
      </c>
      <c r="AX251" s="12" t="s">
        <v>80</v>
      </c>
      <c r="AY251" s="147" t="s">
        <v>122</v>
      </c>
    </row>
    <row r="252" spans="2:65" s="1" customFormat="1" ht="33" customHeight="1">
      <c r="B252" s="127"/>
      <c r="C252" s="128" t="s">
        <v>372</v>
      </c>
      <c r="D252" s="128" t="s">
        <v>124</v>
      </c>
      <c r="E252" s="129" t="s">
        <v>373</v>
      </c>
      <c r="F252" s="130" t="s">
        <v>374</v>
      </c>
      <c r="G252" s="131" t="s">
        <v>127</v>
      </c>
      <c r="H252" s="132">
        <v>14</v>
      </c>
      <c r="I252" s="133"/>
      <c r="J252" s="134">
        <f>ROUND(I252*H252,2)</f>
        <v>0</v>
      </c>
      <c r="K252" s="130" t="s">
        <v>128</v>
      </c>
      <c r="L252" s="32"/>
      <c r="M252" s="135" t="s">
        <v>3</v>
      </c>
      <c r="N252" s="136" t="s">
        <v>43</v>
      </c>
      <c r="P252" s="137">
        <f>O252*H252</f>
        <v>0</v>
      </c>
      <c r="Q252" s="137">
        <v>0</v>
      </c>
      <c r="R252" s="137">
        <f>Q252*H252</f>
        <v>0</v>
      </c>
      <c r="S252" s="137">
        <v>0</v>
      </c>
      <c r="T252" s="138">
        <f>S252*H252</f>
        <v>0</v>
      </c>
      <c r="AR252" s="139" t="s">
        <v>129</v>
      </c>
      <c r="AT252" s="139" t="s">
        <v>124</v>
      </c>
      <c r="AU252" s="139" t="s">
        <v>82</v>
      </c>
      <c r="AY252" s="17" t="s">
        <v>122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7" t="s">
        <v>80</v>
      </c>
      <c r="BK252" s="140">
        <f>ROUND(I252*H252,2)</f>
        <v>0</v>
      </c>
      <c r="BL252" s="17" t="s">
        <v>129</v>
      </c>
      <c r="BM252" s="139" t="s">
        <v>375</v>
      </c>
    </row>
    <row r="253" spans="2:65" s="1" customFormat="1" ht="11.25">
      <c r="B253" s="32"/>
      <c r="D253" s="141" t="s">
        <v>131</v>
      </c>
      <c r="F253" s="142" t="s">
        <v>376</v>
      </c>
      <c r="I253" s="143"/>
      <c r="L253" s="32"/>
      <c r="M253" s="144"/>
      <c r="T253" s="53"/>
      <c r="AT253" s="17" t="s">
        <v>131</v>
      </c>
      <c r="AU253" s="17" t="s">
        <v>82</v>
      </c>
    </row>
    <row r="254" spans="2:65" s="12" customFormat="1" ht="11.25">
      <c r="B254" s="145"/>
      <c r="D254" s="146" t="s">
        <v>167</v>
      </c>
      <c r="E254" s="147" t="s">
        <v>3</v>
      </c>
      <c r="F254" s="148" t="s">
        <v>356</v>
      </c>
      <c r="H254" s="149">
        <v>14</v>
      </c>
      <c r="I254" s="150"/>
      <c r="L254" s="145"/>
      <c r="M254" s="151"/>
      <c r="T254" s="152"/>
      <c r="AT254" s="147" t="s">
        <v>167</v>
      </c>
      <c r="AU254" s="147" t="s">
        <v>82</v>
      </c>
      <c r="AV254" s="12" t="s">
        <v>82</v>
      </c>
      <c r="AW254" s="12" t="s">
        <v>33</v>
      </c>
      <c r="AX254" s="12" t="s">
        <v>80</v>
      </c>
      <c r="AY254" s="147" t="s">
        <v>122</v>
      </c>
    </row>
    <row r="255" spans="2:65" s="1" customFormat="1" ht="21.75" customHeight="1">
      <c r="B255" s="127"/>
      <c r="C255" s="128" t="s">
        <v>377</v>
      </c>
      <c r="D255" s="128" t="s">
        <v>124</v>
      </c>
      <c r="E255" s="129" t="s">
        <v>378</v>
      </c>
      <c r="F255" s="130" t="s">
        <v>379</v>
      </c>
      <c r="G255" s="131" t="s">
        <v>140</v>
      </c>
      <c r="H255" s="132">
        <v>450</v>
      </c>
      <c r="I255" s="133"/>
      <c r="J255" s="134">
        <f>ROUND(I255*H255,2)</f>
        <v>0</v>
      </c>
      <c r="K255" s="130" t="s">
        <v>128</v>
      </c>
      <c r="L255" s="32"/>
      <c r="M255" s="135" t="s">
        <v>3</v>
      </c>
      <c r="N255" s="136" t="s">
        <v>43</v>
      </c>
      <c r="P255" s="137">
        <f>O255*H255</f>
        <v>0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129</v>
      </c>
      <c r="AT255" s="139" t="s">
        <v>124</v>
      </c>
      <c r="AU255" s="139" t="s">
        <v>82</v>
      </c>
      <c r="AY255" s="17" t="s">
        <v>122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7" t="s">
        <v>80</v>
      </c>
      <c r="BK255" s="140">
        <f>ROUND(I255*H255,2)</f>
        <v>0</v>
      </c>
      <c r="BL255" s="17" t="s">
        <v>129</v>
      </c>
      <c r="BM255" s="139" t="s">
        <v>380</v>
      </c>
    </row>
    <row r="256" spans="2:65" s="1" customFormat="1" ht="11.25">
      <c r="B256" s="32"/>
      <c r="D256" s="141" t="s">
        <v>131</v>
      </c>
      <c r="F256" s="142" t="s">
        <v>381</v>
      </c>
      <c r="I256" s="143"/>
      <c r="L256" s="32"/>
      <c r="M256" s="144"/>
      <c r="T256" s="53"/>
      <c r="AT256" s="17" t="s">
        <v>131</v>
      </c>
      <c r="AU256" s="17" t="s">
        <v>82</v>
      </c>
    </row>
    <row r="257" spans="2:65" s="12" customFormat="1" ht="11.25">
      <c r="B257" s="145"/>
      <c r="D257" s="146" t="s">
        <v>167</v>
      </c>
      <c r="E257" s="147" t="s">
        <v>3</v>
      </c>
      <c r="F257" s="148" t="s">
        <v>382</v>
      </c>
      <c r="H257" s="149">
        <v>450</v>
      </c>
      <c r="I257" s="150"/>
      <c r="L257" s="145"/>
      <c r="M257" s="151"/>
      <c r="T257" s="152"/>
      <c r="AT257" s="147" t="s">
        <v>167</v>
      </c>
      <c r="AU257" s="147" t="s">
        <v>82</v>
      </c>
      <c r="AV257" s="12" t="s">
        <v>82</v>
      </c>
      <c r="AW257" s="12" t="s">
        <v>33</v>
      </c>
      <c r="AX257" s="12" t="s">
        <v>80</v>
      </c>
      <c r="AY257" s="147" t="s">
        <v>122</v>
      </c>
    </row>
    <row r="258" spans="2:65" s="1" customFormat="1" ht="37.9" customHeight="1">
      <c r="B258" s="127"/>
      <c r="C258" s="128" t="s">
        <v>383</v>
      </c>
      <c r="D258" s="128" t="s">
        <v>124</v>
      </c>
      <c r="E258" s="129" t="s">
        <v>384</v>
      </c>
      <c r="F258" s="130" t="s">
        <v>385</v>
      </c>
      <c r="G258" s="131" t="s">
        <v>221</v>
      </c>
      <c r="H258" s="132">
        <v>106.336</v>
      </c>
      <c r="I258" s="133"/>
      <c r="J258" s="134">
        <f>ROUND(I258*H258,2)</f>
        <v>0</v>
      </c>
      <c r="K258" s="130" t="s">
        <v>128</v>
      </c>
      <c r="L258" s="32"/>
      <c r="M258" s="135" t="s">
        <v>3</v>
      </c>
      <c r="N258" s="136" t="s">
        <v>43</v>
      </c>
      <c r="P258" s="137">
        <f>O258*H258</f>
        <v>0</v>
      </c>
      <c r="Q258" s="137">
        <v>0</v>
      </c>
      <c r="R258" s="137">
        <f>Q258*H258</f>
        <v>0</v>
      </c>
      <c r="S258" s="137">
        <v>0</v>
      </c>
      <c r="T258" s="138">
        <f>S258*H258</f>
        <v>0</v>
      </c>
      <c r="AR258" s="139" t="s">
        <v>129</v>
      </c>
      <c r="AT258" s="139" t="s">
        <v>124</v>
      </c>
      <c r="AU258" s="139" t="s">
        <v>82</v>
      </c>
      <c r="AY258" s="17" t="s">
        <v>122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7" t="s">
        <v>80</v>
      </c>
      <c r="BK258" s="140">
        <f>ROUND(I258*H258,2)</f>
        <v>0</v>
      </c>
      <c r="BL258" s="17" t="s">
        <v>129</v>
      </c>
      <c r="BM258" s="139" t="s">
        <v>386</v>
      </c>
    </row>
    <row r="259" spans="2:65" s="1" customFormat="1" ht="11.25">
      <c r="B259" s="32"/>
      <c r="D259" s="141" t="s">
        <v>131</v>
      </c>
      <c r="F259" s="142" t="s">
        <v>387</v>
      </c>
      <c r="I259" s="143"/>
      <c r="L259" s="32"/>
      <c r="M259" s="144"/>
      <c r="T259" s="53"/>
      <c r="AT259" s="17" t="s">
        <v>131</v>
      </c>
      <c r="AU259" s="17" t="s">
        <v>82</v>
      </c>
    </row>
    <row r="260" spans="2:65" s="13" customFormat="1" ht="11.25">
      <c r="B260" s="153"/>
      <c r="D260" s="146" t="s">
        <v>167</v>
      </c>
      <c r="E260" s="154" t="s">
        <v>3</v>
      </c>
      <c r="F260" s="155" t="s">
        <v>331</v>
      </c>
      <c r="H260" s="154" t="s">
        <v>3</v>
      </c>
      <c r="I260" s="156"/>
      <c r="L260" s="153"/>
      <c r="M260" s="157"/>
      <c r="T260" s="158"/>
      <c r="AT260" s="154" t="s">
        <v>167</v>
      </c>
      <c r="AU260" s="154" t="s">
        <v>82</v>
      </c>
      <c r="AV260" s="13" t="s">
        <v>80</v>
      </c>
      <c r="AW260" s="13" t="s">
        <v>33</v>
      </c>
      <c r="AX260" s="13" t="s">
        <v>72</v>
      </c>
      <c r="AY260" s="154" t="s">
        <v>122</v>
      </c>
    </row>
    <row r="261" spans="2:65" s="12" customFormat="1" ht="11.25">
      <c r="B261" s="145"/>
      <c r="D261" s="146" t="s">
        <v>167</v>
      </c>
      <c r="E261" s="147" t="s">
        <v>3</v>
      </c>
      <c r="F261" s="148" t="s">
        <v>388</v>
      </c>
      <c r="H261" s="149">
        <v>127.233</v>
      </c>
      <c r="I261" s="150"/>
      <c r="L261" s="145"/>
      <c r="M261" s="151"/>
      <c r="T261" s="152"/>
      <c r="AT261" s="147" t="s">
        <v>167</v>
      </c>
      <c r="AU261" s="147" t="s">
        <v>82</v>
      </c>
      <c r="AV261" s="12" t="s">
        <v>82</v>
      </c>
      <c r="AW261" s="12" t="s">
        <v>33</v>
      </c>
      <c r="AX261" s="12" t="s">
        <v>72</v>
      </c>
      <c r="AY261" s="147" t="s">
        <v>122</v>
      </c>
    </row>
    <row r="262" spans="2:65" s="13" customFormat="1" ht="11.25">
      <c r="B262" s="153"/>
      <c r="D262" s="146" t="s">
        <v>167</v>
      </c>
      <c r="E262" s="154" t="s">
        <v>3</v>
      </c>
      <c r="F262" s="155" t="s">
        <v>389</v>
      </c>
      <c r="H262" s="154" t="s">
        <v>3</v>
      </c>
      <c r="I262" s="156"/>
      <c r="L262" s="153"/>
      <c r="M262" s="157"/>
      <c r="T262" s="158"/>
      <c r="AT262" s="154" t="s">
        <v>167</v>
      </c>
      <c r="AU262" s="154" t="s">
        <v>82</v>
      </c>
      <c r="AV262" s="13" t="s">
        <v>80</v>
      </c>
      <c r="AW262" s="13" t="s">
        <v>33</v>
      </c>
      <c r="AX262" s="13" t="s">
        <v>72</v>
      </c>
      <c r="AY262" s="154" t="s">
        <v>122</v>
      </c>
    </row>
    <row r="263" spans="2:65" s="12" customFormat="1" ht="11.25">
      <c r="B263" s="145"/>
      <c r="D263" s="146" t="s">
        <v>167</v>
      </c>
      <c r="E263" s="147" t="s">
        <v>3</v>
      </c>
      <c r="F263" s="148" t="s">
        <v>390</v>
      </c>
      <c r="H263" s="149">
        <v>-20.896999999999998</v>
      </c>
      <c r="I263" s="150"/>
      <c r="L263" s="145"/>
      <c r="M263" s="151"/>
      <c r="T263" s="152"/>
      <c r="AT263" s="147" t="s">
        <v>167</v>
      </c>
      <c r="AU263" s="147" t="s">
        <v>82</v>
      </c>
      <c r="AV263" s="12" t="s">
        <v>82</v>
      </c>
      <c r="AW263" s="12" t="s">
        <v>33</v>
      </c>
      <c r="AX263" s="12" t="s">
        <v>72</v>
      </c>
      <c r="AY263" s="147" t="s">
        <v>122</v>
      </c>
    </row>
    <row r="264" spans="2:65" s="14" customFormat="1" ht="11.25">
      <c r="B264" s="159"/>
      <c r="D264" s="146" t="s">
        <v>167</v>
      </c>
      <c r="E264" s="160" t="s">
        <v>3</v>
      </c>
      <c r="F264" s="161" t="s">
        <v>186</v>
      </c>
      <c r="H264" s="162">
        <v>106.33600000000001</v>
      </c>
      <c r="I264" s="163"/>
      <c r="L264" s="159"/>
      <c r="M264" s="164"/>
      <c r="T264" s="165"/>
      <c r="AT264" s="160" t="s">
        <v>167</v>
      </c>
      <c r="AU264" s="160" t="s">
        <v>82</v>
      </c>
      <c r="AV264" s="14" t="s">
        <v>129</v>
      </c>
      <c r="AW264" s="14" t="s">
        <v>33</v>
      </c>
      <c r="AX264" s="14" t="s">
        <v>80</v>
      </c>
      <c r="AY264" s="160" t="s">
        <v>122</v>
      </c>
    </row>
    <row r="265" spans="2:65" s="1" customFormat="1" ht="37.9" customHeight="1">
      <c r="B265" s="127"/>
      <c r="C265" s="128" t="s">
        <v>391</v>
      </c>
      <c r="D265" s="128" t="s">
        <v>124</v>
      </c>
      <c r="E265" s="129" t="s">
        <v>392</v>
      </c>
      <c r="F265" s="130" t="s">
        <v>393</v>
      </c>
      <c r="G265" s="131" t="s">
        <v>221</v>
      </c>
      <c r="H265" s="132">
        <v>531.67999999999995</v>
      </c>
      <c r="I265" s="133"/>
      <c r="J265" s="134">
        <f>ROUND(I265*H265,2)</f>
        <v>0</v>
      </c>
      <c r="K265" s="130" t="s">
        <v>128</v>
      </c>
      <c r="L265" s="32"/>
      <c r="M265" s="135" t="s">
        <v>3</v>
      </c>
      <c r="N265" s="136" t="s">
        <v>43</v>
      </c>
      <c r="P265" s="137">
        <f>O265*H265</f>
        <v>0</v>
      </c>
      <c r="Q265" s="137">
        <v>0</v>
      </c>
      <c r="R265" s="137">
        <f>Q265*H265</f>
        <v>0</v>
      </c>
      <c r="S265" s="137">
        <v>0</v>
      </c>
      <c r="T265" s="138">
        <f>S265*H265</f>
        <v>0</v>
      </c>
      <c r="AR265" s="139" t="s">
        <v>129</v>
      </c>
      <c r="AT265" s="139" t="s">
        <v>124</v>
      </c>
      <c r="AU265" s="139" t="s">
        <v>82</v>
      </c>
      <c r="AY265" s="17" t="s">
        <v>122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7" t="s">
        <v>80</v>
      </c>
      <c r="BK265" s="140">
        <f>ROUND(I265*H265,2)</f>
        <v>0</v>
      </c>
      <c r="BL265" s="17" t="s">
        <v>129</v>
      </c>
      <c r="BM265" s="139" t="s">
        <v>394</v>
      </c>
    </row>
    <row r="266" spans="2:65" s="1" customFormat="1" ht="11.25">
      <c r="B266" s="32"/>
      <c r="D266" s="141" t="s">
        <v>131</v>
      </c>
      <c r="F266" s="142" t="s">
        <v>395</v>
      </c>
      <c r="I266" s="143"/>
      <c r="L266" s="32"/>
      <c r="M266" s="144"/>
      <c r="T266" s="53"/>
      <c r="AT266" s="17" t="s">
        <v>131</v>
      </c>
      <c r="AU266" s="17" t="s">
        <v>82</v>
      </c>
    </row>
    <row r="267" spans="2:65" s="12" customFormat="1" ht="11.25">
      <c r="B267" s="145"/>
      <c r="D267" s="146" t="s">
        <v>167</v>
      </c>
      <c r="E267" s="147" t="s">
        <v>3</v>
      </c>
      <c r="F267" s="148" t="s">
        <v>396</v>
      </c>
      <c r="H267" s="149">
        <v>531.67999999999995</v>
      </c>
      <c r="I267" s="150"/>
      <c r="L267" s="145"/>
      <c r="M267" s="151"/>
      <c r="T267" s="152"/>
      <c r="AT267" s="147" t="s">
        <v>167</v>
      </c>
      <c r="AU267" s="147" t="s">
        <v>82</v>
      </c>
      <c r="AV267" s="12" t="s">
        <v>82</v>
      </c>
      <c r="AW267" s="12" t="s">
        <v>33</v>
      </c>
      <c r="AX267" s="12" t="s">
        <v>80</v>
      </c>
      <c r="AY267" s="147" t="s">
        <v>122</v>
      </c>
    </row>
    <row r="268" spans="2:65" s="1" customFormat="1" ht="24.2" customHeight="1">
      <c r="B268" s="127"/>
      <c r="C268" s="128" t="s">
        <v>397</v>
      </c>
      <c r="D268" s="128" t="s">
        <v>124</v>
      </c>
      <c r="E268" s="129" t="s">
        <v>398</v>
      </c>
      <c r="F268" s="130" t="s">
        <v>399</v>
      </c>
      <c r="G268" s="131" t="s">
        <v>400</v>
      </c>
      <c r="H268" s="132">
        <v>191.405</v>
      </c>
      <c r="I268" s="133"/>
      <c r="J268" s="134">
        <f>ROUND(I268*H268,2)</f>
        <v>0</v>
      </c>
      <c r="K268" s="130" t="s">
        <v>128</v>
      </c>
      <c r="L268" s="32"/>
      <c r="M268" s="135" t="s">
        <v>3</v>
      </c>
      <c r="N268" s="136" t="s">
        <v>43</v>
      </c>
      <c r="P268" s="137">
        <f>O268*H268</f>
        <v>0</v>
      </c>
      <c r="Q268" s="137">
        <v>0</v>
      </c>
      <c r="R268" s="137">
        <f>Q268*H268</f>
        <v>0</v>
      </c>
      <c r="S268" s="137">
        <v>0</v>
      </c>
      <c r="T268" s="138">
        <f>S268*H268</f>
        <v>0</v>
      </c>
      <c r="AR268" s="139" t="s">
        <v>129</v>
      </c>
      <c r="AT268" s="139" t="s">
        <v>124</v>
      </c>
      <c r="AU268" s="139" t="s">
        <v>82</v>
      </c>
      <c r="AY268" s="17" t="s">
        <v>122</v>
      </c>
      <c r="BE268" s="140">
        <f>IF(N268="základní",J268,0)</f>
        <v>0</v>
      </c>
      <c r="BF268" s="140">
        <f>IF(N268="snížená",J268,0)</f>
        <v>0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7" t="s">
        <v>80</v>
      </c>
      <c r="BK268" s="140">
        <f>ROUND(I268*H268,2)</f>
        <v>0</v>
      </c>
      <c r="BL268" s="17" t="s">
        <v>129</v>
      </c>
      <c r="BM268" s="139" t="s">
        <v>401</v>
      </c>
    </row>
    <row r="269" spans="2:65" s="1" customFormat="1" ht="11.25">
      <c r="B269" s="32"/>
      <c r="D269" s="141" t="s">
        <v>131</v>
      </c>
      <c r="F269" s="142" t="s">
        <v>402</v>
      </c>
      <c r="I269" s="143"/>
      <c r="L269" s="32"/>
      <c r="M269" s="144"/>
      <c r="T269" s="53"/>
      <c r="AT269" s="17" t="s">
        <v>131</v>
      </c>
      <c r="AU269" s="17" t="s">
        <v>82</v>
      </c>
    </row>
    <row r="270" spans="2:65" s="12" customFormat="1" ht="11.25">
      <c r="B270" s="145"/>
      <c r="D270" s="146" t="s">
        <v>167</v>
      </c>
      <c r="E270" s="147" t="s">
        <v>3</v>
      </c>
      <c r="F270" s="148" t="s">
        <v>403</v>
      </c>
      <c r="H270" s="149">
        <v>191.405</v>
      </c>
      <c r="I270" s="150"/>
      <c r="L270" s="145"/>
      <c r="M270" s="151"/>
      <c r="T270" s="152"/>
      <c r="AT270" s="147" t="s">
        <v>167</v>
      </c>
      <c r="AU270" s="147" t="s">
        <v>82</v>
      </c>
      <c r="AV270" s="12" t="s">
        <v>82</v>
      </c>
      <c r="AW270" s="12" t="s">
        <v>33</v>
      </c>
      <c r="AX270" s="12" t="s">
        <v>80</v>
      </c>
      <c r="AY270" s="147" t="s">
        <v>122</v>
      </c>
    </row>
    <row r="271" spans="2:65" s="1" customFormat="1" ht="16.5" customHeight="1">
      <c r="B271" s="127"/>
      <c r="C271" s="128" t="s">
        <v>404</v>
      </c>
      <c r="D271" s="128" t="s">
        <v>124</v>
      </c>
      <c r="E271" s="129" t="s">
        <v>405</v>
      </c>
      <c r="F271" s="130" t="s">
        <v>406</v>
      </c>
      <c r="G271" s="131" t="s">
        <v>127</v>
      </c>
      <c r="H271" s="132">
        <v>3</v>
      </c>
      <c r="I271" s="133"/>
      <c r="J271" s="134">
        <f>ROUND(I271*H271,2)</f>
        <v>0</v>
      </c>
      <c r="K271" s="130" t="s">
        <v>3</v>
      </c>
      <c r="L271" s="32"/>
      <c r="M271" s="135" t="s">
        <v>3</v>
      </c>
      <c r="N271" s="136" t="s">
        <v>43</v>
      </c>
      <c r="P271" s="137">
        <f>O271*H271</f>
        <v>0</v>
      </c>
      <c r="Q271" s="137">
        <v>0</v>
      </c>
      <c r="R271" s="137">
        <f>Q271*H271</f>
        <v>0</v>
      </c>
      <c r="S271" s="137">
        <v>0</v>
      </c>
      <c r="T271" s="138">
        <f>S271*H271</f>
        <v>0</v>
      </c>
      <c r="AR271" s="139" t="s">
        <v>129</v>
      </c>
      <c r="AT271" s="139" t="s">
        <v>124</v>
      </c>
      <c r="AU271" s="139" t="s">
        <v>82</v>
      </c>
      <c r="AY271" s="17" t="s">
        <v>122</v>
      </c>
      <c r="BE271" s="140">
        <f>IF(N271="základní",J271,0)</f>
        <v>0</v>
      </c>
      <c r="BF271" s="140">
        <f>IF(N271="snížená",J271,0)</f>
        <v>0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7" t="s">
        <v>80</v>
      </c>
      <c r="BK271" s="140">
        <f>ROUND(I271*H271,2)</f>
        <v>0</v>
      </c>
      <c r="BL271" s="17" t="s">
        <v>129</v>
      </c>
      <c r="BM271" s="139" t="s">
        <v>407</v>
      </c>
    </row>
    <row r="272" spans="2:65" s="1" customFormat="1" ht="16.5" customHeight="1">
      <c r="B272" s="127"/>
      <c r="C272" s="128" t="s">
        <v>408</v>
      </c>
      <c r="D272" s="128" t="s">
        <v>124</v>
      </c>
      <c r="E272" s="129" t="s">
        <v>409</v>
      </c>
      <c r="F272" s="130" t="s">
        <v>410</v>
      </c>
      <c r="G272" s="131" t="s">
        <v>140</v>
      </c>
      <c r="H272" s="132">
        <v>45</v>
      </c>
      <c r="I272" s="133"/>
      <c r="J272" s="134">
        <f>ROUND(I272*H272,2)</f>
        <v>0</v>
      </c>
      <c r="K272" s="130" t="s">
        <v>3</v>
      </c>
      <c r="L272" s="32"/>
      <c r="M272" s="135" t="s">
        <v>3</v>
      </c>
      <c r="N272" s="136" t="s">
        <v>43</v>
      </c>
      <c r="P272" s="137">
        <f>O272*H272</f>
        <v>0</v>
      </c>
      <c r="Q272" s="137">
        <v>0</v>
      </c>
      <c r="R272" s="137">
        <f>Q272*H272</f>
        <v>0</v>
      </c>
      <c r="S272" s="137">
        <v>0</v>
      </c>
      <c r="T272" s="138">
        <f>S272*H272</f>
        <v>0</v>
      </c>
      <c r="AR272" s="139" t="s">
        <v>129</v>
      </c>
      <c r="AT272" s="139" t="s">
        <v>124</v>
      </c>
      <c r="AU272" s="139" t="s">
        <v>82</v>
      </c>
      <c r="AY272" s="17" t="s">
        <v>122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7" t="s">
        <v>80</v>
      </c>
      <c r="BK272" s="140">
        <f>ROUND(I272*H272,2)</f>
        <v>0</v>
      </c>
      <c r="BL272" s="17" t="s">
        <v>129</v>
      </c>
      <c r="BM272" s="139" t="s">
        <v>411</v>
      </c>
    </row>
    <row r="273" spans="2:65" s="1" customFormat="1" ht="24.2" customHeight="1">
      <c r="B273" s="127"/>
      <c r="C273" s="128" t="s">
        <v>412</v>
      </c>
      <c r="D273" s="128" t="s">
        <v>124</v>
      </c>
      <c r="E273" s="129" t="s">
        <v>413</v>
      </c>
      <c r="F273" s="130" t="s">
        <v>414</v>
      </c>
      <c r="G273" s="131" t="s">
        <v>221</v>
      </c>
      <c r="H273" s="132">
        <v>79.02</v>
      </c>
      <c r="I273" s="133"/>
      <c r="J273" s="134">
        <f>ROUND(I273*H273,2)</f>
        <v>0</v>
      </c>
      <c r="K273" s="130" t="s">
        <v>128</v>
      </c>
      <c r="L273" s="32"/>
      <c r="M273" s="135" t="s">
        <v>3</v>
      </c>
      <c r="N273" s="136" t="s">
        <v>43</v>
      </c>
      <c r="P273" s="137">
        <f>O273*H273</f>
        <v>0</v>
      </c>
      <c r="Q273" s="137">
        <v>0</v>
      </c>
      <c r="R273" s="137">
        <f>Q273*H273</f>
        <v>0</v>
      </c>
      <c r="S273" s="137">
        <v>0</v>
      </c>
      <c r="T273" s="138">
        <f>S273*H273</f>
        <v>0</v>
      </c>
      <c r="AR273" s="139" t="s">
        <v>129</v>
      </c>
      <c r="AT273" s="139" t="s">
        <v>124</v>
      </c>
      <c r="AU273" s="139" t="s">
        <v>82</v>
      </c>
      <c r="AY273" s="17" t="s">
        <v>122</v>
      </c>
      <c r="BE273" s="140">
        <f>IF(N273="základní",J273,0)</f>
        <v>0</v>
      </c>
      <c r="BF273" s="140">
        <f>IF(N273="snížená",J273,0)</f>
        <v>0</v>
      </c>
      <c r="BG273" s="140">
        <f>IF(N273="zákl. přenesená",J273,0)</f>
        <v>0</v>
      </c>
      <c r="BH273" s="140">
        <f>IF(N273="sníž. přenesená",J273,0)</f>
        <v>0</v>
      </c>
      <c r="BI273" s="140">
        <f>IF(N273="nulová",J273,0)</f>
        <v>0</v>
      </c>
      <c r="BJ273" s="17" t="s">
        <v>80</v>
      </c>
      <c r="BK273" s="140">
        <f>ROUND(I273*H273,2)</f>
        <v>0</v>
      </c>
      <c r="BL273" s="17" t="s">
        <v>129</v>
      </c>
      <c r="BM273" s="139" t="s">
        <v>415</v>
      </c>
    </row>
    <row r="274" spans="2:65" s="1" customFormat="1" ht="11.25">
      <c r="B274" s="32"/>
      <c r="D274" s="141" t="s">
        <v>131</v>
      </c>
      <c r="F274" s="142" t="s">
        <v>416</v>
      </c>
      <c r="I274" s="143"/>
      <c r="L274" s="32"/>
      <c r="M274" s="144"/>
      <c r="T274" s="53"/>
      <c r="AT274" s="17" t="s">
        <v>131</v>
      </c>
      <c r="AU274" s="17" t="s">
        <v>82</v>
      </c>
    </row>
    <row r="275" spans="2:65" s="13" customFormat="1" ht="11.25">
      <c r="B275" s="153"/>
      <c r="D275" s="146" t="s">
        <v>167</v>
      </c>
      <c r="E275" s="154" t="s">
        <v>3</v>
      </c>
      <c r="F275" s="155" t="s">
        <v>417</v>
      </c>
      <c r="H275" s="154" t="s">
        <v>3</v>
      </c>
      <c r="I275" s="156"/>
      <c r="L275" s="153"/>
      <c r="M275" s="157"/>
      <c r="T275" s="158"/>
      <c r="AT275" s="154" t="s">
        <v>167</v>
      </c>
      <c r="AU275" s="154" t="s">
        <v>82</v>
      </c>
      <c r="AV275" s="13" t="s">
        <v>80</v>
      </c>
      <c r="AW275" s="13" t="s">
        <v>33</v>
      </c>
      <c r="AX275" s="13" t="s">
        <v>72</v>
      </c>
      <c r="AY275" s="154" t="s">
        <v>122</v>
      </c>
    </row>
    <row r="276" spans="2:65" s="12" customFormat="1" ht="11.25">
      <c r="B276" s="145"/>
      <c r="D276" s="146" t="s">
        <v>167</v>
      </c>
      <c r="E276" s="147" t="s">
        <v>3</v>
      </c>
      <c r="F276" s="148" t="s">
        <v>330</v>
      </c>
      <c r="H276" s="149">
        <v>58.122999999999998</v>
      </c>
      <c r="I276" s="150"/>
      <c r="L276" s="145"/>
      <c r="M276" s="151"/>
      <c r="T276" s="152"/>
      <c r="AT276" s="147" t="s">
        <v>167</v>
      </c>
      <c r="AU276" s="147" t="s">
        <v>82</v>
      </c>
      <c r="AV276" s="12" t="s">
        <v>82</v>
      </c>
      <c r="AW276" s="12" t="s">
        <v>33</v>
      </c>
      <c r="AX276" s="12" t="s">
        <v>72</v>
      </c>
      <c r="AY276" s="147" t="s">
        <v>122</v>
      </c>
    </row>
    <row r="277" spans="2:65" s="13" customFormat="1" ht="11.25">
      <c r="B277" s="153"/>
      <c r="D277" s="146" t="s">
        <v>167</v>
      </c>
      <c r="E277" s="154" t="s">
        <v>3</v>
      </c>
      <c r="F277" s="155" t="s">
        <v>418</v>
      </c>
      <c r="H277" s="154" t="s">
        <v>3</v>
      </c>
      <c r="I277" s="156"/>
      <c r="L277" s="153"/>
      <c r="M277" s="157"/>
      <c r="T277" s="158"/>
      <c r="AT277" s="154" t="s">
        <v>167</v>
      </c>
      <c r="AU277" s="154" t="s">
        <v>82</v>
      </c>
      <c r="AV277" s="13" t="s">
        <v>80</v>
      </c>
      <c r="AW277" s="13" t="s">
        <v>33</v>
      </c>
      <c r="AX277" s="13" t="s">
        <v>72</v>
      </c>
      <c r="AY277" s="154" t="s">
        <v>122</v>
      </c>
    </row>
    <row r="278" spans="2:65" s="12" customFormat="1" ht="11.25">
      <c r="B278" s="145"/>
      <c r="D278" s="146" t="s">
        <v>167</v>
      </c>
      <c r="E278" s="147" t="s">
        <v>3</v>
      </c>
      <c r="F278" s="148" t="s">
        <v>334</v>
      </c>
      <c r="H278" s="149">
        <v>20.896999999999998</v>
      </c>
      <c r="I278" s="150"/>
      <c r="L278" s="145"/>
      <c r="M278" s="151"/>
      <c r="T278" s="152"/>
      <c r="AT278" s="147" t="s">
        <v>167</v>
      </c>
      <c r="AU278" s="147" t="s">
        <v>82</v>
      </c>
      <c r="AV278" s="12" t="s">
        <v>82</v>
      </c>
      <c r="AW278" s="12" t="s">
        <v>33</v>
      </c>
      <c r="AX278" s="12" t="s">
        <v>72</v>
      </c>
      <c r="AY278" s="147" t="s">
        <v>122</v>
      </c>
    </row>
    <row r="279" spans="2:65" s="14" customFormat="1" ht="11.25">
      <c r="B279" s="159"/>
      <c r="D279" s="146" t="s">
        <v>167</v>
      </c>
      <c r="E279" s="160" t="s">
        <v>3</v>
      </c>
      <c r="F279" s="161" t="s">
        <v>186</v>
      </c>
      <c r="H279" s="162">
        <v>79.02</v>
      </c>
      <c r="I279" s="163"/>
      <c r="L279" s="159"/>
      <c r="M279" s="164"/>
      <c r="T279" s="165"/>
      <c r="AT279" s="160" t="s">
        <v>167</v>
      </c>
      <c r="AU279" s="160" t="s">
        <v>82</v>
      </c>
      <c r="AV279" s="14" t="s">
        <v>129</v>
      </c>
      <c r="AW279" s="14" t="s">
        <v>33</v>
      </c>
      <c r="AX279" s="14" t="s">
        <v>80</v>
      </c>
      <c r="AY279" s="160" t="s">
        <v>122</v>
      </c>
    </row>
    <row r="280" spans="2:65" s="1" customFormat="1" ht="24.2" customHeight="1">
      <c r="B280" s="127"/>
      <c r="C280" s="128" t="s">
        <v>419</v>
      </c>
      <c r="D280" s="128" t="s">
        <v>124</v>
      </c>
      <c r="E280" s="129" t="s">
        <v>420</v>
      </c>
      <c r="F280" s="130" t="s">
        <v>421</v>
      </c>
      <c r="G280" s="131" t="s">
        <v>221</v>
      </c>
      <c r="H280" s="132">
        <v>0.25</v>
      </c>
      <c r="I280" s="133"/>
      <c r="J280" s="134">
        <f>ROUND(I280*H280,2)</f>
        <v>0</v>
      </c>
      <c r="K280" s="130" t="s">
        <v>128</v>
      </c>
      <c r="L280" s="32"/>
      <c r="M280" s="135" t="s">
        <v>3</v>
      </c>
      <c r="N280" s="136" t="s">
        <v>43</v>
      </c>
      <c r="P280" s="137">
        <f>O280*H280</f>
        <v>0</v>
      </c>
      <c r="Q280" s="137">
        <v>0</v>
      </c>
      <c r="R280" s="137">
        <f>Q280*H280</f>
        <v>0</v>
      </c>
      <c r="S280" s="137">
        <v>0</v>
      </c>
      <c r="T280" s="138">
        <f>S280*H280</f>
        <v>0</v>
      </c>
      <c r="AR280" s="139" t="s">
        <v>129</v>
      </c>
      <c r="AT280" s="139" t="s">
        <v>124</v>
      </c>
      <c r="AU280" s="139" t="s">
        <v>82</v>
      </c>
      <c r="AY280" s="17" t="s">
        <v>122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7" t="s">
        <v>80</v>
      </c>
      <c r="BK280" s="140">
        <f>ROUND(I280*H280,2)</f>
        <v>0</v>
      </c>
      <c r="BL280" s="17" t="s">
        <v>129</v>
      </c>
      <c r="BM280" s="139" t="s">
        <v>422</v>
      </c>
    </row>
    <row r="281" spans="2:65" s="1" customFormat="1" ht="11.25">
      <c r="B281" s="32"/>
      <c r="D281" s="141" t="s">
        <v>131</v>
      </c>
      <c r="F281" s="142" t="s">
        <v>423</v>
      </c>
      <c r="I281" s="143"/>
      <c r="L281" s="32"/>
      <c r="M281" s="144"/>
      <c r="T281" s="53"/>
      <c r="AT281" s="17" t="s">
        <v>131</v>
      </c>
      <c r="AU281" s="17" t="s">
        <v>82</v>
      </c>
    </row>
    <row r="282" spans="2:65" s="13" customFormat="1" ht="11.25">
      <c r="B282" s="153"/>
      <c r="D282" s="146" t="s">
        <v>167</v>
      </c>
      <c r="E282" s="154" t="s">
        <v>3</v>
      </c>
      <c r="F282" s="155" t="s">
        <v>424</v>
      </c>
      <c r="H282" s="154" t="s">
        <v>3</v>
      </c>
      <c r="I282" s="156"/>
      <c r="L282" s="153"/>
      <c r="M282" s="157"/>
      <c r="T282" s="158"/>
      <c r="AT282" s="154" t="s">
        <v>167</v>
      </c>
      <c r="AU282" s="154" t="s">
        <v>82</v>
      </c>
      <c r="AV282" s="13" t="s">
        <v>80</v>
      </c>
      <c r="AW282" s="13" t="s">
        <v>33</v>
      </c>
      <c r="AX282" s="13" t="s">
        <v>72</v>
      </c>
      <c r="AY282" s="154" t="s">
        <v>122</v>
      </c>
    </row>
    <row r="283" spans="2:65" s="12" customFormat="1" ht="11.25">
      <c r="B283" s="145"/>
      <c r="D283" s="146" t="s">
        <v>167</v>
      </c>
      <c r="E283" s="147" t="s">
        <v>3</v>
      </c>
      <c r="F283" s="148" t="s">
        <v>425</v>
      </c>
      <c r="H283" s="149">
        <v>0.25</v>
      </c>
      <c r="I283" s="150"/>
      <c r="L283" s="145"/>
      <c r="M283" s="151"/>
      <c r="T283" s="152"/>
      <c r="AT283" s="147" t="s">
        <v>167</v>
      </c>
      <c r="AU283" s="147" t="s">
        <v>82</v>
      </c>
      <c r="AV283" s="12" t="s">
        <v>82</v>
      </c>
      <c r="AW283" s="12" t="s">
        <v>33</v>
      </c>
      <c r="AX283" s="12" t="s">
        <v>80</v>
      </c>
      <c r="AY283" s="147" t="s">
        <v>122</v>
      </c>
    </row>
    <row r="284" spans="2:65" s="1" customFormat="1" ht="16.5" customHeight="1">
      <c r="B284" s="127"/>
      <c r="C284" s="166" t="s">
        <v>426</v>
      </c>
      <c r="D284" s="166" t="s">
        <v>427</v>
      </c>
      <c r="E284" s="167" t="s">
        <v>428</v>
      </c>
      <c r="F284" s="168" t="s">
        <v>429</v>
      </c>
      <c r="G284" s="169" t="s">
        <v>400</v>
      </c>
      <c r="H284" s="170">
        <v>0.5</v>
      </c>
      <c r="I284" s="171"/>
      <c r="J284" s="172">
        <f>ROUND(I284*H284,2)</f>
        <v>0</v>
      </c>
      <c r="K284" s="168" t="s">
        <v>128</v>
      </c>
      <c r="L284" s="173"/>
      <c r="M284" s="174" t="s">
        <v>3</v>
      </c>
      <c r="N284" s="175" t="s">
        <v>43</v>
      </c>
      <c r="P284" s="137">
        <f>O284*H284</f>
        <v>0</v>
      </c>
      <c r="Q284" s="137">
        <v>1</v>
      </c>
      <c r="R284" s="137">
        <f>Q284*H284</f>
        <v>0.5</v>
      </c>
      <c r="S284" s="137">
        <v>0</v>
      </c>
      <c r="T284" s="138">
        <f>S284*H284</f>
        <v>0</v>
      </c>
      <c r="AR284" s="139" t="s">
        <v>162</v>
      </c>
      <c r="AT284" s="139" t="s">
        <v>427</v>
      </c>
      <c r="AU284" s="139" t="s">
        <v>82</v>
      </c>
      <c r="AY284" s="17" t="s">
        <v>122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7" t="s">
        <v>80</v>
      </c>
      <c r="BK284" s="140">
        <f>ROUND(I284*H284,2)</f>
        <v>0</v>
      </c>
      <c r="BL284" s="17" t="s">
        <v>129</v>
      </c>
      <c r="BM284" s="139" t="s">
        <v>430</v>
      </c>
    </row>
    <row r="285" spans="2:65" s="13" customFormat="1" ht="11.25">
      <c r="B285" s="153"/>
      <c r="D285" s="146" t="s">
        <v>167</v>
      </c>
      <c r="E285" s="154" t="s">
        <v>3</v>
      </c>
      <c r="F285" s="155" t="s">
        <v>424</v>
      </c>
      <c r="H285" s="154" t="s">
        <v>3</v>
      </c>
      <c r="I285" s="156"/>
      <c r="L285" s="153"/>
      <c r="M285" s="157"/>
      <c r="T285" s="158"/>
      <c r="AT285" s="154" t="s">
        <v>167</v>
      </c>
      <c r="AU285" s="154" t="s">
        <v>82</v>
      </c>
      <c r="AV285" s="13" t="s">
        <v>80</v>
      </c>
      <c r="AW285" s="13" t="s">
        <v>33</v>
      </c>
      <c r="AX285" s="13" t="s">
        <v>72</v>
      </c>
      <c r="AY285" s="154" t="s">
        <v>122</v>
      </c>
    </row>
    <row r="286" spans="2:65" s="12" customFormat="1" ht="11.25">
      <c r="B286" s="145"/>
      <c r="D286" s="146" t="s">
        <v>167</v>
      </c>
      <c r="E286" s="147" t="s">
        <v>3</v>
      </c>
      <c r="F286" s="148" t="s">
        <v>431</v>
      </c>
      <c r="H286" s="149">
        <v>0.5</v>
      </c>
      <c r="I286" s="150"/>
      <c r="L286" s="145"/>
      <c r="M286" s="151"/>
      <c r="T286" s="152"/>
      <c r="AT286" s="147" t="s">
        <v>167</v>
      </c>
      <c r="AU286" s="147" t="s">
        <v>82</v>
      </c>
      <c r="AV286" s="12" t="s">
        <v>82</v>
      </c>
      <c r="AW286" s="12" t="s">
        <v>33</v>
      </c>
      <c r="AX286" s="12" t="s">
        <v>80</v>
      </c>
      <c r="AY286" s="147" t="s">
        <v>122</v>
      </c>
    </row>
    <row r="287" spans="2:65" s="1" customFormat="1" ht="24.2" customHeight="1">
      <c r="B287" s="127"/>
      <c r="C287" s="128" t="s">
        <v>183</v>
      </c>
      <c r="D287" s="128" t="s">
        <v>124</v>
      </c>
      <c r="E287" s="129" t="s">
        <v>432</v>
      </c>
      <c r="F287" s="130" t="s">
        <v>433</v>
      </c>
      <c r="G287" s="131" t="s">
        <v>127</v>
      </c>
      <c r="H287" s="132">
        <v>8</v>
      </c>
      <c r="I287" s="133"/>
      <c r="J287" s="134">
        <f>ROUND(I287*H287,2)</f>
        <v>0</v>
      </c>
      <c r="K287" s="130" t="s">
        <v>128</v>
      </c>
      <c r="L287" s="32"/>
      <c r="M287" s="135" t="s">
        <v>3</v>
      </c>
      <c r="N287" s="136" t="s">
        <v>43</v>
      </c>
      <c r="P287" s="137">
        <f>O287*H287</f>
        <v>0</v>
      </c>
      <c r="Q287" s="137">
        <v>2.1350000000000001E-2</v>
      </c>
      <c r="R287" s="137">
        <f>Q287*H287</f>
        <v>0.17080000000000001</v>
      </c>
      <c r="S287" s="137">
        <v>0</v>
      </c>
      <c r="T287" s="138">
        <f>S287*H287</f>
        <v>0</v>
      </c>
      <c r="AR287" s="139" t="s">
        <v>129</v>
      </c>
      <c r="AT287" s="139" t="s">
        <v>124</v>
      </c>
      <c r="AU287" s="139" t="s">
        <v>82</v>
      </c>
      <c r="AY287" s="17" t="s">
        <v>122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7" t="s">
        <v>80</v>
      </c>
      <c r="BK287" s="140">
        <f>ROUND(I287*H287,2)</f>
        <v>0</v>
      </c>
      <c r="BL287" s="17" t="s">
        <v>129</v>
      </c>
      <c r="BM287" s="139" t="s">
        <v>434</v>
      </c>
    </row>
    <row r="288" spans="2:65" s="1" customFormat="1" ht="11.25">
      <c r="B288" s="32"/>
      <c r="D288" s="141" t="s">
        <v>131</v>
      </c>
      <c r="F288" s="142" t="s">
        <v>435</v>
      </c>
      <c r="I288" s="143"/>
      <c r="L288" s="32"/>
      <c r="M288" s="144"/>
      <c r="T288" s="53"/>
      <c r="AT288" s="17" t="s">
        <v>131</v>
      </c>
      <c r="AU288" s="17" t="s">
        <v>82</v>
      </c>
    </row>
    <row r="289" spans="2:65" s="11" customFormat="1" ht="22.9" customHeight="1">
      <c r="B289" s="115"/>
      <c r="D289" s="116" t="s">
        <v>71</v>
      </c>
      <c r="E289" s="125" t="s">
        <v>169</v>
      </c>
      <c r="F289" s="125" t="s">
        <v>436</v>
      </c>
      <c r="I289" s="118"/>
      <c r="J289" s="126">
        <f>BK289</f>
        <v>0</v>
      </c>
      <c r="L289" s="115"/>
      <c r="M289" s="120"/>
      <c r="P289" s="121">
        <f>SUM(P290:P326)</f>
        <v>0</v>
      </c>
      <c r="R289" s="121">
        <f>SUM(R290:R326)</f>
        <v>0</v>
      </c>
      <c r="T289" s="122">
        <f>SUM(T290:T326)</f>
        <v>90.215299999999999</v>
      </c>
      <c r="AR289" s="116" t="s">
        <v>80</v>
      </c>
      <c r="AT289" s="123" t="s">
        <v>71</v>
      </c>
      <c r="AU289" s="123" t="s">
        <v>80</v>
      </c>
      <c r="AY289" s="116" t="s">
        <v>122</v>
      </c>
      <c r="BK289" s="124">
        <f>SUM(BK290:BK326)</f>
        <v>0</v>
      </c>
    </row>
    <row r="290" spans="2:65" s="1" customFormat="1" ht="16.5" customHeight="1">
      <c r="B290" s="127"/>
      <c r="C290" s="128" t="s">
        <v>437</v>
      </c>
      <c r="D290" s="128" t="s">
        <v>124</v>
      </c>
      <c r="E290" s="129" t="s">
        <v>438</v>
      </c>
      <c r="F290" s="130" t="s">
        <v>439</v>
      </c>
      <c r="G290" s="131" t="s">
        <v>221</v>
      </c>
      <c r="H290" s="132">
        <v>36.64</v>
      </c>
      <c r="I290" s="133"/>
      <c r="J290" s="134">
        <f>ROUND(I290*H290,2)</f>
        <v>0</v>
      </c>
      <c r="K290" s="130" t="s">
        <v>128</v>
      </c>
      <c r="L290" s="32"/>
      <c r="M290" s="135" t="s">
        <v>3</v>
      </c>
      <c r="N290" s="136" t="s">
        <v>43</v>
      </c>
      <c r="P290" s="137">
        <f>O290*H290</f>
        <v>0</v>
      </c>
      <c r="Q290" s="137">
        <v>0</v>
      </c>
      <c r="R290" s="137">
        <f>Q290*H290</f>
        <v>0</v>
      </c>
      <c r="S290" s="137">
        <v>2</v>
      </c>
      <c r="T290" s="138">
        <f>S290*H290</f>
        <v>73.28</v>
      </c>
      <c r="AR290" s="139" t="s">
        <v>129</v>
      </c>
      <c r="AT290" s="139" t="s">
        <v>124</v>
      </c>
      <c r="AU290" s="139" t="s">
        <v>82</v>
      </c>
      <c r="AY290" s="17" t="s">
        <v>122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7" t="s">
        <v>80</v>
      </c>
      <c r="BK290" s="140">
        <f>ROUND(I290*H290,2)</f>
        <v>0</v>
      </c>
      <c r="BL290" s="17" t="s">
        <v>129</v>
      </c>
      <c r="BM290" s="139" t="s">
        <v>440</v>
      </c>
    </row>
    <row r="291" spans="2:65" s="1" customFormat="1" ht="11.25">
      <c r="B291" s="32"/>
      <c r="D291" s="141" t="s">
        <v>131</v>
      </c>
      <c r="F291" s="142" t="s">
        <v>441</v>
      </c>
      <c r="I291" s="143"/>
      <c r="L291" s="32"/>
      <c r="M291" s="144"/>
      <c r="T291" s="53"/>
      <c r="AT291" s="17" t="s">
        <v>131</v>
      </c>
      <c r="AU291" s="17" t="s">
        <v>82</v>
      </c>
    </row>
    <row r="292" spans="2:65" s="13" customFormat="1" ht="11.25">
      <c r="B292" s="153"/>
      <c r="D292" s="146" t="s">
        <v>167</v>
      </c>
      <c r="E292" s="154" t="s">
        <v>3</v>
      </c>
      <c r="F292" s="155" t="s">
        <v>442</v>
      </c>
      <c r="H292" s="154" t="s">
        <v>3</v>
      </c>
      <c r="I292" s="156"/>
      <c r="L292" s="153"/>
      <c r="M292" s="157"/>
      <c r="T292" s="158"/>
      <c r="AT292" s="154" t="s">
        <v>167</v>
      </c>
      <c r="AU292" s="154" t="s">
        <v>82</v>
      </c>
      <c r="AV292" s="13" t="s">
        <v>80</v>
      </c>
      <c r="AW292" s="13" t="s">
        <v>33</v>
      </c>
      <c r="AX292" s="13" t="s">
        <v>72</v>
      </c>
      <c r="AY292" s="154" t="s">
        <v>122</v>
      </c>
    </row>
    <row r="293" spans="2:65" s="12" customFormat="1" ht="11.25">
      <c r="B293" s="145"/>
      <c r="D293" s="146" t="s">
        <v>167</v>
      </c>
      <c r="E293" s="147" t="s">
        <v>3</v>
      </c>
      <c r="F293" s="148" t="s">
        <v>443</v>
      </c>
      <c r="H293" s="149">
        <v>18.399999999999999</v>
      </c>
      <c r="I293" s="150"/>
      <c r="L293" s="145"/>
      <c r="M293" s="151"/>
      <c r="T293" s="152"/>
      <c r="AT293" s="147" t="s">
        <v>167</v>
      </c>
      <c r="AU293" s="147" t="s">
        <v>82</v>
      </c>
      <c r="AV293" s="12" t="s">
        <v>82</v>
      </c>
      <c r="AW293" s="12" t="s">
        <v>33</v>
      </c>
      <c r="AX293" s="12" t="s">
        <v>72</v>
      </c>
      <c r="AY293" s="147" t="s">
        <v>122</v>
      </c>
    </row>
    <row r="294" spans="2:65" s="13" customFormat="1" ht="11.25">
      <c r="B294" s="153"/>
      <c r="D294" s="146" t="s">
        <v>167</v>
      </c>
      <c r="E294" s="154" t="s">
        <v>3</v>
      </c>
      <c r="F294" s="155" t="s">
        <v>444</v>
      </c>
      <c r="H294" s="154" t="s">
        <v>3</v>
      </c>
      <c r="I294" s="156"/>
      <c r="L294" s="153"/>
      <c r="M294" s="157"/>
      <c r="T294" s="158"/>
      <c r="AT294" s="154" t="s">
        <v>167</v>
      </c>
      <c r="AU294" s="154" t="s">
        <v>82</v>
      </c>
      <c r="AV294" s="13" t="s">
        <v>80</v>
      </c>
      <c r="AW294" s="13" t="s">
        <v>33</v>
      </c>
      <c r="AX294" s="13" t="s">
        <v>72</v>
      </c>
      <c r="AY294" s="154" t="s">
        <v>122</v>
      </c>
    </row>
    <row r="295" spans="2:65" s="12" customFormat="1" ht="11.25">
      <c r="B295" s="145"/>
      <c r="D295" s="146" t="s">
        <v>167</v>
      </c>
      <c r="E295" s="147" t="s">
        <v>3</v>
      </c>
      <c r="F295" s="148" t="s">
        <v>445</v>
      </c>
      <c r="H295" s="149">
        <v>14.4</v>
      </c>
      <c r="I295" s="150"/>
      <c r="L295" s="145"/>
      <c r="M295" s="151"/>
      <c r="T295" s="152"/>
      <c r="AT295" s="147" t="s">
        <v>167</v>
      </c>
      <c r="AU295" s="147" t="s">
        <v>82</v>
      </c>
      <c r="AV295" s="12" t="s">
        <v>82</v>
      </c>
      <c r="AW295" s="12" t="s">
        <v>33</v>
      </c>
      <c r="AX295" s="12" t="s">
        <v>72</v>
      </c>
      <c r="AY295" s="147" t="s">
        <v>122</v>
      </c>
    </row>
    <row r="296" spans="2:65" s="13" customFormat="1" ht="11.25">
      <c r="B296" s="153"/>
      <c r="D296" s="146" t="s">
        <v>167</v>
      </c>
      <c r="E296" s="154" t="s">
        <v>3</v>
      </c>
      <c r="F296" s="155" t="s">
        <v>446</v>
      </c>
      <c r="H296" s="154" t="s">
        <v>3</v>
      </c>
      <c r="I296" s="156"/>
      <c r="L296" s="153"/>
      <c r="M296" s="157"/>
      <c r="T296" s="158"/>
      <c r="AT296" s="154" t="s">
        <v>167</v>
      </c>
      <c r="AU296" s="154" t="s">
        <v>82</v>
      </c>
      <c r="AV296" s="13" t="s">
        <v>80</v>
      </c>
      <c r="AW296" s="13" t="s">
        <v>33</v>
      </c>
      <c r="AX296" s="13" t="s">
        <v>72</v>
      </c>
      <c r="AY296" s="154" t="s">
        <v>122</v>
      </c>
    </row>
    <row r="297" spans="2:65" s="12" customFormat="1" ht="11.25">
      <c r="B297" s="145"/>
      <c r="D297" s="146" t="s">
        <v>167</v>
      </c>
      <c r="E297" s="147" t="s">
        <v>3</v>
      </c>
      <c r="F297" s="148" t="s">
        <v>447</v>
      </c>
      <c r="H297" s="149">
        <v>3.84</v>
      </c>
      <c r="I297" s="150"/>
      <c r="L297" s="145"/>
      <c r="M297" s="151"/>
      <c r="T297" s="152"/>
      <c r="AT297" s="147" t="s">
        <v>167</v>
      </c>
      <c r="AU297" s="147" t="s">
        <v>82</v>
      </c>
      <c r="AV297" s="12" t="s">
        <v>82</v>
      </c>
      <c r="AW297" s="12" t="s">
        <v>33</v>
      </c>
      <c r="AX297" s="12" t="s">
        <v>72</v>
      </c>
      <c r="AY297" s="147" t="s">
        <v>122</v>
      </c>
    </row>
    <row r="298" spans="2:65" s="14" customFormat="1" ht="11.25">
      <c r="B298" s="159"/>
      <c r="D298" s="146" t="s">
        <v>167</v>
      </c>
      <c r="E298" s="160" t="s">
        <v>3</v>
      </c>
      <c r="F298" s="161" t="s">
        <v>186</v>
      </c>
      <c r="H298" s="162">
        <v>36.64</v>
      </c>
      <c r="I298" s="163"/>
      <c r="L298" s="159"/>
      <c r="M298" s="164"/>
      <c r="T298" s="165"/>
      <c r="AT298" s="160" t="s">
        <v>167</v>
      </c>
      <c r="AU298" s="160" t="s">
        <v>82</v>
      </c>
      <c r="AV298" s="14" t="s">
        <v>129</v>
      </c>
      <c r="AW298" s="14" t="s">
        <v>33</v>
      </c>
      <c r="AX298" s="14" t="s">
        <v>80</v>
      </c>
      <c r="AY298" s="160" t="s">
        <v>122</v>
      </c>
    </row>
    <row r="299" spans="2:65" s="1" customFormat="1" ht="16.5" customHeight="1">
      <c r="B299" s="127"/>
      <c r="C299" s="128" t="s">
        <v>448</v>
      </c>
      <c r="D299" s="128" t="s">
        <v>124</v>
      </c>
      <c r="E299" s="129" t="s">
        <v>449</v>
      </c>
      <c r="F299" s="130" t="s">
        <v>450</v>
      </c>
      <c r="G299" s="131" t="s">
        <v>127</v>
      </c>
      <c r="H299" s="132">
        <v>10</v>
      </c>
      <c r="I299" s="133"/>
      <c r="J299" s="134">
        <f>ROUND(I299*H299,2)</f>
        <v>0</v>
      </c>
      <c r="K299" s="130" t="s">
        <v>3</v>
      </c>
      <c r="L299" s="32"/>
      <c r="M299" s="135" t="s">
        <v>3</v>
      </c>
      <c r="N299" s="136" t="s">
        <v>43</v>
      </c>
      <c r="P299" s="137">
        <f>O299*H299</f>
        <v>0</v>
      </c>
      <c r="Q299" s="137">
        <v>0</v>
      </c>
      <c r="R299" s="137">
        <f>Q299*H299</f>
        <v>0</v>
      </c>
      <c r="S299" s="137">
        <v>0</v>
      </c>
      <c r="T299" s="138">
        <f>S299*H299</f>
        <v>0</v>
      </c>
      <c r="AR299" s="139" t="s">
        <v>129</v>
      </c>
      <c r="AT299" s="139" t="s">
        <v>124</v>
      </c>
      <c r="AU299" s="139" t="s">
        <v>82</v>
      </c>
      <c r="AY299" s="17" t="s">
        <v>122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7" t="s">
        <v>80</v>
      </c>
      <c r="BK299" s="140">
        <f>ROUND(I299*H299,2)</f>
        <v>0</v>
      </c>
      <c r="BL299" s="17" t="s">
        <v>129</v>
      </c>
      <c r="BM299" s="139" t="s">
        <v>451</v>
      </c>
    </row>
    <row r="300" spans="2:65" s="1" customFormat="1" ht="16.5" customHeight="1">
      <c r="B300" s="127"/>
      <c r="C300" s="128" t="s">
        <v>452</v>
      </c>
      <c r="D300" s="128" t="s">
        <v>124</v>
      </c>
      <c r="E300" s="129" t="s">
        <v>453</v>
      </c>
      <c r="F300" s="130" t="s">
        <v>454</v>
      </c>
      <c r="G300" s="131" t="s">
        <v>127</v>
      </c>
      <c r="H300" s="132">
        <v>2</v>
      </c>
      <c r="I300" s="133"/>
      <c r="J300" s="134">
        <f>ROUND(I300*H300,2)</f>
        <v>0</v>
      </c>
      <c r="K300" s="130" t="s">
        <v>3</v>
      </c>
      <c r="L300" s="32"/>
      <c r="M300" s="135" t="s">
        <v>3</v>
      </c>
      <c r="N300" s="136" t="s">
        <v>43</v>
      </c>
      <c r="P300" s="137">
        <f>O300*H300</f>
        <v>0</v>
      </c>
      <c r="Q300" s="137">
        <v>0</v>
      </c>
      <c r="R300" s="137">
        <f>Q300*H300</f>
        <v>0</v>
      </c>
      <c r="S300" s="137">
        <v>0</v>
      </c>
      <c r="T300" s="138">
        <f>S300*H300</f>
        <v>0</v>
      </c>
      <c r="AR300" s="139" t="s">
        <v>129</v>
      </c>
      <c r="AT300" s="139" t="s">
        <v>124</v>
      </c>
      <c r="AU300" s="139" t="s">
        <v>82</v>
      </c>
      <c r="AY300" s="17" t="s">
        <v>122</v>
      </c>
      <c r="BE300" s="140">
        <f>IF(N300="základní",J300,0)</f>
        <v>0</v>
      </c>
      <c r="BF300" s="140">
        <f>IF(N300="snížená",J300,0)</f>
        <v>0</v>
      </c>
      <c r="BG300" s="140">
        <f>IF(N300="zákl. přenesená",J300,0)</f>
        <v>0</v>
      </c>
      <c r="BH300" s="140">
        <f>IF(N300="sníž. přenesená",J300,0)</f>
        <v>0</v>
      </c>
      <c r="BI300" s="140">
        <f>IF(N300="nulová",J300,0)</f>
        <v>0</v>
      </c>
      <c r="BJ300" s="17" t="s">
        <v>80</v>
      </c>
      <c r="BK300" s="140">
        <f>ROUND(I300*H300,2)</f>
        <v>0</v>
      </c>
      <c r="BL300" s="17" t="s">
        <v>129</v>
      </c>
      <c r="BM300" s="139" t="s">
        <v>455</v>
      </c>
    </row>
    <row r="301" spans="2:65" s="1" customFormat="1" ht="16.5" customHeight="1">
      <c r="B301" s="127"/>
      <c r="C301" s="128" t="s">
        <v>456</v>
      </c>
      <c r="D301" s="128" t="s">
        <v>124</v>
      </c>
      <c r="E301" s="129" t="s">
        <v>457</v>
      </c>
      <c r="F301" s="130" t="s">
        <v>458</v>
      </c>
      <c r="G301" s="131" t="s">
        <v>221</v>
      </c>
      <c r="H301" s="132">
        <v>3.1629999999999998</v>
      </c>
      <c r="I301" s="133"/>
      <c r="J301" s="134">
        <f>ROUND(I301*H301,2)</f>
        <v>0</v>
      </c>
      <c r="K301" s="130" t="s">
        <v>128</v>
      </c>
      <c r="L301" s="32"/>
      <c r="M301" s="135" t="s">
        <v>3</v>
      </c>
      <c r="N301" s="136" t="s">
        <v>43</v>
      </c>
      <c r="P301" s="137">
        <f>O301*H301</f>
        <v>0</v>
      </c>
      <c r="Q301" s="137">
        <v>0</v>
      </c>
      <c r="R301" s="137">
        <f>Q301*H301</f>
        <v>0</v>
      </c>
      <c r="S301" s="137">
        <v>2.5</v>
      </c>
      <c r="T301" s="138">
        <f>S301*H301</f>
        <v>7.9074999999999998</v>
      </c>
      <c r="AR301" s="139" t="s">
        <v>129</v>
      </c>
      <c r="AT301" s="139" t="s">
        <v>124</v>
      </c>
      <c r="AU301" s="139" t="s">
        <v>82</v>
      </c>
      <c r="AY301" s="17" t="s">
        <v>122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7" t="s">
        <v>80</v>
      </c>
      <c r="BK301" s="140">
        <f>ROUND(I301*H301,2)</f>
        <v>0</v>
      </c>
      <c r="BL301" s="17" t="s">
        <v>129</v>
      </c>
      <c r="BM301" s="139" t="s">
        <v>459</v>
      </c>
    </row>
    <row r="302" spans="2:65" s="1" customFormat="1" ht="11.25">
      <c r="B302" s="32"/>
      <c r="D302" s="141" t="s">
        <v>131</v>
      </c>
      <c r="F302" s="142" t="s">
        <v>460</v>
      </c>
      <c r="I302" s="143"/>
      <c r="L302" s="32"/>
      <c r="M302" s="144"/>
      <c r="T302" s="53"/>
      <c r="AT302" s="17" t="s">
        <v>131</v>
      </c>
      <c r="AU302" s="17" t="s">
        <v>82</v>
      </c>
    </row>
    <row r="303" spans="2:65" s="13" customFormat="1" ht="11.25">
      <c r="B303" s="153"/>
      <c r="D303" s="146" t="s">
        <v>167</v>
      </c>
      <c r="E303" s="154" t="s">
        <v>3</v>
      </c>
      <c r="F303" s="155" t="s">
        <v>461</v>
      </c>
      <c r="H303" s="154" t="s">
        <v>3</v>
      </c>
      <c r="I303" s="156"/>
      <c r="L303" s="153"/>
      <c r="M303" s="157"/>
      <c r="T303" s="158"/>
      <c r="AT303" s="154" t="s">
        <v>167</v>
      </c>
      <c r="AU303" s="154" t="s">
        <v>82</v>
      </c>
      <c r="AV303" s="13" t="s">
        <v>80</v>
      </c>
      <c r="AW303" s="13" t="s">
        <v>33</v>
      </c>
      <c r="AX303" s="13" t="s">
        <v>72</v>
      </c>
      <c r="AY303" s="154" t="s">
        <v>122</v>
      </c>
    </row>
    <row r="304" spans="2:65" s="12" customFormat="1" ht="11.25">
      <c r="B304" s="145"/>
      <c r="D304" s="146" t="s">
        <v>167</v>
      </c>
      <c r="E304" s="147" t="s">
        <v>3</v>
      </c>
      <c r="F304" s="148" t="s">
        <v>462</v>
      </c>
      <c r="H304" s="149">
        <v>3.1629999999999998</v>
      </c>
      <c r="I304" s="150"/>
      <c r="L304" s="145"/>
      <c r="M304" s="151"/>
      <c r="T304" s="152"/>
      <c r="AT304" s="147" t="s">
        <v>167</v>
      </c>
      <c r="AU304" s="147" t="s">
        <v>82</v>
      </c>
      <c r="AV304" s="12" t="s">
        <v>82</v>
      </c>
      <c r="AW304" s="12" t="s">
        <v>33</v>
      </c>
      <c r="AX304" s="12" t="s">
        <v>80</v>
      </c>
      <c r="AY304" s="147" t="s">
        <v>122</v>
      </c>
    </row>
    <row r="305" spans="2:65" s="1" customFormat="1" ht="16.5" customHeight="1">
      <c r="B305" s="127"/>
      <c r="C305" s="128" t="s">
        <v>218</v>
      </c>
      <c r="D305" s="128" t="s">
        <v>124</v>
      </c>
      <c r="E305" s="129" t="s">
        <v>463</v>
      </c>
      <c r="F305" s="130" t="s">
        <v>464</v>
      </c>
      <c r="G305" s="131" t="s">
        <v>221</v>
      </c>
      <c r="H305" s="132">
        <v>3.1629999999999998</v>
      </c>
      <c r="I305" s="133"/>
      <c r="J305" s="134">
        <f>ROUND(I305*H305,2)</f>
        <v>0</v>
      </c>
      <c r="K305" s="130" t="s">
        <v>128</v>
      </c>
      <c r="L305" s="32"/>
      <c r="M305" s="135" t="s">
        <v>3</v>
      </c>
      <c r="N305" s="136" t="s">
        <v>43</v>
      </c>
      <c r="P305" s="137">
        <f>O305*H305</f>
        <v>0</v>
      </c>
      <c r="Q305" s="137">
        <v>0</v>
      </c>
      <c r="R305" s="137">
        <f>Q305*H305</f>
        <v>0</v>
      </c>
      <c r="S305" s="137">
        <v>2.2000000000000002</v>
      </c>
      <c r="T305" s="138">
        <f>S305*H305</f>
        <v>6.9586000000000006</v>
      </c>
      <c r="AR305" s="139" t="s">
        <v>129</v>
      </c>
      <c r="AT305" s="139" t="s">
        <v>124</v>
      </c>
      <c r="AU305" s="139" t="s">
        <v>82</v>
      </c>
      <c r="AY305" s="17" t="s">
        <v>122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7" t="s">
        <v>80</v>
      </c>
      <c r="BK305" s="140">
        <f>ROUND(I305*H305,2)</f>
        <v>0</v>
      </c>
      <c r="BL305" s="17" t="s">
        <v>129</v>
      </c>
      <c r="BM305" s="139" t="s">
        <v>465</v>
      </c>
    </row>
    <row r="306" spans="2:65" s="1" customFormat="1" ht="11.25">
      <c r="B306" s="32"/>
      <c r="D306" s="141" t="s">
        <v>131</v>
      </c>
      <c r="F306" s="142" t="s">
        <v>466</v>
      </c>
      <c r="I306" s="143"/>
      <c r="L306" s="32"/>
      <c r="M306" s="144"/>
      <c r="T306" s="53"/>
      <c r="AT306" s="17" t="s">
        <v>131</v>
      </c>
      <c r="AU306" s="17" t="s">
        <v>82</v>
      </c>
    </row>
    <row r="307" spans="2:65" s="13" customFormat="1" ht="11.25">
      <c r="B307" s="153"/>
      <c r="D307" s="146" t="s">
        <v>167</v>
      </c>
      <c r="E307" s="154" t="s">
        <v>3</v>
      </c>
      <c r="F307" s="155" t="s">
        <v>461</v>
      </c>
      <c r="H307" s="154" t="s">
        <v>3</v>
      </c>
      <c r="I307" s="156"/>
      <c r="L307" s="153"/>
      <c r="M307" s="157"/>
      <c r="T307" s="158"/>
      <c r="AT307" s="154" t="s">
        <v>167</v>
      </c>
      <c r="AU307" s="154" t="s">
        <v>82</v>
      </c>
      <c r="AV307" s="13" t="s">
        <v>80</v>
      </c>
      <c r="AW307" s="13" t="s">
        <v>33</v>
      </c>
      <c r="AX307" s="13" t="s">
        <v>72</v>
      </c>
      <c r="AY307" s="154" t="s">
        <v>122</v>
      </c>
    </row>
    <row r="308" spans="2:65" s="12" customFormat="1" ht="11.25">
      <c r="B308" s="145"/>
      <c r="D308" s="146" t="s">
        <v>167</v>
      </c>
      <c r="E308" s="147" t="s">
        <v>3</v>
      </c>
      <c r="F308" s="148" t="s">
        <v>462</v>
      </c>
      <c r="H308" s="149">
        <v>3.1629999999999998</v>
      </c>
      <c r="I308" s="150"/>
      <c r="L308" s="145"/>
      <c r="M308" s="151"/>
      <c r="T308" s="152"/>
      <c r="AT308" s="147" t="s">
        <v>167</v>
      </c>
      <c r="AU308" s="147" t="s">
        <v>82</v>
      </c>
      <c r="AV308" s="12" t="s">
        <v>82</v>
      </c>
      <c r="AW308" s="12" t="s">
        <v>33</v>
      </c>
      <c r="AX308" s="12" t="s">
        <v>80</v>
      </c>
      <c r="AY308" s="147" t="s">
        <v>122</v>
      </c>
    </row>
    <row r="309" spans="2:65" s="1" customFormat="1" ht="16.5" customHeight="1">
      <c r="B309" s="127"/>
      <c r="C309" s="128" t="s">
        <v>467</v>
      </c>
      <c r="D309" s="128" t="s">
        <v>124</v>
      </c>
      <c r="E309" s="129" t="s">
        <v>468</v>
      </c>
      <c r="F309" s="130" t="s">
        <v>469</v>
      </c>
      <c r="G309" s="131" t="s">
        <v>202</v>
      </c>
      <c r="H309" s="132">
        <v>2</v>
      </c>
      <c r="I309" s="133"/>
      <c r="J309" s="134">
        <f>ROUND(I309*H309,2)</f>
        <v>0</v>
      </c>
      <c r="K309" s="130" t="s">
        <v>128</v>
      </c>
      <c r="L309" s="32"/>
      <c r="M309" s="135" t="s">
        <v>3</v>
      </c>
      <c r="N309" s="136" t="s">
        <v>43</v>
      </c>
      <c r="P309" s="137">
        <f>O309*H309</f>
        <v>0</v>
      </c>
      <c r="Q309" s="137">
        <v>0</v>
      </c>
      <c r="R309" s="137">
        <f>Q309*H309</f>
        <v>0</v>
      </c>
      <c r="S309" s="137">
        <v>7.0000000000000007E-2</v>
      </c>
      <c r="T309" s="138">
        <f>S309*H309</f>
        <v>0.14000000000000001</v>
      </c>
      <c r="AR309" s="139" t="s">
        <v>129</v>
      </c>
      <c r="AT309" s="139" t="s">
        <v>124</v>
      </c>
      <c r="AU309" s="139" t="s">
        <v>82</v>
      </c>
      <c r="AY309" s="17" t="s">
        <v>122</v>
      </c>
      <c r="BE309" s="140">
        <f>IF(N309="základní",J309,0)</f>
        <v>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7" t="s">
        <v>80</v>
      </c>
      <c r="BK309" s="140">
        <f>ROUND(I309*H309,2)</f>
        <v>0</v>
      </c>
      <c r="BL309" s="17" t="s">
        <v>129</v>
      </c>
      <c r="BM309" s="139" t="s">
        <v>470</v>
      </c>
    </row>
    <row r="310" spans="2:65" s="1" customFormat="1" ht="11.25">
      <c r="B310" s="32"/>
      <c r="D310" s="141" t="s">
        <v>131</v>
      </c>
      <c r="F310" s="142" t="s">
        <v>471</v>
      </c>
      <c r="I310" s="143"/>
      <c r="L310" s="32"/>
      <c r="M310" s="144"/>
      <c r="T310" s="53"/>
      <c r="AT310" s="17" t="s">
        <v>131</v>
      </c>
      <c r="AU310" s="17" t="s">
        <v>82</v>
      </c>
    </row>
    <row r="311" spans="2:65" s="1" customFormat="1" ht="21.75" customHeight="1">
      <c r="B311" s="127"/>
      <c r="C311" s="128" t="s">
        <v>472</v>
      </c>
      <c r="D311" s="128" t="s">
        <v>124</v>
      </c>
      <c r="E311" s="129" t="s">
        <v>473</v>
      </c>
      <c r="F311" s="130" t="s">
        <v>474</v>
      </c>
      <c r="G311" s="131" t="s">
        <v>127</v>
      </c>
      <c r="H311" s="132">
        <v>9</v>
      </c>
      <c r="I311" s="133"/>
      <c r="J311" s="134">
        <f>ROUND(I311*H311,2)</f>
        <v>0</v>
      </c>
      <c r="K311" s="130" t="s">
        <v>128</v>
      </c>
      <c r="L311" s="32"/>
      <c r="M311" s="135" t="s">
        <v>3</v>
      </c>
      <c r="N311" s="136" t="s">
        <v>43</v>
      </c>
      <c r="P311" s="137">
        <f>O311*H311</f>
        <v>0</v>
      </c>
      <c r="Q311" s="137">
        <v>0</v>
      </c>
      <c r="R311" s="137">
        <f>Q311*H311</f>
        <v>0</v>
      </c>
      <c r="S311" s="137">
        <v>0.16500000000000001</v>
      </c>
      <c r="T311" s="138">
        <f>S311*H311</f>
        <v>1.4850000000000001</v>
      </c>
      <c r="AR311" s="139" t="s">
        <v>129</v>
      </c>
      <c r="AT311" s="139" t="s">
        <v>124</v>
      </c>
      <c r="AU311" s="139" t="s">
        <v>82</v>
      </c>
      <c r="AY311" s="17" t="s">
        <v>122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7" t="s">
        <v>80</v>
      </c>
      <c r="BK311" s="140">
        <f>ROUND(I311*H311,2)</f>
        <v>0</v>
      </c>
      <c r="BL311" s="17" t="s">
        <v>129</v>
      </c>
      <c r="BM311" s="139" t="s">
        <v>475</v>
      </c>
    </row>
    <row r="312" spans="2:65" s="1" customFormat="1" ht="11.25">
      <c r="B312" s="32"/>
      <c r="D312" s="141" t="s">
        <v>131</v>
      </c>
      <c r="F312" s="142" t="s">
        <v>476</v>
      </c>
      <c r="I312" s="143"/>
      <c r="L312" s="32"/>
      <c r="M312" s="144"/>
      <c r="T312" s="53"/>
      <c r="AT312" s="17" t="s">
        <v>131</v>
      </c>
      <c r="AU312" s="17" t="s">
        <v>82</v>
      </c>
    </row>
    <row r="313" spans="2:65" s="13" customFormat="1" ht="11.25">
      <c r="B313" s="153"/>
      <c r="D313" s="146" t="s">
        <v>167</v>
      </c>
      <c r="E313" s="154" t="s">
        <v>3</v>
      </c>
      <c r="F313" s="155" t="s">
        <v>477</v>
      </c>
      <c r="H313" s="154" t="s">
        <v>3</v>
      </c>
      <c r="I313" s="156"/>
      <c r="L313" s="153"/>
      <c r="M313" s="157"/>
      <c r="T313" s="158"/>
      <c r="AT313" s="154" t="s">
        <v>167</v>
      </c>
      <c r="AU313" s="154" t="s">
        <v>82</v>
      </c>
      <c r="AV313" s="13" t="s">
        <v>80</v>
      </c>
      <c r="AW313" s="13" t="s">
        <v>33</v>
      </c>
      <c r="AX313" s="13" t="s">
        <v>72</v>
      </c>
      <c r="AY313" s="154" t="s">
        <v>122</v>
      </c>
    </row>
    <row r="314" spans="2:65" s="12" customFormat="1" ht="11.25">
      <c r="B314" s="145"/>
      <c r="D314" s="146" t="s">
        <v>167</v>
      </c>
      <c r="E314" s="147" t="s">
        <v>3</v>
      </c>
      <c r="F314" s="148" t="s">
        <v>169</v>
      </c>
      <c r="H314" s="149">
        <v>9</v>
      </c>
      <c r="I314" s="150"/>
      <c r="L314" s="145"/>
      <c r="M314" s="151"/>
      <c r="T314" s="152"/>
      <c r="AT314" s="147" t="s">
        <v>167</v>
      </c>
      <c r="AU314" s="147" t="s">
        <v>82</v>
      </c>
      <c r="AV314" s="12" t="s">
        <v>82</v>
      </c>
      <c r="AW314" s="12" t="s">
        <v>33</v>
      </c>
      <c r="AX314" s="12" t="s">
        <v>80</v>
      </c>
      <c r="AY314" s="147" t="s">
        <v>122</v>
      </c>
    </row>
    <row r="315" spans="2:65" s="1" customFormat="1" ht="16.5" customHeight="1">
      <c r="B315" s="127"/>
      <c r="C315" s="128" t="s">
        <v>478</v>
      </c>
      <c r="D315" s="128" t="s">
        <v>124</v>
      </c>
      <c r="E315" s="129" t="s">
        <v>479</v>
      </c>
      <c r="F315" s="130" t="s">
        <v>480</v>
      </c>
      <c r="G315" s="131" t="s">
        <v>202</v>
      </c>
      <c r="H315" s="132">
        <v>18</v>
      </c>
      <c r="I315" s="133"/>
      <c r="J315" s="134">
        <f>ROUND(I315*H315,2)</f>
        <v>0</v>
      </c>
      <c r="K315" s="130" t="s">
        <v>128</v>
      </c>
      <c r="L315" s="32"/>
      <c r="M315" s="135" t="s">
        <v>3</v>
      </c>
      <c r="N315" s="136" t="s">
        <v>43</v>
      </c>
      <c r="P315" s="137">
        <f>O315*H315</f>
        <v>0</v>
      </c>
      <c r="Q315" s="137">
        <v>0</v>
      </c>
      <c r="R315" s="137">
        <f>Q315*H315</f>
        <v>0</v>
      </c>
      <c r="S315" s="137">
        <v>9.2499999999999995E-3</v>
      </c>
      <c r="T315" s="138">
        <f>S315*H315</f>
        <v>0.16649999999999998</v>
      </c>
      <c r="AR315" s="139" t="s">
        <v>129</v>
      </c>
      <c r="AT315" s="139" t="s">
        <v>124</v>
      </c>
      <c r="AU315" s="139" t="s">
        <v>82</v>
      </c>
      <c r="AY315" s="17" t="s">
        <v>122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7" t="s">
        <v>80</v>
      </c>
      <c r="BK315" s="140">
        <f>ROUND(I315*H315,2)</f>
        <v>0</v>
      </c>
      <c r="BL315" s="17" t="s">
        <v>129</v>
      </c>
      <c r="BM315" s="139" t="s">
        <v>481</v>
      </c>
    </row>
    <row r="316" spans="2:65" s="1" customFormat="1" ht="11.25">
      <c r="B316" s="32"/>
      <c r="D316" s="141" t="s">
        <v>131</v>
      </c>
      <c r="F316" s="142" t="s">
        <v>482</v>
      </c>
      <c r="I316" s="143"/>
      <c r="L316" s="32"/>
      <c r="M316" s="144"/>
      <c r="T316" s="53"/>
      <c r="AT316" s="17" t="s">
        <v>131</v>
      </c>
      <c r="AU316" s="17" t="s">
        <v>82</v>
      </c>
    </row>
    <row r="317" spans="2:65" s="13" customFormat="1" ht="11.25">
      <c r="B317" s="153"/>
      <c r="D317" s="146" t="s">
        <v>167</v>
      </c>
      <c r="E317" s="154" t="s">
        <v>3</v>
      </c>
      <c r="F317" s="155" t="s">
        <v>477</v>
      </c>
      <c r="H317" s="154" t="s">
        <v>3</v>
      </c>
      <c r="I317" s="156"/>
      <c r="L317" s="153"/>
      <c r="M317" s="157"/>
      <c r="T317" s="158"/>
      <c r="AT317" s="154" t="s">
        <v>167</v>
      </c>
      <c r="AU317" s="154" t="s">
        <v>82</v>
      </c>
      <c r="AV317" s="13" t="s">
        <v>80</v>
      </c>
      <c r="AW317" s="13" t="s">
        <v>33</v>
      </c>
      <c r="AX317" s="13" t="s">
        <v>72</v>
      </c>
      <c r="AY317" s="154" t="s">
        <v>122</v>
      </c>
    </row>
    <row r="318" spans="2:65" s="12" customFormat="1" ht="11.25">
      <c r="B318" s="145"/>
      <c r="D318" s="146" t="s">
        <v>167</v>
      </c>
      <c r="E318" s="147" t="s">
        <v>3</v>
      </c>
      <c r="F318" s="148" t="s">
        <v>278</v>
      </c>
      <c r="H318" s="149">
        <v>18</v>
      </c>
      <c r="I318" s="150"/>
      <c r="L318" s="145"/>
      <c r="M318" s="151"/>
      <c r="T318" s="152"/>
      <c r="AT318" s="147" t="s">
        <v>167</v>
      </c>
      <c r="AU318" s="147" t="s">
        <v>82</v>
      </c>
      <c r="AV318" s="12" t="s">
        <v>82</v>
      </c>
      <c r="AW318" s="12" t="s">
        <v>33</v>
      </c>
      <c r="AX318" s="12" t="s">
        <v>80</v>
      </c>
      <c r="AY318" s="147" t="s">
        <v>122</v>
      </c>
    </row>
    <row r="319" spans="2:65" s="1" customFormat="1" ht="16.5" customHeight="1">
      <c r="B319" s="127"/>
      <c r="C319" s="128" t="s">
        <v>483</v>
      </c>
      <c r="D319" s="128" t="s">
        <v>124</v>
      </c>
      <c r="E319" s="129" t="s">
        <v>484</v>
      </c>
      <c r="F319" s="130" t="s">
        <v>485</v>
      </c>
      <c r="G319" s="131" t="s">
        <v>127</v>
      </c>
      <c r="H319" s="132">
        <v>1</v>
      </c>
      <c r="I319" s="133"/>
      <c r="J319" s="134">
        <f>ROUND(I319*H319,2)</f>
        <v>0</v>
      </c>
      <c r="K319" s="130" t="s">
        <v>128</v>
      </c>
      <c r="L319" s="32"/>
      <c r="M319" s="135" t="s">
        <v>3</v>
      </c>
      <c r="N319" s="136" t="s">
        <v>43</v>
      </c>
      <c r="P319" s="137">
        <f>O319*H319</f>
        <v>0</v>
      </c>
      <c r="Q319" s="137">
        <v>0</v>
      </c>
      <c r="R319" s="137">
        <f>Q319*H319</f>
        <v>0</v>
      </c>
      <c r="S319" s="137">
        <v>0.192</v>
      </c>
      <c r="T319" s="138">
        <f>S319*H319</f>
        <v>0.192</v>
      </c>
      <c r="AR319" s="139" t="s">
        <v>129</v>
      </c>
      <c r="AT319" s="139" t="s">
        <v>124</v>
      </c>
      <c r="AU319" s="139" t="s">
        <v>82</v>
      </c>
      <c r="AY319" s="17" t="s">
        <v>122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7" t="s">
        <v>80</v>
      </c>
      <c r="BK319" s="140">
        <f>ROUND(I319*H319,2)</f>
        <v>0</v>
      </c>
      <c r="BL319" s="17" t="s">
        <v>129</v>
      </c>
      <c r="BM319" s="139" t="s">
        <v>486</v>
      </c>
    </row>
    <row r="320" spans="2:65" s="1" customFormat="1" ht="11.25">
      <c r="B320" s="32"/>
      <c r="D320" s="141" t="s">
        <v>131</v>
      </c>
      <c r="F320" s="142" t="s">
        <v>487</v>
      </c>
      <c r="I320" s="143"/>
      <c r="L320" s="32"/>
      <c r="M320" s="144"/>
      <c r="T320" s="53"/>
      <c r="AT320" s="17" t="s">
        <v>131</v>
      </c>
      <c r="AU320" s="17" t="s">
        <v>82</v>
      </c>
    </row>
    <row r="321" spans="2:65" s="13" customFormat="1" ht="11.25">
      <c r="B321" s="153"/>
      <c r="D321" s="146" t="s">
        <v>167</v>
      </c>
      <c r="E321" s="154" t="s">
        <v>3</v>
      </c>
      <c r="F321" s="155" t="s">
        <v>477</v>
      </c>
      <c r="H321" s="154" t="s">
        <v>3</v>
      </c>
      <c r="I321" s="156"/>
      <c r="L321" s="153"/>
      <c r="M321" s="157"/>
      <c r="T321" s="158"/>
      <c r="AT321" s="154" t="s">
        <v>167</v>
      </c>
      <c r="AU321" s="154" t="s">
        <v>82</v>
      </c>
      <c r="AV321" s="13" t="s">
        <v>80</v>
      </c>
      <c r="AW321" s="13" t="s">
        <v>33</v>
      </c>
      <c r="AX321" s="13" t="s">
        <v>72</v>
      </c>
      <c r="AY321" s="154" t="s">
        <v>122</v>
      </c>
    </row>
    <row r="322" spans="2:65" s="12" customFormat="1" ht="11.25">
      <c r="B322" s="145"/>
      <c r="D322" s="146" t="s">
        <v>167</v>
      </c>
      <c r="E322" s="147" t="s">
        <v>3</v>
      </c>
      <c r="F322" s="148" t="s">
        <v>80</v>
      </c>
      <c r="H322" s="149">
        <v>1</v>
      </c>
      <c r="I322" s="150"/>
      <c r="L322" s="145"/>
      <c r="M322" s="151"/>
      <c r="T322" s="152"/>
      <c r="AT322" s="147" t="s">
        <v>167</v>
      </c>
      <c r="AU322" s="147" t="s">
        <v>82</v>
      </c>
      <c r="AV322" s="12" t="s">
        <v>82</v>
      </c>
      <c r="AW322" s="12" t="s">
        <v>33</v>
      </c>
      <c r="AX322" s="12" t="s">
        <v>80</v>
      </c>
      <c r="AY322" s="147" t="s">
        <v>122</v>
      </c>
    </row>
    <row r="323" spans="2:65" s="1" customFormat="1" ht="16.5" customHeight="1">
      <c r="B323" s="127"/>
      <c r="C323" s="128" t="s">
        <v>488</v>
      </c>
      <c r="D323" s="128" t="s">
        <v>124</v>
      </c>
      <c r="E323" s="129" t="s">
        <v>489</v>
      </c>
      <c r="F323" s="130" t="s">
        <v>490</v>
      </c>
      <c r="G323" s="131" t="s">
        <v>127</v>
      </c>
      <c r="H323" s="132">
        <v>2</v>
      </c>
      <c r="I323" s="133"/>
      <c r="J323" s="134">
        <f>ROUND(I323*H323,2)</f>
        <v>0</v>
      </c>
      <c r="K323" s="130" t="s">
        <v>128</v>
      </c>
      <c r="L323" s="32"/>
      <c r="M323" s="135" t="s">
        <v>3</v>
      </c>
      <c r="N323" s="136" t="s">
        <v>43</v>
      </c>
      <c r="P323" s="137">
        <f>O323*H323</f>
        <v>0</v>
      </c>
      <c r="Q323" s="137">
        <v>0</v>
      </c>
      <c r="R323" s="137">
        <f>Q323*H323</f>
        <v>0</v>
      </c>
      <c r="S323" s="137">
        <v>4.2849999999999999E-2</v>
      </c>
      <c r="T323" s="138">
        <f>S323*H323</f>
        <v>8.5699999999999998E-2</v>
      </c>
      <c r="AR323" s="139" t="s">
        <v>129</v>
      </c>
      <c r="AT323" s="139" t="s">
        <v>124</v>
      </c>
      <c r="AU323" s="139" t="s">
        <v>82</v>
      </c>
      <c r="AY323" s="17" t="s">
        <v>122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7" t="s">
        <v>80</v>
      </c>
      <c r="BK323" s="140">
        <f>ROUND(I323*H323,2)</f>
        <v>0</v>
      </c>
      <c r="BL323" s="17" t="s">
        <v>129</v>
      </c>
      <c r="BM323" s="139" t="s">
        <v>491</v>
      </c>
    </row>
    <row r="324" spans="2:65" s="1" customFormat="1" ht="11.25">
      <c r="B324" s="32"/>
      <c r="D324" s="141" t="s">
        <v>131</v>
      </c>
      <c r="F324" s="142" t="s">
        <v>492</v>
      </c>
      <c r="I324" s="143"/>
      <c r="L324" s="32"/>
      <c r="M324" s="144"/>
      <c r="T324" s="53"/>
      <c r="AT324" s="17" t="s">
        <v>131</v>
      </c>
      <c r="AU324" s="17" t="s">
        <v>82</v>
      </c>
    </row>
    <row r="325" spans="2:65" s="13" customFormat="1" ht="11.25">
      <c r="B325" s="153"/>
      <c r="D325" s="146" t="s">
        <v>167</v>
      </c>
      <c r="E325" s="154" t="s">
        <v>3</v>
      </c>
      <c r="F325" s="155" t="s">
        <v>493</v>
      </c>
      <c r="H325" s="154" t="s">
        <v>3</v>
      </c>
      <c r="I325" s="156"/>
      <c r="L325" s="153"/>
      <c r="M325" s="157"/>
      <c r="T325" s="158"/>
      <c r="AT325" s="154" t="s">
        <v>167</v>
      </c>
      <c r="AU325" s="154" t="s">
        <v>82</v>
      </c>
      <c r="AV325" s="13" t="s">
        <v>80</v>
      </c>
      <c r="AW325" s="13" t="s">
        <v>33</v>
      </c>
      <c r="AX325" s="13" t="s">
        <v>72</v>
      </c>
      <c r="AY325" s="154" t="s">
        <v>122</v>
      </c>
    </row>
    <row r="326" spans="2:65" s="12" customFormat="1" ht="11.25">
      <c r="B326" s="145"/>
      <c r="D326" s="146" t="s">
        <v>167</v>
      </c>
      <c r="E326" s="147" t="s">
        <v>3</v>
      </c>
      <c r="F326" s="148" t="s">
        <v>82</v>
      </c>
      <c r="H326" s="149">
        <v>2</v>
      </c>
      <c r="I326" s="150"/>
      <c r="L326" s="145"/>
      <c r="M326" s="151"/>
      <c r="T326" s="152"/>
      <c r="AT326" s="147" t="s">
        <v>167</v>
      </c>
      <c r="AU326" s="147" t="s">
        <v>82</v>
      </c>
      <c r="AV326" s="12" t="s">
        <v>82</v>
      </c>
      <c r="AW326" s="12" t="s">
        <v>33</v>
      </c>
      <c r="AX326" s="12" t="s">
        <v>80</v>
      </c>
      <c r="AY326" s="147" t="s">
        <v>122</v>
      </c>
    </row>
    <row r="327" spans="2:65" s="11" customFormat="1" ht="22.9" customHeight="1">
      <c r="B327" s="115"/>
      <c r="D327" s="116" t="s">
        <v>71</v>
      </c>
      <c r="E327" s="125" t="s">
        <v>494</v>
      </c>
      <c r="F327" s="125" t="s">
        <v>495</v>
      </c>
      <c r="I327" s="118"/>
      <c r="J327" s="126">
        <f>BK327</f>
        <v>0</v>
      </c>
      <c r="L327" s="115"/>
      <c r="M327" s="120"/>
      <c r="P327" s="121">
        <f>P328</f>
        <v>0</v>
      </c>
      <c r="R327" s="121">
        <f>R328</f>
        <v>0</v>
      </c>
      <c r="T327" s="122">
        <f>T328</f>
        <v>0</v>
      </c>
      <c r="AR327" s="116" t="s">
        <v>80</v>
      </c>
      <c r="AT327" s="123" t="s">
        <v>71</v>
      </c>
      <c r="AU327" s="123" t="s">
        <v>80</v>
      </c>
      <c r="AY327" s="116" t="s">
        <v>122</v>
      </c>
      <c r="BK327" s="124">
        <f>BK328</f>
        <v>0</v>
      </c>
    </row>
    <row r="328" spans="2:65" s="1" customFormat="1" ht="16.5" customHeight="1">
      <c r="B328" s="127"/>
      <c r="C328" s="128" t="s">
        <v>496</v>
      </c>
      <c r="D328" s="128" t="s">
        <v>124</v>
      </c>
      <c r="E328" s="129" t="s">
        <v>497</v>
      </c>
      <c r="F328" s="130" t="s">
        <v>498</v>
      </c>
      <c r="G328" s="131" t="s">
        <v>202</v>
      </c>
      <c r="H328" s="132">
        <v>186</v>
      </c>
      <c r="I328" s="133"/>
      <c r="J328" s="134">
        <f>ROUND(I328*H328,2)</f>
        <v>0</v>
      </c>
      <c r="K328" s="130" t="s">
        <v>3</v>
      </c>
      <c r="L328" s="32"/>
      <c r="M328" s="135" t="s">
        <v>3</v>
      </c>
      <c r="N328" s="136" t="s">
        <v>43</v>
      </c>
      <c r="P328" s="137">
        <f>O328*H328</f>
        <v>0</v>
      </c>
      <c r="Q328" s="137">
        <v>0</v>
      </c>
      <c r="R328" s="137">
        <f>Q328*H328</f>
        <v>0</v>
      </c>
      <c r="S328" s="137">
        <v>0</v>
      </c>
      <c r="T328" s="138">
        <f>S328*H328</f>
        <v>0</v>
      </c>
      <c r="AR328" s="139" t="s">
        <v>129</v>
      </c>
      <c r="AT328" s="139" t="s">
        <v>124</v>
      </c>
      <c r="AU328" s="139" t="s">
        <v>82</v>
      </c>
      <c r="AY328" s="17" t="s">
        <v>122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7" t="s">
        <v>80</v>
      </c>
      <c r="BK328" s="140">
        <f>ROUND(I328*H328,2)</f>
        <v>0</v>
      </c>
      <c r="BL328" s="17" t="s">
        <v>129</v>
      </c>
      <c r="BM328" s="139" t="s">
        <v>499</v>
      </c>
    </row>
    <row r="329" spans="2:65" s="11" customFormat="1" ht="22.9" customHeight="1">
      <c r="B329" s="115"/>
      <c r="D329" s="116" t="s">
        <v>71</v>
      </c>
      <c r="E329" s="125" t="s">
        <v>500</v>
      </c>
      <c r="F329" s="125" t="s">
        <v>501</v>
      </c>
      <c r="I329" s="118"/>
      <c r="J329" s="126">
        <f>BK329</f>
        <v>0</v>
      </c>
      <c r="L329" s="115"/>
      <c r="M329" s="120"/>
      <c r="P329" s="121">
        <f>SUM(P330:P361)</f>
        <v>0</v>
      </c>
      <c r="R329" s="121">
        <f>SUM(R330:R361)</f>
        <v>0</v>
      </c>
      <c r="T329" s="122">
        <f>SUM(T330:T361)</f>
        <v>0</v>
      </c>
      <c r="AR329" s="116" t="s">
        <v>80</v>
      </c>
      <c r="AT329" s="123" t="s">
        <v>71</v>
      </c>
      <c r="AU329" s="123" t="s">
        <v>80</v>
      </c>
      <c r="AY329" s="116" t="s">
        <v>122</v>
      </c>
      <c r="BK329" s="124">
        <f>SUM(BK330:BK361)</f>
        <v>0</v>
      </c>
    </row>
    <row r="330" spans="2:65" s="1" customFormat="1" ht="24.2" customHeight="1">
      <c r="B330" s="127"/>
      <c r="C330" s="128" t="s">
        <v>502</v>
      </c>
      <c r="D330" s="128" t="s">
        <v>124</v>
      </c>
      <c r="E330" s="129" t="s">
        <v>503</v>
      </c>
      <c r="F330" s="130" t="s">
        <v>504</v>
      </c>
      <c r="G330" s="131" t="s">
        <v>400</v>
      </c>
      <c r="H330" s="132">
        <v>195.17</v>
      </c>
      <c r="I330" s="133"/>
      <c r="J330" s="134">
        <f>ROUND(I330*H330,2)</f>
        <v>0</v>
      </c>
      <c r="K330" s="130" t="s">
        <v>128</v>
      </c>
      <c r="L330" s="32"/>
      <c r="M330" s="135" t="s">
        <v>3</v>
      </c>
      <c r="N330" s="136" t="s">
        <v>43</v>
      </c>
      <c r="P330" s="137">
        <f>O330*H330</f>
        <v>0</v>
      </c>
      <c r="Q330" s="137">
        <v>0</v>
      </c>
      <c r="R330" s="137">
        <f>Q330*H330</f>
        <v>0</v>
      </c>
      <c r="S330" s="137">
        <v>0</v>
      </c>
      <c r="T330" s="138">
        <f>S330*H330</f>
        <v>0</v>
      </c>
      <c r="AR330" s="139" t="s">
        <v>129</v>
      </c>
      <c r="AT330" s="139" t="s">
        <v>124</v>
      </c>
      <c r="AU330" s="139" t="s">
        <v>82</v>
      </c>
      <c r="AY330" s="17" t="s">
        <v>122</v>
      </c>
      <c r="BE330" s="140">
        <f>IF(N330="základní",J330,0)</f>
        <v>0</v>
      </c>
      <c r="BF330" s="140">
        <f>IF(N330="snížená",J330,0)</f>
        <v>0</v>
      </c>
      <c r="BG330" s="140">
        <f>IF(N330="zákl. přenesená",J330,0)</f>
        <v>0</v>
      </c>
      <c r="BH330" s="140">
        <f>IF(N330="sníž. přenesená",J330,0)</f>
        <v>0</v>
      </c>
      <c r="BI330" s="140">
        <f>IF(N330="nulová",J330,0)</f>
        <v>0</v>
      </c>
      <c r="BJ330" s="17" t="s">
        <v>80</v>
      </c>
      <c r="BK330" s="140">
        <f>ROUND(I330*H330,2)</f>
        <v>0</v>
      </c>
      <c r="BL330" s="17" t="s">
        <v>129</v>
      </c>
      <c r="BM330" s="139" t="s">
        <v>505</v>
      </c>
    </row>
    <row r="331" spans="2:65" s="1" customFormat="1" ht="11.25">
      <c r="B331" s="32"/>
      <c r="D331" s="141" t="s">
        <v>131</v>
      </c>
      <c r="F331" s="142" t="s">
        <v>506</v>
      </c>
      <c r="I331" s="143"/>
      <c r="L331" s="32"/>
      <c r="M331" s="144"/>
      <c r="T331" s="53"/>
      <c r="AT331" s="17" t="s">
        <v>131</v>
      </c>
      <c r="AU331" s="17" t="s">
        <v>82</v>
      </c>
    </row>
    <row r="332" spans="2:65" s="13" customFormat="1" ht="11.25">
      <c r="B332" s="153"/>
      <c r="D332" s="146" t="s">
        <v>167</v>
      </c>
      <c r="E332" s="154" t="s">
        <v>3</v>
      </c>
      <c r="F332" s="155" t="s">
        <v>507</v>
      </c>
      <c r="H332" s="154" t="s">
        <v>3</v>
      </c>
      <c r="I332" s="156"/>
      <c r="L332" s="153"/>
      <c r="M332" s="157"/>
      <c r="T332" s="158"/>
      <c r="AT332" s="154" t="s">
        <v>167</v>
      </c>
      <c r="AU332" s="154" t="s">
        <v>82</v>
      </c>
      <c r="AV332" s="13" t="s">
        <v>80</v>
      </c>
      <c r="AW332" s="13" t="s">
        <v>33</v>
      </c>
      <c r="AX332" s="13" t="s">
        <v>72</v>
      </c>
      <c r="AY332" s="154" t="s">
        <v>122</v>
      </c>
    </row>
    <row r="333" spans="2:65" s="12" customFormat="1" ht="11.25">
      <c r="B333" s="145"/>
      <c r="D333" s="146" t="s">
        <v>167</v>
      </c>
      <c r="E333" s="147" t="s">
        <v>3</v>
      </c>
      <c r="F333" s="148" t="s">
        <v>508</v>
      </c>
      <c r="H333" s="149">
        <v>195.17</v>
      </c>
      <c r="I333" s="150"/>
      <c r="L333" s="145"/>
      <c r="M333" s="151"/>
      <c r="T333" s="152"/>
      <c r="AT333" s="147" t="s">
        <v>167</v>
      </c>
      <c r="AU333" s="147" t="s">
        <v>82</v>
      </c>
      <c r="AV333" s="12" t="s">
        <v>82</v>
      </c>
      <c r="AW333" s="12" t="s">
        <v>33</v>
      </c>
      <c r="AX333" s="12" t="s">
        <v>80</v>
      </c>
      <c r="AY333" s="147" t="s">
        <v>122</v>
      </c>
    </row>
    <row r="334" spans="2:65" s="1" customFormat="1" ht="24.2" customHeight="1">
      <c r="B334" s="127"/>
      <c r="C334" s="128" t="s">
        <v>509</v>
      </c>
      <c r="D334" s="128" t="s">
        <v>124</v>
      </c>
      <c r="E334" s="129" t="s">
        <v>510</v>
      </c>
      <c r="F334" s="130" t="s">
        <v>511</v>
      </c>
      <c r="G334" s="131" t="s">
        <v>400</v>
      </c>
      <c r="H334" s="132">
        <v>2732.38</v>
      </c>
      <c r="I334" s="133"/>
      <c r="J334" s="134">
        <f>ROUND(I334*H334,2)</f>
        <v>0</v>
      </c>
      <c r="K334" s="130" t="s">
        <v>128</v>
      </c>
      <c r="L334" s="32"/>
      <c r="M334" s="135" t="s">
        <v>3</v>
      </c>
      <c r="N334" s="136" t="s">
        <v>43</v>
      </c>
      <c r="P334" s="137">
        <f>O334*H334</f>
        <v>0</v>
      </c>
      <c r="Q334" s="137">
        <v>0</v>
      </c>
      <c r="R334" s="137">
        <f>Q334*H334</f>
        <v>0</v>
      </c>
      <c r="S334" s="137">
        <v>0</v>
      </c>
      <c r="T334" s="138">
        <f>S334*H334</f>
        <v>0</v>
      </c>
      <c r="AR334" s="139" t="s">
        <v>129</v>
      </c>
      <c r="AT334" s="139" t="s">
        <v>124</v>
      </c>
      <c r="AU334" s="139" t="s">
        <v>82</v>
      </c>
      <c r="AY334" s="17" t="s">
        <v>122</v>
      </c>
      <c r="BE334" s="140">
        <f>IF(N334="základní",J334,0)</f>
        <v>0</v>
      </c>
      <c r="BF334" s="140">
        <f>IF(N334="snížená",J334,0)</f>
        <v>0</v>
      </c>
      <c r="BG334" s="140">
        <f>IF(N334="zákl. přenesená",J334,0)</f>
        <v>0</v>
      </c>
      <c r="BH334" s="140">
        <f>IF(N334="sníž. přenesená",J334,0)</f>
        <v>0</v>
      </c>
      <c r="BI334" s="140">
        <f>IF(N334="nulová",J334,0)</f>
        <v>0</v>
      </c>
      <c r="BJ334" s="17" t="s">
        <v>80</v>
      </c>
      <c r="BK334" s="140">
        <f>ROUND(I334*H334,2)</f>
        <v>0</v>
      </c>
      <c r="BL334" s="17" t="s">
        <v>129</v>
      </c>
      <c r="BM334" s="139" t="s">
        <v>512</v>
      </c>
    </row>
    <row r="335" spans="2:65" s="1" customFormat="1" ht="11.25">
      <c r="B335" s="32"/>
      <c r="D335" s="141" t="s">
        <v>131</v>
      </c>
      <c r="F335" s="142" t="s">
        <v>513</v>
      </c>
      <c r="I335" s="143"/>
      <c r="L335" s="32"/>
      <c r="M335" s="144"/>
      <c r="T335" s="53"/>
      <c r="AT335" s="17" t="s">
        <v>131</v>
      </c>
      <c r="AU335" s="17" t="s">
        <v>82</v>
      </c>
    </row>
    <row r="336" spans="2:65" s="13" customFormat="1" ht="11.25">
      <c r="B336" s="153"/>
      <c r="D336" s="146" t="s">
        <v>167</v>
      </c>
      <c r="E336" s="154" t="s">
        <v>3</v>
      </c>
      <c r="F336" s="155" t="s">
        <v>507</v>
      </c>
      <c r="H336" s="154" t="s">
        <v>3</v>
      </c>
      <c r="I336" s="156"/>
      <c r="L336" s="153"/>
      <c r="M336" s="157"/>
      <c r="T336" s="158"/>
      <c r="AT336" s="154" t="s">
        <v>167</v>
      </c>
      <c r="AU336" s="154" t="s">
        <v>82</v>
      </c>
      <c r="AV336" s="13" t="s">
        <v>80</v>
      </c>
      <c r="AW336" s="13" t="s">
        <v>33</v>
      </c>
      <c r="AX336" s="13" t="s">
        <v>72</v>
      </c>
      <c r="AY336" s="154" t="s">
        <v>122</v>
      </c>
    </row>
    <row r="337" spans="2:65" s="12" customFormat="1" ht="11.25">
      <c r="B337" s="145"/>
      <c r="D337" s="146" t="s">
        <v>167</v>
      </c>
      <c r="E337" s="147" t="s">
        <v>3</v>
      </c>
      <c r="F337" s="148" t="s">
        <v>514</v>
      </c>
      <c r="H337" s="149">
        <v>2732.38</v>
      </c>
      <c r="I337" s="150"/>
      <c r="L337" s="145"/>
      <c r="M337" s="151"/>
      <c r="T337" s="152"/>
      <c r="AT337" s="147" t="s">
        <v>167</v>
      </c>
      <c r="AU337" s="147" t="s">
        <v>82</v>
      </c>
      <c r="AV337" s="12" t="s">
        <v>82</v>
      </c>
      <c r="AW337" s="12" t="s">
        <v>33</v>
      </c>
      <c r="AX337" s="12" t="s">
        <v>80</v>
      </c>
      <c r="AY337" s="147" t="s">
        <v>122</v>
      </c>
    </row>
    <row r="338" spans="2:65" s="1" customFormat="1" ht="24.2" customHeight="1">
      <c r="B338" s="127"/>
      <c r="C338" s="128" t="s">
        <v>515</v>
      </c>
      <c r="D338" s="128" t="s">
        <v>124</v>
      </c>
      <c r="E338" s="129" t="s">
        <v>516</v>
      </c>
      <c r="F338" s="130" t="s">
        <v>517</v>
      </c>
      <c r="G338" s="131" t="s">
        <v>400</v>
      </c>
      <c r="H338" s="132">
        <v>301.63</v>
      </c>
      <c r="I338" s="133"/>
      <c r="J338" s="134">
        <f>ROUND(I338*H338,2)</f>
        <v>0</v>
      </c>
      <c r="K338" s="130" t="s">
        <v>128</v>
      </c>
      <c r="L338" s="32"/>
      <c r="M338" s="135" t="s">
        <v>3</v>
      </c>
      <c r="N338" s="136" t="s">
        <v>43</v>
      </c>
      <c r="P338" s="137">
        <f>O338*H338</f>
        <v>0</v>
      </c>
      <c r="Q338" s="137">
        <v>0</v>
      </c>
      <c r="R338" s="137">
        <f>Q338*H338</f>
        <v>0</v>
      </c>
      <c r="S338" s="137">
        <v>0</v>
      </c>
      <c r="T338" s="138">
        <f>S338*H338</f>
        <v>0</v>
      </c>
      <c r="AR338" s="139" t="s">
        <v>129</v>
      </c>
      <c r="AT338" s="139" t="s">
        <v>124</v>
      </c>
      <c r="AU338" s="139" t="s">
        <v>82</v>
      </c>
      <c r="AY338" s="17" t="s">
        <v>122</v>
      </c>
      <c r="BE338" s="140">
        <f>IF(N338="základní",J338,0)</f>
        <v>0</v>
      </c>
      <c r="BF338" s="140">
        <f>IF(N338="snížená",J338,0)</f>
        <v>0</v>
      </c>
      <c r="BG338" s="140">
        <f>IF(N338="zákl. přenesená",J338,0)</f>
        <v>0</v>
      </c>
      <c r="BH338" s="140">
        <f>IF(N338="sníž. přenesená",J338,0)</f>
        <v>0</v>
      </c>
      <c r="BI338" s="140">
        <f>IF(N338="nulová",J338,0)</f>
        <v>0</v>
      </c>
      <c r="BJ338" s="17" t="s">
        <v>80</v>
      </c>
      <c r="BK338" s="140">
        <f>ROUND(I338*H338,2)</f>
        <v>0</v>
      </c>
      <c r="BL338" s="17" t="s">
        <v>129</v>
      </c>
      <c r="BM338" s="139" t="s">
        <v>518</v>
      </c>
    </row>
    <row r="339" spans="2:65" s="1" customFormat="1" ht="11.25">
      <c r="B339" s="32"/>
      <c r="D339" s="141" t="s">
        <v>131</v>
      </c>
      <c r="F339" s="142" t="s">
        <v>519</v>
      </c>
      <c r="I339" s="143"/>
      <c r="L339" s="32"/>
      <c r="M339" s="144"/>
      <c r="T339" s="53"/>
      <c r="AT339" s="17" t="s">
        <v>131</v>
      </c>
      <c r="AU339" s="17" t="s">
        <v>82</v>
      </c>
    </row>
    <row r="340" spans="2:65" s="12" customFormat="1" ht="11.25">
      <c r="B340" s="145"/>
      <c r="D340" s="146" t="s">
        <v>167</v>
      </c>
      <c r="E340" s="147" t="s">
        <v>3</v>
      </c>
      <c r="F340" s="148" t="s">
        <v>520</v>
      </c>
      <c r="H340" s="149">
        <v>301.63</v>
      </c>
      <c r="I340" s="150"/>
      <c r="L340" s="145"/>
      <c r="M340" s="151"/>
      <c r="T340" s="152"/>
      <c r="AT340" s="147" t="s">
        <v>167</v>
      </c>
      <c r="AU340" s="147" t="s">
        <v>82</v>
      </c>
      <c r="AV340" s="12" t="s">
        <v>82</v>
      </c>
      <c r="AW340" s="12" t="s">
        <v>33</v>
      </c>
      <c r="AX340" s="12" t="s">
        <v>80</v>
      </c>
      <c r="AY340" s="147" t="s">
        <v>122</v>
      </c>
    </row>
    <row r="341" spans="2:65" s="1" customFormat="1" ht="24.2" customHeight="1">
      <c r="B341" s="127"/>
      <c r="C341" s="128" t="s">
        <v>521</v>
      </c>
      <c r="D341" s="128" t="s">
        <v>124</v>
      </c>
      <c r="E341" s="129" t="s">
        <v>522</v>
      </c>
      <c r="F341" s="130" t="s">
        <v>523</v>
      </c>
      <c r="G341" s="131" t="s">
        <v>400</v>
      </c>
      <c r="H341" s="132">
        <v>59119.48</v>
      </c>
      <c r="I341" s="133"/>
      <c r="J341" s="134">
        <f>ROUND(I341*H341,2)</f>
        <v>0</v>
      </c>
      <c r="K341" s="130" t="s">
        <v>128</v>
      </c>
      <c r="L341" s="32"/>
      <c r="M341" s="135" t="s">
        <v>3</v>
      </c>
      <c r="N341" s="136" t="s">
        <v>43</v>
      </c>
      <c r="P341" s="137">
        <f>O341*H341</f>
        <v>0</v>
      </c>
      <c r="Q341" s="137">
        <v>0</v>
      </c>
      <c r="R341" s="137">
        <f>Q341*H341</f>
        <v>0</v>
      </c>
      <c r="S341" s="137">
        <v>0</v>
      </c>
      <c r="T341" s="138">
        <f>S341*H341</f>
        <v>0</v>
      </c>
      <c r="AR341" s="139" t="s">
        <v>129</v>
      </c>
      <c r="AT341" s="139" t="s">
        <v>124</v>
      </c>
      <c r="AU341" s="139" t="s">
        <v>82</v>
      </c>
      <c r="AY341" s="17" t="s">
        <v>122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7" t="s">
        <v>80</v>
      </c>
      <c r="BK341" s="140">
        <f>ROUND(I341*H341,2)</f>
        <v>0</v>
      </c>
      <c r="BL341" s="17" t="s">
        <v>129</v>
      </c>
      <c r="BM341" s="139" t="s">
        <v>524</v>
      </c>
    </row>
    <row r="342" spans="2:65" s="1" customFormat="1" ht="11.25">
      <c r="B342" s="32"/>
      <c r="D342" s="141" t="s">
        <v>131</v>
      </c>
      <c r="F342" s="142" t="s">
        <v>525</v>
      </c>
      <c r="I342" s="143"/>
      <c r="L342" s="32"/>
      <c r="M342" s="144"/>
      <c r="T342" s="53"/>
      <c r="AT342" s="17" t="s">
        <v>131</v>
      </c>
      <c r="AU342" s="17" t="s">
        <v>82</v>
      </c>
    </row>
    <row r="343" spans="2:65" s="12" customFormat="1" ht="11.25">
      <c r="B343" s="145"/>
      <c r="D343" s="146" t="s">
        <v>167</v>
      </c>
      <c r="E343" s="147" t="s">
        <v>3</v>
      </c>
      <c r="F343" s="148" t="s">
        <v>526</v>
      </c>
      <c r="H343" s="149">
        <v>4222.82</v>
      </c>
      <c r="I343" s="150"/>
      <c r="L343" s="145"/>
      <c r="M343" s="151"/>
      <c r="T343" s="152"/>
      <c r="AT343" s="147" t="s">
        <v>167</v>
      </c>
      <c r="AU343" s="147" t="s">
        <v>82</v>
      </c>
      <c r="AV343" s="12" t="s">
        <v>82</v>
      </c>
      <c r="AW343" s="12" t="s">
        <v>33</v>
      </c>
      <c r="AX343" s="12" t="s">
        <v>80</v>
      </c>
      <c r="AY343" s="147" t="s">
        <v>122</v>
      </c>
    </row>
    <row r="344" spans="2:65" s="12" customFormat="1" ht="11.25">
      <c r="B344" s="145"/>
      <c r="D344" s="146" t="s">
        <v>167</v>
      </c>
      <c r="F344" s="148" t="s">
        <v>527</v>
      </c>
      <c r="H344" s="149">
        <v>59119.48</v>
      </c>
      <c r="I344" s="150"/>
      <c r="L344" s="145"/>
      <c r="M344" s="151"/>
      <c r="T344" s="152"/>
      <c r="AT344" s="147" t="s">
        <v>167</v>
      </c>
      <c r="AU344" s="147" t="s">
        <v>82</v>
      </c>
      <c r="AV344" s="12" t="s">
        <v>82</v>
      </c>
      <c r="AW344" s="12" t="s">
        <v>4</v>
      </c>
      <c r="AX344" s="12" t="s">
        <v>80</v>
      </c>
      <c r="AY344" s="147" t="s">
        <v>122</v>
      </c>
    </row>
    <row r="345" spans="2:65" s="1" customFormat="1" ht="16.5" customHeight="1">
      <c r="B345" s="127"/>
      <c r="C345" s="128" t="s">
        <v>528</v>
      </c>
      <c r="D345" s="128" t="s">
        <v>124</v>
      </c>
      <c r="E345" s="129" t="s">
        <v>529</v>
      </c>
      <c r="F345" s="130" t="s">
        <v>530</v>
      </c>
      <c r="G345" s="131" t="s">
        <v>400</v>
      </c>
      <c r="H345" s="132">
        <v>195.17</v>
      </c>
      <c r="I345" s="133"/>
      <c r="J345" s="134">
        <f>ROUND(I345*H345,2)</f>
        <v>0</v>
      </c>
      <c r="K345" s="130" t="s">
        <v>128</v>
      </c>
      <c r="L345" s="32"/>
      <c r="M345" s="135" t="s">
        <v>3</v>
      </c>
      <c r="N345" s="136" t="s">
        <v>43</v>
      </c>
      <c r="P345" s="137">
        <f>O345*H345</f>
        <v>0</v>
      </c>
      <c r="Q345" s="137">
        <v>0</v>
      </c>
      <c r="R345" s="137">
        <f>Q345*H345</f>
        <v>0</v>
      </c>
      <c r="S345" s="137">
        <v>0</v>
      </c>
      <c r="T345" s="138">
        <f>S345*H345</f>
        <v>0</v>
      </c>
      <c r="AR345" s="139" t="s">
        <v>129</v>
      </c>
      <c r="AT345" s="139" t="s">
        <v>124</v>
      </c>
      <c r="AU345" s="139" t="s">
        <v>82</v>
      </c>
      <c r="AY345" s="17" t="s">
        <v>122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7" t="s">
        <v>80</v>
      </c>
      <c r="BK345" s="140">
        <f>ROUND(I345*H345,2)</f>
        <v>0</v>
      </c>
      <c r="BL345" s="17" t="s">
        <v>129</v>
      </c>
      <c r="BM345" s="139" t="s">
        <v>531</v>
      </c>
    </row>
    <row r="346" spans="2:65" s="1" customFormat="1" ht="11.25">
      <c r="B346" s="32"/>
      <c r="D346" s="141" t="s">
        <v>131</v>
      </c>
      <c r="F346" s="142" t="s">
        <v>532</v>
      </c>
      <c r="I346" s="143"/>
      <c r="L346" s="32"/>
      <c r="M346" s="144"/>
      <c r="T346" s="53"/>
      <c r="AT346" s="17" t="s">
        <v>131</v>
      </c>
      <c r="AU346" s="17" t="s">
        <v>82</v>
      </c>
    </row>
    <row r="347" spans="2:65" s="13" customFormat="1" ht="11.25">
      <c r="B347" s="153"/>
      <c r="D347" s="146" t="s">
        <v>167</v>
      </c>
      <c r="E347" s="154" t="s">
        <v>3</v>
      </c>
      <c r="F347" s="155" t="s">
        <v>507</v>
      </c>
      <c r="H347" s="154" t="s">
        <v>3</v>
      </c>
      <c r="I347" s="156"/>
      <c r="L347" s="153"/>
      <c r="M347" s="157"/>
      <c r="T347" s="158"/>
      <c r="AT347" s="154" t="s">
        <v>167</v>
      </c>
      <c r="AU347" s="154" t="s">
        <v>82</v>
      </c>
      <c r="AV347" s="13" t="s">
        <v>80</v>
      </c>
      <c r="AW347" s="13" t="s">
        <v>33</v>
      </c>
      <c r="AX347" s="13" t="s">
        <v>72</v>
      </c>
      <c r="AY347" s="154" t="s">
        <v>122</v>
      </c>
    </row>
    <row r="348" spans="2:65" s="12" customFormat="1" ht="11.25">
      <c r="B348" s="145"/>
      <c r="D348" s="146" t="s">
        <v>167</v>
      </c>
      <c r="E348" s="147" t="s">
        <v>3</v>
      </c>
      <c r="F348" s="148" t="s">
        <v>508</v>
      </c>
      <c r="H348" s="149">
        <v>195.17</v>
      </c>
      <c r="I348" s="150"/>
      <c r="L348" s="145"/>
      <c r="M348" s="151"/>
      <c r="T348" s="152"/>
      <c r="AT348" s="147" t="s">
        <v>167</v>
      </c>
      <c r="AU348" s="147" t="s">
        <v>82</v>
      </c>
      <c r="AV348" s="12" t="s">
        <v>82</v>
      </c>
      <c r="AW348" s="12" t="s">
        <v>33</v>
      </c>
      <c r="AX348" s="12" t="s">
        <v>80</v>
      </c>
      <c r="AY348" s="147" t="s">
        <v>122</v>
      </c>
    </row>
    <row r="349" spans="2:65" s="1" customFormat="1" ht="16.5" customHeight="1">
      <c r="B349" s="127"/>
      <c r="C349" s="128" t="s">
        <v>533</v>
      </c>
      <c r="D349" s="128" t="s">
        <v>124</v>
      </c>
      <c r="E349" s="129" t="s">
        <v>534</v>
      </c>
      <c r="F349" s="130" t="s">
        <v>535</v>
      </c>
      <c r="G349" s="131" t="s">
        <v>400</v>
      </c>
      <c r="H349" s="132">
        <v>301.63</v>
      </c>
      <c r="I349" s="133"/>
      <c r="J349" s="134">
        <f>ROUND(I349*H349,2)</f>
        <v>0</v>
      </c>
      <c r="K349" s="130" t="s">
        <v>128</v>
      </c>
      <c r="L349" s="32"/>
      <c r="M349" s="135" t="s">
        <v>3</v>
      </c>
      <c r="N349" s="136" t="s">
        <v>43</v>
      </c>
      <c r="P349" s="137">
        <f>O349*H349</f>
        <v>0</v>
      </c>
      <c r="Q349" s="137">
        <v>0</v>
      </c>
      <c r="R349" s="137">
        <f>Q349*H349</f>
        <v>0</v>
      </c>
      <c r="S349" s="137">
        <v>0</v>
      </c>
      <c r="T349" s="138">
        <f>S349*H349</f>
        <v>0</v>
      </c>
      <c r="AR349" s="139" t="s">
        <v>129</v>
      </c>
      <c r="AT349" s="139" t="s">
        <v>124</v>
      </c>
      <c r="AU349" s="139" t="s">
        <v>82</v>
      </c>
      <c r="AY349" s="17" t="s">
        <v>122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7" t="s">
        <v>80</v>
      </c>
      <c r="BK349" s="140">
        <f>ROUND(I349*H349,2)</f>
        <v>0</v>
      </c>
      <c r="BL349" s="17" t="s">
        <v>129</v>
      </c>
      <c r="BM349" s="139" t="s">
        <v>536</v>
      </c>
    </row>
    <row r="350" spans="2:65" s="1" customFormat="1" ht="11.25">
      <c r="B350" s="32"/>
      <c r="D350" s="141" t="s">
        <v>131</v>
      </c>
      <c r="F350" s="142" t="s">
        <v>537</v>
      </c>
      <c r="I350" s="143"/>
      <c r="L350" s="32"/>
      <c r="M350" s="144"/>
      <c r="T350" s="53"/>
      <c r="AT350" s="17" t="s">
        <v>131</v>
      </c>
      <c r="AU350" s="17" t="s">
        <v>82</v>
      </c>
    </row>
    <row r="351" spans="2:65" s="12" customFormat="1" ht="11.25">
      <c r="B351" s="145"/>
      <c r="D351" s="146" t="s">
        <v>167</v>
      </c>
      <c r="E351" s="147" t="s">
        <v>3</v>
      </c>
      <c r="F351" s="148" t="s">
        <v>520</v>
      </c>
      <c r="H351" s="149">
        <v>301.63</v>
      </c>
      <c r="I351" s="150"/>
      <c r="L351" s="145"/>
      <c r="M351" s="151"/>
      <c r="T351" s="152"/>
      <c r="AT351" s="147" t="s">
        <v>167</v>
      </c>
      <c r="AU351" s="147" t="s">
        <v>82</v>
      </c>
      <c r="AV351" s="12" t="s">
        <v>82</v>
      </c>
      <c r="AW351" s="12" t="s">
        <v>33</v>
      </c>
      <c r="AX351" s="12" t="s">
        <v>80</v>
      </c>
      <c r="AY351" s="147" t="s">
        <v>122</v>
      </c>
    </row>
    <row r="352" spans="2:65" s="1" customFormat="1" ht="24.2" customHeight="1">
      <c r="B352" s="127"/>
      <c r="C352" s="128" t="s">
        <v>538</v>
      </c>
      <c r="D352" s="128" t="s">
        <v>124</v>
      </c>
      <c r="E352" s="129" t="s">
        <v>539</v>
      </c>
      <c r="F352" s="130" t="s">
        <v>540</v>
      </c>
      <c r="G352" s="131" t="s">
        <v>400</v>
      </c>
      <c r="H352" s="132">
        <v>186.57</v>
      </c>
      <c r="I352" s="133"/>
      <c r="J352" s="134">
        <f>ROUND(I352*H352,2)</f>
        <v>0</v>
      </c>
      <c r="K352" s="130" t="s">
        <v>128</v>
      </c>
      <c r="L352" s="32"/>
      <c r="M352" s="135" t="s">
        <v>3</v>
      </c>
      <c r="N352" s="136" t="s">
        <v>43</v>
      </c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AR352" s="139" t="s">
        <v>129</v>
      </c>
      <c r="AT352" s="139" t="s">
        <v>124</v>
      </c>
      <c r="AU352" s="139" t="s">
        <v>82</v>
      </c>
      <c r="AY352" s="17" t="s">
        <v>122</v>
      </c>
      <c r="BE352" s="140">
        <f>IF(N352="základní",J352,0)</f>
        <v>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7" t="s">
        <v>80</v>
      </c>
      <c r="BK352" s="140">
        <f>ROUND(I352*H352,2)</f>
        <v>0</v>
      </c>
      <c r="BL352" s="17" t="s">
        <v>129</v>
      </c>
      <c r="BM352" s="139" t="s">
        <v>541</v>
      </c>
    </row>
    <row r="353" spans="2:65" s="1" customFormat="1" ht="11.25">
      <c r="B353" s="32"/>
      <c r="D353" s="141" t="s">
        <v>131</v>
      </c>
      <c r="F353" s="142" t="s">
        <v>542</v>
      </c>
      <c r="I353" s="143"/>
      <c r="L353" s="32"/>
      <c r="M353" s="144"/>
      <c r="T353" s="53"/>
      <c r="AT353" s="17" t="s">
        <v>131</v>
      </c>
      <c r="AU353" s="17" t="s">
        <v>82</v>
      </c>
    </row>
    <row r="354" spans="2:65" s="12" customFormat="1" ht="11.25">
      <c r="B354" s="145"/>
      <c r="D354" s="146" t="s">
        <v>167</v>
      </c>
      <c r="E354" s="147" t="s">
        <v>3</v>
      </c>
      <c r="F354" s="148" t="s">
        <v>543</v>
      </c>
      <c r="H354" s="149">
        <v>186.57</v>
      </c>
      <c r="I354" s="150"/>
      <c r="L354" s="145"/>
      <c r="M354" s="151"/>
      <c r="T354" s="152"/>
      <c r="AT354" s="147" t="s">
        <v>167</v>
      </c>
      <c r="AU354" s="147" t="s">
        <v>82</v>
      </c>
      <c r="AV354" s="12" t="s">
        <v>82</v>
      </c>
      <c r="AW354" s="12" t="s">
        <v>33</v>
      </c>
      <c r="AX354" s="12" t="s">
        <v>80</v>
      </c>
      <c r="AY354" s="147" t="s">
        <v>122</v>
      </c>
    </row>
    <row r="355" spans="2:65" s="1" customFormat="1" ht="24.2" customHeight="1">
      <c r="B355" s="127"/>
      <c r="C355" s="128" t="s">
        <v>544</v>
      </c>
      <c r="D355" s="128" t="s">
        <v>124</v>
      </c>
      <c r="E355" s="129" t="s">
        <v>545</v>
      </c>
      <c r="F355" s="130" t="s">
        <v>546</v>
      </c>
      <c r="G355" s="131" t="s">
        <v>400</v>
      </c>
      <c r="H355" s="132">
        <v>115.06</v>
      </c>
      <c r="I355" s="133"/>
      <c r="J355" s="134">
        <f>ROUND(I355*H355,2)</f>
        <v>0</v>
      </c>
      <c r="K355" s="130" t="s">
        <v>128</v>
      </c>
      <c r="L355" s="32"/>
      <c r="M355" s="135" t="s">
        <v>3</v>
      </c>
      <c r="N355" s="136" t="s">
        <v>43</v>
      </c>
      <c r="P355" s="137">
        <f>O355*H355</f>
        <v>0</v>
      </c>
      <c r="Q355" s="137">
        <v>0</v>
      </c>
      <c r="R355" s="137">
        <f>Q355*H355</f>
        <v>0</v>
      </c>
      <c r="S355" s="137">
        <v>0</v>
      </c>
      <c r="T355" s="138">
        <f>S355*H355</f>
        <v>0</v>
      </c>
      <c r="AR355" s="139" t="s">
        <v>129</v>
      </c>
      <c r="AT355" s="139" t="s">
        <v>124</v>
      </c>
      <c r="AU355" s="139" t="s">
        <v>82</v>
      </c>
      <c r="AY355" s="17" t="s">
        <v>122</v>
      </c>
      <c r="BE355" s="140">
        <f>IF(N355="základní",J355,0)</f>
        <v>0</v>
      </c>
      <c r="BF355" s="140">
        <f>IF(N355="snížená",J355,0)</f>
        <v>0</v>
      </c>
      <c r="BG355" s="140">
        <f>IF(N355="zákl. přenesená",J355,0)</f>
        <v>0</v>
      </c>
      <c r="BH355" s="140">
        <f>IF(N355="sníž. přenesená",J355,0)</f>
        <v>0</v>
      </c>
      <c r="BI355" s="140">
        <f>IF(N355="nulová",J355,0)</f>
        <v>0</v>
      </c>
      <c r="BJ355" s="17" t="s">
        <v>80</v>
      </c>
      <c r="BK355" s="140">
        <f>ROUND(I355*H355,2)</f>
        <v>0</v>
      </c>
      <c r="BL355" s="17" t="s">
        <v>129</v>
      </c>
      <c r="BM355" s="139" t="s">
        <v>547</v>
      </c>
    </row>
    <row r="356" spans="2:65" s="1" customFormat="1" ht="11.25">
      <c r="B356" s="32"/>
      <c r="D356" s="141" t="s">
        <v>131</v>
      </c>
      <c r="F356" s="142" t="s">
        <v>548</v>
      </c>
      <c r="I356" s="143"/>
      <c r="L356" s="32"/>
      <c r="M356" s="144"/>
      <c r="T356" s="53"/>
      <c r="AT356" s="17" t="s">
        <v>131</v>
      </c>
      <c r="AU356" s="17" t="s">
        <v>82</v>
      </c>
    </row>
    <row r="357" spans="2:65" s="12" customFormat="1" ht="11.25">
      <c r="B357" s="145"/>
      <c r="D357" s="146" t="s">
        <v>167</v>
      </c>
      <c r="E357" s="147" t="s">
        <v>3</v>
      </c>
      <c r="F357" s="148" t="s">
        <v>549</v>
      </c>
      <c r="H357" s="149">
        <v>115.06</v>
      </c>
      <c r="I357" s="150"/>
      <c r="L357" s="145"/>
      <c r="M357" s="151"/>
      <c r="T357" s="152"/>
      <c r="AT357" s="147" t="s">
        <v>167</v>
      </c>
      <c r="AU357" s="147" t="s">
        <v>82</v>
      </c>
      <c r="AV357" s="12" t="s">
        <v>82</v>
      </c>
      <c r="AW357" s="12" t="s">
        <v>33</v>
      </c>
      <c r="AX357" s="12" t="s">
        <v>80</v>
      </c>
      <c r="AY357" s="147" t="s">
        <v>122</v>
      </c>
    </row>
    <row r="358" spans="2:65" s="1" customFormat="1" ht="24.2" customHeight="1">
      <c r="B358" s="127"/>
      <c r="C358" s="128" t="s">
        <v>550</v>
      </c>
      <c r="D358" s="128" t="s">
        <v>124</v>
      </c>
      <c r="E358" s="129" t="s">
        <v>551</v>
      </c>
      <c r="F358" s="130" t="s">
        <v>399</v>
      </c>
      <c r="G358" s="131" t="s">
        <v>400</v>
      </c>
      <c r="H358" s="132">
        <v>195.17</v>
      </c>
      <c r="I358" s="133"/>
      <c r="J358" s="134">
        <f>ROUND(I358*H358,2)</f>
        <v>0</v>
      </c>
      <c r="K358" s="130" t="s">
        <v>128</v>
      </c>
      <c r="L358" s="32"/>
      <c r="M358" s="135" t="s">
        <v>3</v>
      </c>
      <c r="N358" s="136" t="s">
        <v>43</v>
      </c>
      <c r="P358" s="137">
        <f>O358*H358</f>
        <v>0</v>
      </c>
      <c r="Q358" s="137">
        <v>0</v>
      </c>
      <c r="R358" s="137">
        <f>Q358*H358</f>
        <v>0</v>
      </c>
      <c r="S358" s="137">
        <v>0</v>
      </c>
      <c r="T358" s="138">
        <f>S358*H358</f>
        <v>0</v>
      </c>
      <c r="AR358" s="139" t="s">
        <v>129</v>
      </c>
      <c r="AT358" s="139" t="s">
        <v>124</v>
      </c>
      <c r="AU358" s="139" t="s">
        <v>82</v>
      </c>
      <c r="AY358" s="17" t="s">
        <v>122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7" t="s">
        <v>80</v>
      </c>
      <c r="BK358" s="140">
        <f>ROUND(I358*H358,2)</f>
        <v>0</v>
      </c>
      <c r="BL358" s="17" t="s">
        <v>129</v>
      </c>
      <c r="BM358" s="139" t="s">
        <v>552</v>
      </c>
    </row>
    <row r="359" spans="2:65" s="1" customFormat="1" ht="11.25">
      <c r="B359" s="32"/>
      <c r="D359" s="141" t="s">
        <v>131</v>
      </c>
      <c r="F359" s="142" t="s">
        <v>553</v>
      </c>
      <c r="I359" s="143"/>
      <c r="L359" s="32"/>
      <c r="M359" s="144"/>
      <c r="T359" s="53"/>
      <c r="AT359" s="17" t="s">
        <v>131</v>
      </c>
      <c r="AU359" s="17" t="s">
        <v>82</v>
      </c>
    </row>
    <row r="360" spans="2:65" s="13" customFormat="1" ht="11.25">
      <c r="B360" s="153"/>
      <c r="D360" s="146" t="s">
        <v>167</v>
      </c>
      <c r="E360" s="154" t="s">
        <v>3</v>
      </c>
      <c r="F360" s="155" t="s">
        <v>507</v>
      </c>
      <c r="H360" s="154" t="s">
        <v>3</v>
      </c>
      <c r="I360" s="156"/>
      <c r="L360" s="153"/>
      <c r="M360" s="157"/>
      <c r="T360" s="158"/>
      <c r="AT360" s="154" t="s">
        <v>167</v>
      </c>
      <c r="AU360" s="154" t="s">
        <v>82</v>
      </c>
      <c r="AV360" s="13" t="s">
        <v>80</v>
      </c>
      <c r="AW360" s="13" t="s">
        <v>33</v>
      </c>
      <c r="AX360" s="13" t="s">
        <v>72</v>
      </c>
      <c r="AY360" s="154" t="s">
        <v>122</v>
      </c>
    </row>
    <row r="361" spans="2:65" s="12" customFormat="1" ht="11.25">
      <c r="B361" s="145"/>
      <c r="D361" s="146" t="s">
        <v>167</v>
      </c>
      <c r="E361" s="147" t="s">
        <v>3</v>
      </c>
      <c r="F361" s="148" t="s">
        <v>508</v>
      </c>
      <c r="H361" s="149">
        <v>195.17</v>
      </c>
      <c r="I361" s="150"/>
      <c r="L361" s="145"/>
      <c r="M361" s="176"/>
      <c r="N361" s="177"/>
      <c r="O361" s="177"/>
      <c r="P361" s="177"/>
      <c r="Q361" s="177"/>
      <c r="R361" s="177"/>
      <c r="S361" s="177"/>
      <c r="T361" s="178"/>
      <c r="AT361" s="147" t="s">
        <v>167</v>
      </c>
      <c r="AU361" s="147" t="s">
        <v>82</v>
      </c>
      <c r="AV361" s="12" t="s">
        <v>82</v>
      </c>
      <c r="AW361" s="12" t="s">
        <v>33</v>
      </c>
      <c r="AX361" s="12" t="s">
        <v>80</v>
      </c>
      <c r="AY361" s="147" t="s">
        <v>122</v>
      </c>
    </row>
    <row r="362" spans="2:65" s="1" customFormat="1" ht="6.95" customHeight="1">
      <c r="B362" s="41"/>
      <c r="C362" s="42"/>
      <c r="D362" s="42"/>
      <c r="E362" s="42"/>
      <c r="F362" s="42"/>
      <c r="G362" s="42"/>
      <c r="H362" s="42"/>
      <c r="I362" s="42"/>
      <c r="J362" s="42"/>
      <c r="K362" s="42"/>
      <c r="L362" s="32"/>
    </row>
  </sheetData>
  <autoFilter ref="C83:K361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0" r:id="rId2" xr:uid="{00000000-0004-0000-0100-000001000000}"/>
    <hyperlink ref="F92" r:id="rId3" xr:uid="{00000000-0004-0000-0100-000002000000}"/>
    <hyperlink ref="F94" r:id="rId4" xr:uid="{00000000-0004-0000-0100-000003000000}"/>
    <hyperlink ref="F96" r:id="rId5" xr:uid="{00000000-0004-0000-0100-000004000000}"/>
    <hyperlink ref="F98" r:id="rId6" xr:uid="{00000000-0004-0000-0100-000005000000}"/>
    <hyperlink ref="F100" r:id="rId7" xr:uid="{00000000-0004-0000-0100-000006000000}"/>
    <hyperlink ref="F102" r:id="rId8" xr:uid="{00000000-0004-0000-0100-000007000000}"/>
    <hyperlink ref="F105" r:id="rId9" xr:uid="{00000000-0004-0000-0100-000008000000}"/>
    <hyperlink ref="F108" r:id="rId10" xr:uid="{00000000-0004-0000-0100-000009000000}"/>
    <hyperlink ref="F117" r:id="rId11" xr:uid="{00000000-0004-0000-0100-00000A000000}"/>
    <hyperlink ref="F120" r:id="rId12" xr:uid="{00000000-0004-0000-0100-00000B000000}"/>
    <hyperlink ref="F124" r:id="rId13" xr:uid="{00000000-0004-0000-0100-00000C000000}"/>
    <hyperlink ref="F127" r:id="rId14" xr:uid="{00000000-0004-0000-0100-00000D000000}"/>
    <hyperlink ref="F138" r:id="rId15" xr:uid="{00000000-0004-0000-0100-00000E000000}"/>
    <hyperlink ref="F159" r:id="rId16" xr:uid="{00000000-0004-0000-0100-00000F000000}"/>
    <hyperlink ref="F178" r:id="rId17" xr:uid="{00000000-0004-0000-0100-000010000000}"/>
    <hyperlink ref="F195" r:id="rId18" xr:uid="{00000000-0004-0000-0100-000011000000}"/>
    <hyperlink ref="F200" r:id="rId19" xr:uid="{00000000-0004-0000-0100-000012000000}"/>
    <hyperlink ref="F204" r:id="rId20" xr:uid="{00000000-0004-0000-0100-000013000000}"/>
    <hyperlink ref="F206" r:id="rId21" xr:uid="{00000000-0004-0000-0100-000014000000}"/>
    <hyperlink ref="F208" r:id="rId22" xr:uid="{00000000-0004-0000-0100-000015000000}"/>
    <hyperlink ref="F210" r:id="rId23" xr:uid="{00000000-0004-0000-0100-000016000000}"/>
    <hyperlink ref="F212" r:id="rId24" xr:uid="{00000000-0004-0000-0100-000017000000}"/>
    <hyperlink ref="F214" r:id="rId25" xr:uid="{00000000-0004-0000-0100-000018000000}"/>
    <hyperlink ref="F216" r:id="rId26" xr:uid="{00000000-0004-0000-0100-000019000000}"/>
    <hyperlink ref="F218" r:id="rId27" xr:uid="{00000000-0004-0000-0100-00001A000000}"/>
    <hyperlink ref="F227" r:id="rId28" xr:uid="{00000000-0004-0000-0100-00001B000000}"/>
    <hyperlink ref="F236" r:id="rId29" xr:uid="{00000000-0004-0000-0100-00001C000000}"/>
    <hyperlink ref="F238" r:id="rId30" xr:uid="{00000000-0004-0000-0100-00001D000000}"/>
    <hyperlink ref="F241" r:id="rId31" xr:uid="{00000000-0004-0000-0100-00001E000000}"/>
    <hyperlink ref="F244" r:id="rId32" xr:uid="{00000000-0004-0000-0100-00001F000000}"/>
    <hyperlink ref="F247" r:id="rId33" xr:uid="{00000000-0004-0000-0100-000020000000}"/>
    <hyperlink ref="F250" r:id="rId34" xr:uid="{00000000-0004-0000-0100-000021000000}"/>
    <hyperlink ref="F253" r:id="rId35" xr:uid="{00000000-0004-0000-0100-000022000000}"/>
    <hyperlink ref="F256" r:id="rId36" xr:uid="{00000000-0004-0000-0100-000023000000}"/>
    <hyperlink ref="F259" r:id="rId37" xr:uid="{00000000-0004-0000-0100-000024000000}"/>
    <hyperlink ref="F266" r:id="rId38" xr:uid="{00000000-0004-0000-0100-000025000000}"/>
    <hyperlink ref="F269" r:id="rId39" xr:uid="{00000000-0004-0000-0100-000026000000}"/>
    <hyperlink ref="F274" r:id="rId40" xr:uid="{00000000-0004-0000-0100-000027000000}"/>
    <hyperlink ref="F281" r:id="rId41" xr:uid="{00000000-0004-0000-0100-000028000000}"/>
    <hyperlink ref="F288" r:id="rId42" xr:uid="{00000000-0004-0000-0100-000029000000}"/>
    <hyperlink ref="F291" r:id="rId43" xr:uid="{00000000-0004-0000-0100-00002A000000}"/>
    <hyperlink ref="F302" r:id="rId44" xr:uid="{00000000-0004-0000-0100-00002B000000}"/>
    <hyperlink ref="F306" r:id="rId45" xr:uid="{00000000-0004-0000-0100-00002C000000}"/>
    <hyperlink ref="F310" r:id="rId46" xr:uid="{00000000-0004-0000-0100-00002D000000}"/>
    <hyperlink ref="F312" r:id="rId47" xr:uid="{00000000-0004-0000-0100-00002E000000}"/>
    <hyperlink ref="F316" r:id="rId48" xr:uid="{00000000-0004-0000-0100-00002F000000}"/>
    <hyperlink ref="F320" r:id="rId49" xr:uid="{00000000-0004-0000-0100-000030000000}"/>
    <hyperlink ref="F324" r:id="rId50" xr:uid="{00000000-0004-0000-0100-000031000000}"/>
    <hyperlink ref="F331" r:id="rId51" xr:uid="{00000000-0004-0000-0100-000032000000}"/>
    <hyperlink ref="F335" r:id="rId52" xr:uid="{00000000-0004-0000-0100-000033000000}"/>
    <hyperlink ref="F339" r:id="rId53" xr:uid="{00000000-0004-0000-0100-000034000000}"/>
    <hyperlink ref="F342" r:id="rId54" xr:uid="{00000000-0004-0000-0100-000035000000}"/>
    <hyperlink ref="F346" r:id="rId55" xr:uid="{00000000-0004-0000-0100-000036000000}"/>
    <hyperlink ref="F350" r:id="rId56" xr:uid="{00000000-0004-0000-0100-000037000000}"/>
    <hyperlink ref="F353" r:id="rId57" xr:uid="{00000000-0004-0000-0100-000038000000}"/>
    <hyperlink ref="F356" r:id="rId58" xr:uid="{00000000-0004-0000-0100-000039000000}"/>
    <hyperlink ref="F359" r:id="rId59" xr:uid="{00000000-0004-0000-0100-00003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5" t="s">
        <v>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95</v>
      </c>
      <c r="L4" s="20"/>
      <c r="M4" s="85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306" t="str">
        <f>'Rekapitulace stavby'!K6</f>
        <v>Projekt zeleně, mobiliáře a dětského hřiště ve vnitrobloku při uilici Luční</v>
      </c>
      <c r="F7" s="307"/>
      <c r="G7" s="307"/>
      <c r="H7" s="307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68" t="s">
        <v>554</v>
      </c>
      <c r="F9" s="308"/>
      <c r="G9" s="308"/>
      <c r="H9" s="30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6. 1. 2023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3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9" t="str">
        <f>'Rekapitulace stavby'!E14</f>
        <v>Vyplň údaj</v>
      </c>
      <c r="F18" s="289"/>
      <c r="G18" s="289"/>
      <c r="H18" s="28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94" t="s">
        <v>3</v>
      </c>
      <c r="F27" s="294"/>
      <c r="G27" s="294"/>
      <c r="H27" s="294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ROUND(J87,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ROUND((SUM(BE87:BE219)),  2)</f>
        <v>0</v>
      </c>
      <c r="I33" s="89">
        <v>0.21</v>
      </c>
      <c r="J33" s="88">
        <f>ROUND(((SUM(BE87:BE219))*I33),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ROUND((SUM(BF87:BF219)),  2)</f>
        <v>0</v>
      </c>
      <c r="I34" s="89">
        <v>0.15</v>
      </c>
      <c r="J34" s="88">
        <f>ROUND(((SUM(BF87:BF219))*I34),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ROUND((SUM(BG87:BG219)),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ROUND((SUM(BH87:BH219)),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ROUND((SUM(BI87:BI219)),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306" t="str">
        <f>E7</f>
        <v>Projekt zeleně, mobiliáře a dětského hřiště ve vnitrobloku při uilici Luční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96</v>
      </c>
      <c r="L49" s="32"/>
    </row>
    <row r="50" spans="2:47" s="1" customFormat="1" ht="16.5" customHeight="1">
      <c r="B50" s="32"/>
      <c r="E50" s="268" t="str">
        <f>E9</f>
        <v>02 - SO02  Zpevněné plochy</v>
      </c>
      <c r="F50" s="308"/>
      <c r="G50" s="308"/>
      <c r="H50" s="308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6. 1. 2023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Statutární město Brno,Dominikánské nám.1,60167 Brn</v>
      </c>
      <c r="I54" s="27" t="s">
        <v>31</v>
      </c>
      <c r="J54" s="30" t="str">
        <f>E21</f>
        <v>P.P.Architects s.r.o.</v>
      </c>
      <c r="L54" s="32"/>
    </row>
    <row r="55" spans="2:47" s="1" customFormat="1" ht="40.15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CKN Invest, spol. s r.o., Kounicova 22, Brno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99</v>
      </c>
      <c r="D57" s="90"/>
      <c r="E57" s="90"/>
      <c r="F57" s="90"/>
      <c r="G57" s="90"/>
      <c r="H57" s="90"/>
      <c r="I57" s="90"/>
      <c r="J57" s="97" t="s">
        <v>100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J87</f>
        <v>0</v>
      </c>
      <c r="L59" s="32"/>
      <c r="AU59" s="17" t="s">
        <v>101</v>
      </c>
    </row>
    <row r="60" spans="2:47" s="8" customFormat="1" ht="24.95" customHeight="1">
      <c r="B60" s="99"/>
      <c r="D60" s="100" t="s">
        <v>102</v>
      </c>
      <c r="E60" s="101"/>
      <c r="F60" s="101"/>
      <c r="G60" s="101"/>
      <c r="H60" s="101"/>
      <c r="I60" s="101"/>
      <c r="J60" s="102">
        <f>J88</f>
        <v>0</v>
      </c>
      <c r="L60" s="99"/>
    </row>
    <row r="61" spans="2:47" s="9" customFormat="1" ht="19.899999999999999" customHeight="1">
      <c r="B61" s="103"/>
      <c r="D61" s="104" t="s">
        <v>103</v>
      </c>
      <c r="E61" s="105"/>
      <c r="F61" s="105"/>
      <c r="G61" s="105"/>
      <c r="H61" s="105"/>
      <c r="I61" s="105"/>
      <c r="J61" s="106">
        <f>J89</f>
        <v>0</v>
      </c>
      <c r="L61" s="103"/>
    </row>
    <row r="62" spans="2:47" s="9" customFormat="1" ht="19.899999999999999" customHeight="1">
      <c r="B62" s="103"/>
      <c r="D62" s="104" t="s">
        <v>555</v>
      </c>
      <c r="E62" s="105"/>
      <c r="F62" s="105"/>
      <c r="G62" s="105"/>
      <c r="H62" s="105"/>
      <c r="I62" s="105"/>
      <c r="J62" s="106">
        <f>J111</f>
        <v>0</v>
      </c>
      <c r="L62" s="103"/>
    </row>
    <row r="63" spans="2:47" s="9" customFormat="1" ht="19.899999999999999" customHeight="1">
      <c r="B63" s="103"/>
      <c r="D63" s="104" t="s">
        <v>556</v>
      </c>
      <c r="E63" s="105"/>
      <c r="F63" s="105"/>
      <c r="G63" s="105"/>
      <c r="H63" s="105"/>
      <c r="I63" s="105"/>
      <c r="J63" s="106">
        <f>J122</f>
        <v>0</v>
      </c>
      <c r="L63" s="103"/>
    </row>
    <row r="64" spans="2:47" s="9" customFormat="1" ht="19.899999999999999" customHeight="1">
      <c r="B64" s="103"/>
      <c r="D64" s="104" t="s">
        <v>557</v>
      </c>
      <c r="E64" s="105"/>
      <c r="F64" s="105"/>
      <c r="G64" s="105"/>
      <c r="H64" s="105"/>
      <c r="I64" s="105"/>
      <c r="J64" s="106">
        <f>J128</f>
        <v>0</v>
      </c>
      <c r="L64" s="103"/>
    </row>
    <row r="65" spans="2:12" s="9" customFormat="1" ht="19.899999999999999" customHeight="1">
      <c r="B65" s="103"/>
      <c r="D65" s="104" t="s">
        <v>558</v>
      </c>
      <c r="E65" s="105"/>
      <c r="F65" s="105"/>
      <c r="G65" s="105"/>
      <c r="H65" s="105"/>
      <c r="I65" s="105"/>
      <c r="J65" s="106">
        <f>J190</f>
        <v>0</v>
      </c>
      <c r="L65" s="103"/>
    </row>
    <row r="66" spans="2:12" s="9" customFormat="1" ht="19.899999999999999" customHeight="1">
      <c r="B66" s="103"/>
      <c r="D66" s="104" t="s">
        <v>104</v>
      </c>
      <c r="E66" s="105"/>
      <c r="F66" s="105"/>
      <c r="G66" s="105"/>
      <c r="H66" s="105"/>
      <c r="I66" s="105"/>
      <c r="J66" s="106">
        <f>J202</f>
        <v>0</v>
      </c>
      <c r="L66" s="103"/>
    </row>
    <row r="67" spans="2:12" s="9" customFormat="1" ht="19.899999999999999" customHeight="1">
      <c r="B67" s="103"/>
      <c r="D67" s="104" t="s">
        <v>559</v>
      </c>
      <c r="E67" s="105"/>
      <c r="F67" s="105"/>
      <c r="G67" s="105"/>
      <c r="H67" s="105"/>
      <c r="I67" s="105"/>
      <c r="J67" s="106">
        <f>J217</f>
        <v>0</v>
      </c>
      <c r="L67" s="103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107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17</v>
      </c>
      <c r="L76" s="32"/>
    </row>
    <row r="77" spans="2:12" s="1" customFormat="1" ht="16.5" customHeight="1">
      <c r="B77" s="32"/>
      <c r="E77" s="306" t="str">
        <f>E7</f>
        <v>Projekt zeleně, mobiliáře a dětského hřiště ve vnitrobloku při uilici Luční</v>
      </c>
      <c r="F77" s="307"/>
      <c r="G77" s="307"/>
      <c r="H77" s="307"/>
      <c r="L77" s="32"/>
    </row>
    <row r="78" spans="2:12" s="1" customFormat="1" ht="12" customHeight="1">
      <c r="B78" s="32"/>
      <c r="C78" s="27" t="s">
        <v>96</v>
      </c>
      <c r="L78" s="32"/>
    </row>
    <row r="79" spans="2:12" s="1" customFormat="1" ht="16.5" customHeight="1">
      <c r="B79" s="32"/>
      <c r="E79" s="268" t="str">
        <f>E9</f>
        <v>02 - SO02  Zpevněné plochy</v>
      </c>
      <c r="F79" s="308"/>
      <c r="G79" s="308"/>
      <c r="H79" s="308"/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F12</f>
        <v xml:space="preserve"> </v>
      </c>
      <c r="I81" s="27" t="s">
        <v>23</v>
      </c>
      <c r="J81" s="49" t="str">
        <f>IF(J12="","",J12)</f>
        <v>6. 1. 2023</v>
      </c>
      <c r="L81" s="32"/>
    </row>
    <row r="82" spans="2:65" s="1" customFormat="1" ht="6.95" customHeight="1">
      <c r="B82" s="32"/>
      <c r="L82" s="32"/>
    </row>
    <row r="83" spans="2:65" s="1" customFormat="1" ht="15.2" customHeight="1">
      <c r="B83" s="32"/>
      <c r="C83" s="27" t="s">
        <v>25</v>
      </c>
      <c r="F83" s="25" t="str">
        <f>E15</f>
        <v>Statutární město Brno,Dominikánské nám.1,60167 Brn</v>
      </c>
      <c r="I83" s="27" t="s">
        <v>31</v>
      </c>
      <c r="J83" s="30" t="str">
        <f>E21</f>
        <v>P.P.Architects s.r.o.</v>
      </c>
      <c r="L83" s="32"/>
    </row>
    <row r="84" spans="2:65" s="1" customFormat="1" ht="40.15" customHeight="1">
      <c r="B84" s="32"/>
      <c r="C84" s="27" t="s">
        <v>29</v>
      </c>
      <c r="F84" s="25" t="str">
        <f>IF(E18="","",E18)</f>
        <v>Vyplň údaj</v>
      </c>
      <c r="I84" s="27" t="s">
        <v>34</v>
      </c>
      <c r="J84" s="30" t="str">
        <f>E24</f>
        <v>CKN Invest, spol. s r.o., Kounicova 22, Brno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07"/>
      <c r="C86" s="108" t="s">
        <v>108</v>
      </c>
      <c r="D86" s="109" t="s">
        <v>57</v>
      </c>
      <c r="E86" s="109" t="s">
        <v>53</v>
      </c>
      <c r="F86" s="109" t="s">
        <v>54</v>
      </c>
      <c r="G86" s="109" t="s">
        <v>109</v>
      </c>
      <c r="H86" s="109" t="s">
        <v>110</v>
      </c>
      <c r="I86" s="109" t="s">
        <v>111</v>
      </c>
      <c r="J86" s="109" t="s">
        <v>100</v>
      </c>
      <c r="K86" s="110" t="s">
        <v>112</v>
      </c>
      <c r="L86" s="107"/>
      <c r="M86" s="56" t="s">
        <v>3</v>
      </c>
      <c r="N86" s="57" t="s">
        <v>42</v>
      </c>
      <c r="O86" s="57" t="s">
        <v>113</v>
      </c>
      <c r="P86" s="57" t="s">
        <v>114</v>
      </c>
      <c r="Q86" s="57" t="s">
        <v>115</v>
      </c>
      <c r="R86" s="57" t="s">
        <v>116</v>
      </c>
      <c r="S86" s="57" t="s">
        <v>117</v>
      </c>
      <c r="T86" s="58" t="s">
        <v>118</v>
      </c>
    </row>
    <row r="87" spans="2:65" s="1" customFormat="1" ht="22.9" customHeight="1">
      <c r="B87" s="32"/>
      <c r="C87" s="61" t="s">
        <v>119</v>
      </c>
      <c r="J87" s="111">
        <f>BK87</f>
        <v>0</v>
      </c>
      <c r="L87" s="32"/>
      <c r="M87" s="59"/>
      <c r="N87" s="50"/>
      <c r="O87" s="50"/>
      <c r="P87" s="112">
        <f>P88</f>
        <v>0</v>
      </c>
      <c r="Q87" s="50"/>
      <c r="R87" s="112">
        <f>R88</f>
        <v>631.28472863000002</v>
      </c>
      <c r="S87" s="50"/>
      <c r="T87" s="113">
        <f>T88</f>
        <v>0</v>
      </c>
      <c r="AT87" s="17" t="s">
        <v>71</v>
      </c>
      <c r="AU87" s="17" t="s">
        <v>101</v>
      </c>
      <c r="BK87" s="114">
        <f>BK88</f>
        <v>0</v>
      </c>
    </row>
    <row r="88" spans="2:65" s="11" customFormat="1" ht="25.9" customHeight="1">
      <c r="B88" s="115"/>
      <c r="D88" s="116" t="s">
        <v>71</v>
      </c>
      <c r="E88" s="117" t="s">
        <v>120</v>
      </c>
      <c r="F88" s="117" t="s">
        <v>121</v>
      </c>
      <c r="I88" s="118"/>
      <c r="J88" s="119">
        <f>BK88</f>
        <v>0</v>
      </c>
      <c r="L88" s="115"/>
      <c r="M88" s="120"/>
      <c r="P88" s="121">
        <f>P89+P111+P122+P128+P190+P202+P217</f>
        <v>0</v>
      </c>
      <c r="R88" s="121">
        <f>R89+R111+R122+R128+R190+R202+R217</f>
        <v>631.28472863000002</v>
      </c>
      <c r="T88" s="122">
        <f>T89+T111+T122+T128+T190+T202+T217</f>
        <v>0</v>
      </c>
      <c r="AR88" s="116" t="s">
        <v>80</v>
      </c>
      <c r="AT88" s="123" t="s">
        <v>71</v>
      </c>
      <c r="AU88" s="123" t="s">
        <v>72</v>
      </c>
      <c r="AY88" s="116" t="s">
        <v>122</v>
      </c>
      <c r="BK88" s="124">
        <f>BK89+BK111+BK122+BK128+BK190+BK202+BK217</f>
        <v>0</v>
      </c>
    </row>
    <row r="89" spans="2:65" s="11" customFormat="1" ht="22.9" customHeight="1">
      <c r="B89" s="115"/>
      <c r="D89" s="116" t="s">
        <v>71</v>
      </c>
      <c r="E89" s="125" t="s">
        <v>80</v>
      </c>
      <c r="F89" s="125" t="s">
        <v>123</v>
      </c>
      <c r="I89" s="118"/>
      <c r="J89" s="126">
        <f>BK89</f>
        <v>0</v>
      </c>
      <c r="L89" s="115"/>
      <c r="M89" s="120"/>
      <c r="P89" s="121">
        <f>SUM(P90:P110)</f>
        <v>0</v>
      </c>
      <c r="R89" s="121">
        <f>SUM(R90:R110)</f>
        <v>0</v>
      </c>
      <c r="T89" s="122">
        <f>SUM(T90:T110)</f>
        <v>0</v>
      </c>
      <c r="AR89" s="116" t="s">
        <v>80</v>
      </c>
      <c r="AT89" s="123" t="s">
        <v>71</v>
      </c>
      <c r="AU89" s="123" t="s">
        <v>80</v>
      </c>
      <c r="AY89" s="116" t="s">
        <v>122</v>
      </c>
      <c r="BK89" s="124">
        <f>SUM(BK90:BK110)</f>
        <v>0</v>
      </c>
    </row>
    <row r="90" spans="2:65" s="1" customFormat="1" ht="21.75" customHeight="1">
      <c r="B90" s="127"/>
      <c r="C90" s="128" t="s">
        <v>80</v>
      </c>
      <c r="D90" s="128" t="s">
        <v>124</v>
      </c>
      <c r="E90" s="129" t="s">
        <v>560</v>
      </c>
      <c r="F90" s="130" t="s">
        <v>561</v>
      </c>
      <c r="G90" s="131" t="s">
        <v>140</v>
      </c>
      <c r="H90" s="132">
        <v>826.48500000000001</v>
      </c>
      <c r="I90" s="133"/>
      <c r="J90" s="134">
        <f>ROUND(I90*H90,2)</f>
        <v>0</v>
      </c>
      <c r="K90" s="130" t="s">
        <v>128</v>
      </c>
      <c r="L90" s="32"/>
      <c r="M90" s="135" t="s">
        <v>3</v>
      </c>
      <c r="N90" s="136" t="s">
        <v>43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129</v>
      </c>
      <c r="AT90" s="139" t="s">
        <v>124</v>
      </c>
      <c r="AU90" s="139" t="s">
        <v>82</v>
      </c>
      <c r="AY90" s="17" t="s">
        <v>122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7" t="s">
        <v>80</v>
      </c>
      <c r="BK90" s="140">
        <f>ROUND(I90*H90,2)</f>
        <v>0</v>
      </c>
      <c r="BL90" s="17" t="s">
        <v>129</v>
      </c>
      <c r="BM90" s="139" t="s">
        <v>562</v>
      </c>
    </row>
    <row r="91" spans="2:65" s="1" customFormat="1" ht="11.25">
      <c r="B91" s="32"/>
      <c r="D91" s="141" t="s">
        <v>131</v>
      </c>
      <c r="F91" s="142" t="s">
        <v>563</v>
      </c>
      <c r="I91" s="143"/>
      <c r="L91" s="32"/>
      <c r="M91" s="144"/>
      <c r="T91" s="53"/>
      <c r="AT91" s="17" t="s">
        <v>131</v>
      </c>
      <c r="AU91" s="17" t="s">
        <v>82</v>
      </c>
    </row>
    <row r="92" spans="2:65" s="13" customFormat="1" ht="11.25">
      <c r="B92" s="153"/>
      <c r="D92" s="146" t="s">
        <v>167</v>
      </c>
      <c r="E92" s="154" t="s">
        <v>3</v>
      </c>
      <c r="F92" s="155" t="s">
        <v>217</v>
      </c>
      <c r="H92" s="154" t="s">
        <v>3</v>
      </c>
      <c r="I92" s="156"/>
      <c r="L92" s="153"/>
      <c r="M92" s="157"/>
      <c r="T92" s="158"/>
      <c r="AT92" s="154" t="s">
        <v>167</v>
      </c>
      <c r="AU92" s="154" t="s">
        <v>82</v>
      </c>
      <c r="AV92" s="13" t="s">
        <v>80</v>
      </c>
      <c r="AW92" s="13" t="s">
        <v>33</v>
      </c>
      <c r="AX92" s="13" t="s">
        <v>72</v>
      </c>
      <c r="AY92" s="154" t="s">
        <v>122</v>
      </c>
    </row>
    <row r="93" spans="2:65" s="12" customFormat="1" ht="11.25">
      <c r="B93" s="145"/>
      <c r="D93" s="146" t="s">
        <v>167</v>
      </c>
      <c r="E93" s="147" t="s">
        <v>3</v>
      </c>
      <c r="F93" s="148" t="s">
        <v>564</v>
      </c>
      <c r="H93" s="149">
        <v>62.48</v>
      </c>
      <c r="I93" s="150"/>
      <c r="L93" s="145"/>
      <c r="M93" s="151"/>
      <c r="T93" s="152"/>
      <c r="AT93" s="147" t="s">
        <v>167</v>
      </c>
      <c r="AU93" s="147" t="s">
        <v>82</v>
      </c>
      <c r="AV93" s="12" t="s">
        <v>82</v>
      </c>
      <c r="AW93" s="12" t="s">
        <v>33</v>
      </c>
      <c r="AX93" s="12" t="s">
        <v>72</v>
      </c>
      <c r="AY93" s="147" t="s">
        <v>122</v>
      </c>
    </row>
    <row r="94" spans="2:65" s="13" customFormat="1" ht="11.25">
      <c r="B94" s="153"/>
      <c r="D94" s="146" t="s">
        <v>167</v>
      </c>
      <c r="E94" s="154" t="s">
        <v>3</v>
      </c>
      <c r="F94" s="155" t="s">
        <v>225</v>
      </c>
      <c r="H94" s="154" t="s">
        <v>3</v>
      </c>
      <c r="I94" s="156"/>
      <c r="L94" s="153"/>
      <c r="M94" s="157"/>
      <c r="T94" s="158"/>
      <c r="AT94" s="154" t="s">
        <v>167</v>
      </c>
      <c r="AU94" s="154" t="s">
        <v>82</v>
      </c>
      <c r="AV94" s="13" t="s">
        <v>80</v>
      </c>
      <c r="AW94" s="13" t="s">
        <v>33</v>
      </c>
      <c r="AX94" s="13" t="s">
        <v>72</v>
      </c>
      <c r="AY94" s="154" t="s">
        <v>122</v>
      </c>
    </row>
    <row r="95" spans="2:65" s="12" customFormat="1" ht="11.25">
      <c r="B95" s="145"/>
      <c r="D95" s="146" t="s">
        <v>167</v>
      </c>
      <c r="E95" s="147" t="s">
        <v>3</v>
      </c>
      <c r="F95" s="148" t="s">
        <v>565</v>
      </c>
      <c r="H95" s="149">
        <v>115</v>
      </c>
      <c r="I95" s="150"/>
      <c r="L95" s="145"/>
      <c r="M95" s="151"/>
      <c r="T95" s="152"/>
      <c r="AT95" s="147" t="s">
        <v>167</v>
      </c>
      <c r="AU95" s="147" t="s">
        <v>82</v>
      </c>
      <c r="AV95" s="12" t="s">
        <v>82</v>
      </c>
      <c r="AW95" s="12" t="s">
        <v>33</v>
      </c>
      <c r="AX95" s="12" t="s">
        <v>72</v>
      </c>
      <c r="AY95" s="147" t="s">
        <v>122</v>
      </c>
    </row>
    <row r="96" spans="2:65" s="13" customFormat="1" ht="11.25">
      <c r="B96" s="153"/>
      <c r="D96" s="146" t="s">
        <v>167</v>
      </c>
      <c r="E96" s="154" t="s">
        <v>3</v>
      </c>
      <c r="F96" s="155" t="s">
        <v>227</v>
      </c>
      <c r="H96" s="154" t="s">
        <v>3</v>
      </c>
      <c r="I96" s="156"/>
      <c r="L96" s="153"/>
      <c r="M96" s="157"/>
      <c r="T96" s="158"/>
      <c r="AT96" s="154" t="s">
        <v>167</v>
      </c>
      <c r="AU96" s="154" t="s">
        <v>82</v>
      </c>
      <c r="AV96" s="13" t="s">
        <v>80</v>
      </c>
      <c r="AW96" s="13" t="s">
        <v>33</v>
      </c>
      <c r="AX96" s="13" t="s">
        <v>72</v>
      </c>
      <c r="AY96" s="154" t="s">
        <v>122</v>
      </c>
    </row>
    <row r="97" spans="2:65" s="12" customFormat="1" ht="11.25">
      <c r="B97" s="145"/>
      <c r="D97" s="146" t="s">
        <v>167</v>
      </c>
      <c r="E97" s="147" t="s">
        <v>3</v>
      </c>
      <c r="F97" s="148" t="s">
        <v>566</v>
      </c>
      <c r="H97" s="149">
        <v>288</v>
      </c>
      <c r="I97" s="150"/>
      <c r="L97" s="145"/>
      <c r="M97" s="151"/>
      <c r="T97" s="152"/>
      <c r="AT97" s="147" t="s">
        <v>167</v>
      </c>
      <c r="AU97" s="147" t="s">
        <v>82</v>
      </c>
      <c r="AV97" s="12" t="s">
        <v>82</v>
      </c>
      <c r="AW97" s="12" t="s">
        <v>33</v>
      </c>
      <c r="AX97" s="12" t="s">
        <v>72</v>
      </c>
      <c r="AY97" s="147" t="s">
        <v>122</v>
      </c>
    </row>
    <row r="98" spans="2:65" s="13" customFormat="1" ht="11.25">
      <c r="B98" s="153"/>
      <c r="D98" s="146" t="s">
        <v>167</v>
      </c>
      <c r="E98" s="154" t="s">
        <v>3</v>
      </c>
      <c r="F98" s="155" t="s">
        <v>229</v>
      </c>
      <c r="H98" s="154" t="s">
        <v>3</v>
      </c>
      <c r="I98" s="156"/>
      <c r="L98" s="153"/>
      <c r="M98" s="157"/>
      <c r="T98" s="158"/>
      <c r="AT98" s="154" t="s">
        <v>167</v>
      </c>
      <c r="AU98" s="154" t="s">
        <v>82</v>
      </c>
      <c r="AV98" s="13" t="s">
        <v>80</v>
      </c>
      <c r="AW98" s="13" t="s">
        <v>33</v>
      </c>
      <c r="AX98" s="13" t="s">
        <v>72</v>
      </c>
      <c r="AY98" s="154" t="s">
        <v>122</v>
      </c>
    </row>
    <row r="99" spans="2:65" s="12" customFormat="1" ht="11.25">
      <c r="B99" s="145"/>
      <c r="D99" s="146" t="s">
        <v>167</v>
      </c>
      <c r="E99" s="147" t="s">
        <v>3</v>
      </c>
      <c r="F99" s="148" t="s">
        <v>567</v>
      </c>
      <c r="H99" s="149">
        <v>220</v>
      </c>
      <c r="I99" s="150"/>
      <c r="L99" s="145"/>
      <c r="M99" s="151"/>
      <c r="T99" s="152"/>
      <c r="AT99" s="147" t="s">
        <v>167</v>
      </c>
      <c r="AU99" s="147" t="s">
        <v>82</v>
      </c>
      <c r="AV99" s="12" t="s">
        <v>82</v>
      </c>
      <c r="AW99" s="12" t="s">
        <v>33</v>
      </c>
      <c r="AX99" s="12" t="s">
        <v>72</v>
      </c>
      <c r="AY99" s="147" t="s">
        <v>122</v>
      </c>
    </row>
    <row r="100" spans="2:65" s="13" customFormat="1" ht="11.25">
      <c r="B100" s="153"/>
      <c r="D100" s="146" t="s">
        <v>167</v>
      </c>
      <c r="E100" s="154" t="s">
        <v>3</v>
      </c>
      <c r="F100" s="155" t="s">
        <v>231</v>
      </c>
      <c r="H100" s="154" t="s">
        <v>3</v>
      </c>
      <c r="I100" s="156"/>
      <c r="L100" s="153"/>
      <c r="M100" s="157"/>
      <c r="T100" s="158"/>
      <c r="AT100" s="154" t="s">
        <v>167</v>
      </c>
      <c r="AU100" s="154" t="s">
        <v>82</v>
      </c>
      <c r="AV100" s="13" t="s">
        <v>80</v>
      </c>
      <c r="AW100" s="13" t="s">
        <v>33</v>
      </c>
      <c r="AX100" s="13" t="s">
        <v>72</v>
      </c>
      <c r="AY100" s="154" t="s">
        <v>122</v>
      </c>
    </row>
    <row r="101" spans="2:65" s="12" customFormat="1" ht="11.25">
      <c r="B101" s="145"/>
      <c r="D101" s="146" t="s">
        <v>167</v>
      </c>
      <c r="E101" s="147" t="s">
        <v>3</v>
      </c>
      <c r="F101" s="148" t="s">
        <v>412</v>
      </c>
      <c r="H101" s="149">
        <v>42</v>
      </c>
      <c r="I101" s="150"/>
      <c r="L101" s="145"/>
      <c r="M101" s="151"/>
      <c r="T101" s="152"/>
      <c r="AT101" s="147" t="s">
        <v>167</v>
      </c>
      <c r="AU101" s="147" t="s">
        <v>82</v>
      </c>
      <c r="AV101" s="12" t="s">
        <v>82</v>
      </c>
      <c r="AW101" s="12" t="s">
        <v>33</v>
      </c>
      <c r="AX101" s="12" t="s">
        <v>72</v>
      </c>
      <c r="AY101" s="147" t="s">
        <v>122</v>
      </c>
    </row>
    <row r="102" spans="2:65" s="13" customFormat="1" ht="11.25">
      <c r="B102" s="153"/>
      <c r="D102" s="146" t="s">
        <v>167</v>
      </c>
      <c r="E102" s="154" t="s">
        <v>3</v>
      </c>
      <c r="F102" s="155" t="s">
        <v>197</v>
      </c>
      <c r="H102" s="154" t="s">
        <v>3</v>
      </c>
      <c r="I102" s="156"/>
      <c r="L102" s="153"/>
      <c r="M102" s="157"/>
      <c r="T102" s="158"/>
      <c r="AT102" s="154" t="s">
        <v>167</v>
      </c>
      <c r="AU102" s="154" t="s">
        <v>82</v>
      </c>
      <c r="AV102" s="13" t="s">
        <v>80</v>
      </c>
      <c r="AW102" s="13" t="s">
        <v>33</v>
      </c>
      <c r="AX102" s="13" t="s">
        <v>72</v>
      </c>
      <c r="AY102" s="154" t="s">
        <v>122</v>
      </c>
    </row>
    <row r="103" spans="2:65" s="12" customFormat="1" ht="11.25">
      <c r="B103" s="145"/>
      <c r="D103" s="146" t="s">
        <v>167</v>
      </c>
      <c r="E103" s="147" t="s">
        <v>3</v>
      </c>
      <c r="F103" s="148" t="s">
        <v>169</v>
      </c>
      <c r="H103" s="149">
        <v>9</v>
      </c>
      <c r="I103" s="150"/>
      <c r="L103" s="145"/>
      <c r="M103" s="151"/>
      <c r="T103" s="152"/>
      <c r="AT103" s="147" t="s">
        <v>167</v>
      </c>
      <c r="AU103" s="147" t="s">
        <v>82</v>
      </c>
      <c r="AV103" s="12" t="s">
        <v>82</v>
      </c>
      <c r="AW103" s="12" t="s">
        <v>33</v>
      </c>
      <c r="AX103" s="12" t="s">
        <v>72</v>
      </c>
      <c r="AY103" s="147" t="s">
        <v>122</v>
      </c>
    </row>
    <row r="104" spans="2:65" s="13" customFormat="1" ht="11.25">
      <c r="B104" s="153"/>
      <c r="D104" s="146" t="s">
        <v>167</v>
      </c>
      <c r="E104" s="154" t="s">
        <v>3</v>
      </c>
      <c r="F104" s="155" t="s">
        <v>234</v>
      </c>
      <c r="H104" s="154" t="s">
        <v>3</v>
      </c>
      <c r="I104" s="156"/>
      <c r="L104" s="153"/>
      <c r="M104" s="157"/>
      <c r="T104" s="158"/>
      <c r="AT104" s="154" t="s">
        <v>167</v>
      </c>
      <c r="AU104" s="154" t="s">
        <v>82</v>
      </c>
      <c r="AV104" s="13" t="s">
        <v>80</v>
      </c>
      <c r="AW104" s="13" t="s">
        <v>33</v>
      </c>
      <c r="AX104" s="13" t="s">
        <v>72</v>
      </c>
      <c r="AY104" s="154" t="s">
        <v>122</v>
      </c>
    </row>
    <row r="105" spans="2:65" s="12" customFormat="1" ht="11.25">
      <c r="B105" s="145"/>
      <c r="D105" s="146" t="s">
        <v>167</v>
      </c>
      <c r="E105" s="147" t="s">
        <v>3</v>
      </c>
      <c r="F105" s="148" t="s">
        <v>568</v>
      </c>
      <c r="H105" s="149">
        <v>6.0919999999999996</v>
      </c>
      <c r="I105" s="150"/>
      <c r="L105" s="145"/>
      <c r="M105" s="151"/>
      <c r="T105" s="152"/>
      <c r="AT105" s="147" t="s">
        <v>167</v>
      </c>
      <c r="AU105" s="147" t="s">
        <v>82</v>
      </c>
      <c r="AV105" s="12" t="s">
        <v>82</v>
      </c>
      <c r="AW105" s="12" t="s">
        <v>33</v>
      </c>
      <c r="AX105" s="12" t="s">
        <v>72</v>
      </c>
      <c r="AY105" s="147" t="s">
        <v>122</v>
      </c>
    </row>
    <row r="106" spans="2:65" s="13" customFormat="1" ht="11.25">
      <c r="B106" s="153"/>
      <c r="D106" s="146" t="s">
        <v>167</v>
      </c>
      <c r="E106" s="154" t="s">
        <v>3</v>
      </c>
      <c r="F106" s="155" t="s">
        <v>236</v>
      </c>
      <c r="H106" s="154" t="s">
        <v>3</v>
      </c>
      <c r="I106" s="156"/>
      <c r="L106" s="153"/>
      <c r="M106" s="157"/>
      <c r="T106" s="158"/>
      <c r="AT106" s="154" t="s">
        <v>167</v>
      </c>
      <c r="AU106" s="154" t="s">
        <v>82</v>
      </c>
      <c r="AV106" s="13" t="s">
        <v>80</v>
      </c>
      <c r="AW106" s="13" t="s">
        <v>33</v>
      </c>
      <c r="AX106" s="13" t="s">
        <v>72</v>
      </c>
      <c r="AY106" s="154" t="s">
        <v>122</v>
      </c>
    </row>
    <row r="107" spans="2:65" s="12" customFormat="1" ht="11.25">
      <c r="B107" s="145"/>
      <c r="D107" s="146" t="s">
        <v>167</v>
      </c>
      <c r="E107" s="147" t="s">
        <v>3</v>
      </c>
      <c r="F107" s="148" t="s">
        <v>569</v>
      </c>
      <c r="H107" s="149">
        <v>79.2</v>
      </c>
      <c r="I107" s="150"/>
      <c r="L107" s="145"/>
      <c r="M107" s="151"/>
      <c r="T107" s="152"/>
      <c r="AT107" s="147" t="s">
        <v>167</v>
      </c>
      <c r="AU107" s="147" t="s">
        <v>82</v>
      </c>
      <c r="AV107" s="12" t="s">
        <v>82</v>
      </c>
      <c r="AW107" s="12" t="s">
        <v>33</v>
      </c>
      <c r="AX107" s="12" t="s">
        <v>72</v>
      </c>
      <c r="AY107" s="147" t="s">
        <v>122</v>
      </c>
    </row>
    <row r="108" spans="2:65" s="13" customFormat="1" ht="11.25">
      <c r="B108" s="153"/>
      <c r="D108" s="146" t="s">
        <v>167</v>
      </c>
      <c r="E108" s="154" t="s">
        <v>3</v>
      </c>
      <c r="F108" s="155" t="s">
        <v>238</v>
      </c>
      <c r="H108" s="154" t="s">
        <v>3</v>
      </c>
      <c r="I108" s="156"/>
      <c r="L108" s="153"/>
      <c r="M108" s="157"/>
      <c r="T108" s="158"/>
      <c r="AT108" s="154" t="s">
        <v>167</v>
      </c>
      <c r="AU108" s="154" t="s">
        <v>82</v>
      </c>
      <c r="AV108" s="13" t="s">
        <v>80</v>
      </c>
      <c r="AW108" s="13" t="s">
        <v>33</v>
      </c>
      <c r="AX108" s="13" t="s">
        <v>72</v>
      </c>
      <c r="AY108" s="154" t="s">
        <v>122</v>
      </c>
    </row>
    <row r="109" spans="2:65" s="12" customFormat="1" ht="11.25">
      <c r="B109" s="145"/>
      <c r="D109" s="146" t="s">
        <v>167</v>
      </c>
      <c r="E109" s="147" t="s">
        <v>3</v>
      </c>
      <c r="F109" s="148" t="s">
        <v>570</v>
      </c>
      <c r="H109" s="149">
        <v>4.7130000000000001</v>
      </c>
      <c r="I109" s="150"/>
      <c r="L109" s="145"/>
      <c r="M109" s="151"/>
      <c r="T109" s="152"/>
      <c r="AT109" s="147" t="s">
        <v>167</v>
      </c>
      <c r="AU109" s="147" t="s">
        <v>82</v>
      </c>
      <c r="AV109" s="12" t="s">
        <v>82</v>
      </c>
      <c r="AW109" s="12" t="s">
        <v>33</v>
      </c>
      <c r="AX109" s="12" t="s">
        <v>72</v>
      </c>
      <c r="AY109" s="147" t="s">
        <v>122</v>
      </c>
    </row>
    <row r="110" spans="2:65" s="14" customFormat="1" ht="11.25">
      <c r="B110" s="159"/>
      <c r="D110" s="146" t="s">
        <v>167</v>
      </c>
      <c r="E110" s="160" t="s">
        <v>3</v>
      </c>
      <c r="F110" s="161" t="s">
        <v>186</v>
      </c>
      <c r="H110" s="162">
        <v>826.48500000000001</v>
      </c>
      <c r="I110" s="163"/>
      <c r="L110" s="159"/>
      <c r="M110" s="164"/>
      <c r="T110" s="165"/>
      <c r="AT110" s="160" t="s">
        <v>167</v>
      </c>
      <c r="AU110" s="160" t="s">
        <v>82</v>
      </c>
      <c r="AV110" s="14" t="s">
        <v>129</v>
      </c>
      <c r="AW110" s="14" t="s">
        <v>33</v>
      </c>
      <c r="AX110" s="14" t="s">
        <v>80</v>
      </c>
      <c r="AY110" s="160" t="s">
        <v>122</v>
      </c>
    </row>
    <row r="111" spans="2:65" s="11" customFormat="1" ht="22.9" customHeight="1">
      <c r="B111" s="115"/>
      <c r="D111" s="116" t="s">
        <v>71</v>
      </c>
      <c r="E111" s="125" t="s">
        <v>82</v>
      </c>
      <c r="F111" s="125" t="s">
        <v>571</v>
      </c>
      <c r="I111" s="118"/>
      <c r="J111" s="126">
        <f>BK111</f>
        <v>0</v>
      </c>
      <c r="L111" s="115"/>
      <c r="M111" s="120"/>
      <c r="P111" s="121">
        <f>SUM(P112:P121)</f>
        <v>0</v>
      </c>
      <c r="R111" s="121">
        <f>SUM(R112:R121)</f>
        <v>9.506762329999999</v>
      </c>
      <c r="T111" s="122">
        <f>SUM(T112:T121)</f>
        <v>0</v>
      </c>
      <c r="AR111" s="116" t="s">
        <v>80</v>
      </c>
      <c r="AT111" s="123" t="s">
        <v>71</v>
      </c>
      <c r="AU111" s="123" t="s">
        <v>80</v>
      </c>
      <c r="AY111" s="116" t="s">
        <v>122</v>
      </c>
      <c r="BK111" s="124">
        <f>SUM(BK112:BK121)</f>
        <v>0</v>
      </c>
    </row>
    <row r="112" spans="2:65" s="1" customFormat="1" ht="16.5" customHeight="1">
      <c r="B112" s="127"/>
      <c r="C112" s="128" t="s">
        <v>82</v>
      </c>
      <c r="D112" s="128" t="s">
        <v>124</v>
      </c>
      <c r="E112" s="129" t="s">
        <v>572</v>
      </c>
      <c r="F112" s="130" t="s">
        <v>573</v>
      </c>
      <c r="G112" s="131" t="s">
        <v>221</v>
      </c>
      <c r="H112" s="132">
        <v>4.1289999999999996</v>
      </c>
      <c r="I112" s="133"/>
      <c r="J112" s="134">
        <f>ROUND(I112*H112,2)</f>
        <v>0</v>
      </c>
      <c r="K112" s="130" t="s">
        <v>128</v>
      </c>
      <c r="L112" s="32"/>
      <c r="M112" s="135" t="s">
        <v>3</v>
      </c>
      <c r="N112" s="136" t="s">
        <v>43</v>
      </c>
      <c r="P112" s="137">
        <f>O112*H112</f>
        <v>0</v>
      </c>
      <c r="Q112" s="137">
        <v>2.3010199999999998</v>
      </c>
      <c r="R112" s="137">
        <f>Q112*H112</f>
        <v>9.5009115799999986</v>
      </c>
      <c r="S112" s="137">
        <v>0</v>
      </c>
      <c r="T112" s="138">
        <f>S112*H112</f>
        <v>0</v>
      </c>
      <c r="AR112" s="139" t="s">
        <v>129</v>
      </c>
      <c r="AT112" s="139" t="s">
        <v>124</v>
      </c>
      <c r="AU112" s="139" t="s">
        <v>82</v>
      </c>
      <c r="AY112" s="17" t="s">
        <v>122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7" t="s">
        <v>80</v>
      </c>
      <c r="BK112" s="140">
        <f>ROUND(I112*H112,2)</f>
        <v>0</v>
      </c>
      <c r="BL112" s="17" t="s">
        <v>129</v>
      </c>
      <c r="BM112" s="139" t="s">
        <v>574</v>
      </c>
    </row>
    <row r="113" spans="2:65" s="1" customFormat="1" ht="11.25">
      <c r="B113" s="32"/>
      <c r="D113" s="141" t="s">
        <v>131</v>
      </c>
      <c r="F113" s="142" t="s">
        <v>575</v>
      </c>
      <c r="I113" s="143"/>
      <c r="L113" s="32"/>
      <c r="M113" s="144"/>
      <c r="T113" s="53"/>
      <c r="AT113" s="17" t="s">
        <v>131</v>
      </c>
      <c r="AU113" s="17" t="s">
        <v>82</v>
      </c>
    </row>
    <row r="114" spans="2:65" s="13" customFormat="1" ht="11.25">
      <c r="B114" s="153"/>
      <c r="D114" s="146" t="s">
        <v>167</v>
      </c>
      <c r="E114" s="154" t="s">
        <v>3</v>
      </c>
      <c r="F114" s="155" t="s">
        <v>266</v>
      </c>
      <c r="H114" s="154" t="s">
        <v>3</v>
      </c>
      <c r="I114" s="156"/>
      <c r="L114" s="153"/>
      <c r="M114" s="157"/>
      <c r="T114" s="158"/>
      <c r="AT114" s="154" t="s">
        <v>167</v>
      </c>
      <c r="AU114" s="154" t="s">
        <v>82</v>
      </c>
      <c r="AV114" s="13" t="s">
        <v>80</v>
      </c>
      <c r="AW114" s="13" t="s">
        <v>33</v>
      </c>
      <c r="AX114" s="13" t="s">
        <v>72</v>
      </c>
      <c r="AY114" s="154" t="s">
        <v>122</v>
      </c>
    </row>
    <row r="115" spans="2:65" s="12" customFormat="1" ht="11.25">
      <c r="B115" s="145"/>
      <c r="D115" s="146" t="s">
        <v>167</v>
      </c>
      <c r="E115" s="147" t="s">
        <v>3</v>
      </c>
      <c r="F115" s="148" t="s">
        <v>576</v>
      </c>
      <c r="H115" s="149">
        <v>4.1289999999999996</v>
      </c>
      <c r="I115" s="150"/>
      <c r="L115" s="145"/>
      <c r="M115" s="151"/>
      <c r="T115" s="152"/>
      <c r="AT115" s="147" t="s">
        <v>167</v>
      </c>
      <c r="AU115" s="147" t="s">
        <v>82</v>
      </c>
      <c r="AV115" s="12" t="s">
        <v>82</v>
      </c>
      <c r="AW115" s="12" t="s">
        <v>33</v>
      </c>
      <c r="AX115" s="12" t="s">
        <v>80</v>
      </c>
      <c r="AY115" s="147" t="s">
        <v>122</v>
      </c>
    </row>
    <row r="116" spans="2:65" s="1" customFormat="1" ht="16.5" customHeight="1">
      <c r="B116" s="127"/>
      <c r="C116" s="128" t="s">
        <v>137</v>
      </c>
      <c r="D116" s="128" t="s">
        <v>124</v>
      </c>
      <c r="E116" s="129" t="s">
        <v>577</v>
      </c>
      <c r="F116" s="130" t="s">
        <v>578</v>
      </c>
      <c r="G116" s="131" t="s">
        <v>140</v>
      </c>
      <c r="H116" s="132">
        <v>2.1749999999999998</v>
      </c>
      <c r="I116" s="133"/>
      <c r="J116" s="134">
        <f>ROUND(I116*H116,2)</f>
        <v>0</v>
      </c>
      <c r="K116" s="130" t="s">
        <v>128</v>
      </c>
      <c r="L116" s="32"/>
      <c r="M116" s="135" t="s">
        <v>3</v>
      </c>
      <c r="N116" s="136" t="s">
        <v>43</v>
      </c>
      <c r="P116" s="137">
        <f>O116*H116</f>
        <v>0</v>
      </c>
      <c r="Q116" s="137">
        <v>2.6900000000000001E-3</v>
      </c>
      <c r="R116" s="137">
        <f>Q116*H116</f>
        <v>5.85075E-3</v>
      </c>
      <c r="S116" s="137">
        <v>0</v>
      </c>
      <c r="T116" s="138">
        <f>S116*H116</f>
        <v>0</v>
      </c>
      <c r="AR116" s="139" t="s">
        <v>129</v>
      </c>
      <c r="AT116" s="139" t="s">
        <v>124</v>
      </c>
      <c r="AU116" s="139" t="s">
        <v>82</v>
      </c>
      <c r="AY116" s="17" t="s">
        <v>122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7" t="s">
        <v>80</v>
      </c>
      <c r="BK116" s="140">
        <f>ROUND(I116*H116,2)</f>
        <v>0</v>
      </c>
      <c r="BL116" s="17" t="s">
        <v>129</v>
      </c>
      <c r="BM116" s="139" t="s">
        <v>579</v>
      </c>
    </row>
    <row r="117" spans="2:65" s="1" customFormat="1" ht="11.25">
      <c r="B117" s="32"/>
      <c r="D117" s="141" t="s">
        <v>131</v>
      </c>
      <c r="F117" s="142" t="s">
        <v>580</v>
      </c>
      <c r="I117" s="143"/>
      <c r="L117" s="32"/>
      <c r="M117" s="144"/>
      <c r="T117" s="53"/>
      <c r="AT117" s="17" t="s">
        <v>131</v>
      </c>
      <c r="AU117" s="17" t="s">
        <v>82</v>
      </c>
    </row>
    <row r="118" spans="2:65" s="13" customFormat="1" ht="11.25">
      <c r="B118" s="153"/>
      <c r="D118" s="146" t="s">
        <v>167</v>
      </c>
      <c r="E118" s="154" t="s">
        <v>3</v>
      </c>
      <c r="F118" s="155" t="s">
        <v>266</v>
      </c>
      <c r="H118" s="154" t="s">
        <v>3</v>
      </c>
      <c r="I118" s="156"/>
      <c r="L118" s="153"/>
      <c r="M118" s="157"/>
      <c r="T118" s="158"/>
      <c r="AT118" s="154" t="s">
        <v>167</v>
      </c>
      <c r="AU118" s="154" t="s">
        <v>82</v>
      </c>
      <c r="AV118" s="13" t="s">
        <v>80</v>
      </c>
      <c r="AW118" s="13" t="s">
        <v>33</v>
      </c>
      <c r="AX118" s="13" t="s">
        <v>72</v>
      </c>
      <c r="AY118" s="154" t="s">
        <v>122</v>
      </c>
    </row>
    <row r="119" spans="2:65" s="12" customFormat="1" ht="11.25">
      <c r="B119" s="145"/>
      <c r="D119" s="146" t="s">
        <v>167</v>
      </c>
      <c r="E119" s="147" t="s">
        <v>3</v>
      </c>
      <c r="F119" s="148" t="s">
        <v>581</v>
      </c>
      <c r="H119" s="149">
        <v>2.1749999999999998</v>
      </c>
      <c r="I119" s="150"/>
      <c r="L119" s="145"/>
      <c r="M119" s="151"/>
      <c r="T119" s="152"/>
      <c r="AT119" s="147" t="s">
        <v>167</v>
      </c>
      <c r="AU119" s="147" t="s">
        <v>82</v>
      </c>
      <c r="AV119" s="12" t="s">
        <v>82</v>
      </c>
      <c r="AW119" s="12" t="s">
        <v>33</v>
      </c>
      <c r="AX119" s="12" t="s">
        <v>80</v>
      </c>
      <c r="AY119" s="147" t="s">
        <v>122</v>
      </c>
    </row>
    <row r="120" spans="2:65" s="1" customFormat="1" ht="16.5" customHeight="1">
      <c r="B120" s="127"/>
      <c r="C120" s="128" t="s">
        <v>129</v>
      </c>
      <c r="D120" s="128" t="s">
        <v>124</v>
      </c>
      <c r="E120" s="129" t="s">
        <v>582</v>
      </c>
      <c r="F120" s="130" t="s">
        <v>583</v>
      </c>
      <c r="G120" s="131" t="s">
        <v>140</v>
      </c>
      <c r="H120" s="132">
        <v>2.1749999999999998</v>
      </c>
      <c r="I120" s="133"/>
      <c r="J120" s="134">
        <f>ROUND(I120*H120,2)</f>
        <v>0</v>
      </c>
      <c r="K120" s="130" t="s">
        <v>128</v>
      </c>
      <c r="L120" s="32"/>
      <c r="M120" s="135" t="s">
        <v>3</v>
      </c>
      <c r="N120" s="136" t="s">
        <v>43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129</v>
      </c>
      <c r="AT120" s="139" t="s">
        <v>124</v>
      </c>
      <c r="AU120" s="139" t="s">
        <v>82</v>
      </c>
      <c r="AY120" s="17" t="s">
        <v>122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7" t="s">
        <v>80</v>
      </c>
      <c r="BK120" s="140">
        <f>ROUND(I120*H120,2)</f>
        <v>0</v>
      </c>
      <c r="BL120" s="17" t="s">
        <v>129</v>
      </c>
      <c r="BM120" s="139" t="s">
        <v>584</v>
      </c>
    </row>
    <row r="121" spans="2:65" s="1" customFormat="1" ht="11.25">
      <c r="B121" s="32"/>
      <c r="D121" s="141" t="s">
        <v>131</v>
      </c>
      <c r="F121" s="142" t="s">
        <v>585</v>
      </c>
      <c r="I121" s="143"/>
      <c r="L121" s="32"/>
      <c r="M121" s="144"/>
      <c r="T121" s="53"/>
      <c r="AT121" s="17" t="s">
        <v>131</v>
      </c>
      <c r="AU121" s="17" t="s">
        <v>82</v>
      </c>
    </row>
    <row r="122" spans="2:65" s="11" customFormat="1" ht="22.9" customHeight="1">
      <c r="B122" s="115"/>
      <c r="D122" s="116" t="s">
        <v>71</v>
      </c>
      <c r="E122" s="125" t="s">
        <v>129</v>
      </c>
      <c r="F122" s="125" t="s">
        <v>586</v>
      </c>
      <c r="I122" s="118"/>
      <c r="J122" s="126">
        <f>BK122</f>
        <v>0</v>
      </c>
      <c r="L122" s="115"/>
      <c r="M122" s="120"/>
      <c r="P122" s="121">
        <f>SUM(P123:P127)</f>
        <v>0</v>
      </c>
      <c r="R122" s="121">
        <f>SUM(R123:R127)</f>
        <v>2.7404999999999999</v>
      </c>
      <c r="T122" s="122">
        <f>SUM(T123:T127)</f>
        <v>0</v>
      </c>
      <c r="AR122" s="116" t="s">
        <v>80</v>
      </c>
      <c r="AT122" s="123" t="s">
        <v>71</v>
      </c>
      <c r="AU122" s="123" t="s">
        <v>80</v>
      </c>
      <c r="AY122" s="116" t="s">
        <v>122</v>
      </c>
      <c r="BK122" s="124">
        <f>SUM(BK123:BK127)</f>
        <v>0</v>
      </c>
    </row>
    <row r="123" spans="2:65" s="1" customFormat="1" ht="24.2" customHeight="1">
      <c r="B123" s="127"/>
      <c r="C123" s="128" t="s">
        <v>147</v>
      </c>
      <c r="D123" s="128" t="s">
        <v>124</v>
      </c>
      <c r="E123" s="129" t="s">
        <v>587</v>
      </c>
      <c r="F123" s="130" t="s">
        <v>588</v>
      </c>
      <c r="G123" s="131" t="s">
        <v>202</v>
      </c>
      <c r="H123" s="132">
        <v>14.5</v>
      </c>
      <c r="I123" s="133"/>
      <c r="J123" s="134">
        <f>ROUND(I123*H123,2)</f>
        <v>0</v>
      </c>
      <c r="K123" s="130" t="s">
        <v>128</v>
      </c>
      <c r="L123" s="32"/>
      <c r="M123" s="135" t="s">
        <v>3</v>
      </c>
      <c r="N123" s="136" t="s">
        <v>43</v>
      </c>
      <c r="P123" s="137">
        <f>O123*H123</f>
        <v>0</v>
      </c>
      <c r="Q123" s="137">
        <v>3.465E-2</v>
      </c>
      <c r="R123" s="137">
        <f>Q123*H123</f>
        <v>0.50242500000000001</v>
      </c>
      <c r="S123" s="137">
        <v>0</v>
      </c>
      <c r="T123" s="138">
        <f>S123*H123</f>
        <v>0</v>
      </c>
      <c r="AR123" s="139" t="s">
        <v>129</v>
      </c>
      <c r="AT123" s="139" t="s">
        <v>124</v>
      </c>
      <c r="AU123" s="139" t="s">
        <v>82</v>
      </c>
      <c r="AY123" s="17" t="s">
        <v>122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7" t="s">
        <v>80</v>
      </c>
      <c r="BK123" s="140">
        <f>ROUND(I123*H123,2)</f>
        <v>0</v>
      </c>
      <c r="BL123" s="17" t="s">
        <v>129</v>
      </c>
      <c r="BM123" s="139" t="s">
        <v>589</v>
      </c>
    </row>
    <row r="124" spans="2:65" s="1" customFormat="1" ht="11.25">
      <c r="B124" s="32"/>
      <c r="D124" s="141" t="s">
        <v>131</v>
      </c>
      <c r="F124" s="142" t="s">
        <v>590</v>
      </c>
      <c r="I124" s="143"/>
      <c r="L124" s="32"/>
      <c r="M124" s="144"/>
      <c r="T124" s="53"/>
      <c r="AT124" s="17" t="s">
        <v>131</v>
      </c>
      <c r="AU124" s="17" t="s">
        <v>82</v>
      </c>
    </row>
    <row r="125" spans="2:65" s="12" customFormat="1" ht="11.25">
      <c r="B125" s="145"/>
      <c r="D125" s="146" t="s">
        <v>167</v>
      </c>
      <c r="E125" s="147" t="s">
        <v>3</v>
      </c>
      <c r="F125" s="148" t="s">
        <v>591</v>
      </c>
      <c r="H125" s="149">
        <v>14.5</v>
      </c>
      <c r="I125" s="150"/>
      <c r="L125" s="145"/>
      <c r="M125" s="151"/>
      <c r="T125" s="152"/>
      <c r="AT125" s="147" t="s">
        <v>167</v>
      </c>
      <c r="AU125" s="147" t="s">
        <v>82</v>
      </c>
      <c r="AV125" s="12" t="s">
        <v>82</v>
      </c>
      <c r="AW125" s="12" t="s">
        <v>33</v>
      </c>
      <c r="AX125" s="12" t="s">
        <v>80</v>
      </c>
      <c r="AY125" s="147" t="s">
        <v>122</v>
      </c>
    </row>
    <row r="126" spans="2:65" s="1" customFormat="1" ht="16.5" customHeight="1">
      <c r="B126" s="127"/>
      <c r="C126" s="166" t="s">
        <v>152</v>
      </c>
      <c r="D126" s="166" t="s">
        <v>427</v>
      </c>
      <c r="E126" s="167" t="s">
        <v>592</v>
      </c>
      <c r="F126" s="168" t="s">
        <v>593</v>
      </c>
      <c r="G126" s="169" t="s">
        <v>202</v>
      </c>
      <c r="H126" s="170">
        <v>15.225</v>
      </c>
      <c r="I126" s="171"/>
      <c r="J126" s="172">
        <f>ROUND(I126*H126,2)</f>
        <v>0</v>
      </c>
      <c r="K126" s="168" t="s">
        <v>3</v>
      </c>
      <c r="L126" s="173"/>
      <c r="M126" s="174" t="s">
        <v>3</v>
      </c>
      <c r="N126" s="175" t="s">
        <v>43</v>
      </c>
      <c r="P126" s="137">
        <f>O126*H126</f>
        <v>0</v>
      </c>
      <c r="Q126" s="137">
        <v>0.14699999999999999</v>
      </c>
      <c r="R126" s="137">
        <f>Q126*H126</f>
        <v>2.2380749999999998</v>
      </c>
      <c r="S126" s="137">
        <v>0</v>
      </c>
      <c r="T126" s="138">
        <f>S126*H126</f>
        <v>0</v>
      </c>
      <c r="AR126" s="139" t="s">
        <v>162</v>
      </c>
      <c r="AT126" s="139" t="s">
        <v>427</v>
      </c>
      <c r="AU126" s="139" t="s">
        <v>82</v>
      </c>
      <c r="AY126" s="17" t="s">
        <v>122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7" t="s">
        <v>80</v>
      </c>
      <c r="BK126" s="140">
        <f>ROUND(I126*H126,2)</f>
        <v>0</v>
      </c>
      <c r="BL126" s="17" t="s">
        <v>129</v>
      </c>
      <c r="BM126" s="139" t="s">
        <v>594</v>
      </c>
    </row>
    <row r="127" spans="2:65" s="12" customFormat="1" ht="11.25">
      <c r="B127" s="145"/>
      <c r="D127" s="146" t="s">
        <v>167</v>
      </c>
      <c r="E127" s="147" t="s">
        <v>3</v>
      </c>
      <c r="F127" s="148" t="s">
        <v>595</v>
      </c>
      <c r="H127" s="149">
        <v>15.225</v>
      </c>
      <c r="I127" s="150"/>
      <c r="L127" s="145"/>
      <c r="M127" s="151"/>
      <c r="T127" s="152"/>
      <c r="AT127" s="147" t="s">
        <v>167</v>
      </c>
      <c r="AU127" s="147" t="s">
        <v>82</v>
      </c>
      <c r="AV127" s="12" t="s">
        <v>82</v>
      </c>
      <c r="AW127" s="12" t="s">
        <v>33</v>
      </c>
      <c r="AX127" s="12" t="s">
        <v>80</v>
      </c>
      <c r="AY127" s="147" t="s">
        <v>122</v>
      </c>
    </row>
    <row r="128" spans="2:65" s="11" customFormat="1" ht="22.9" customHeight="1">
      <c r="B128" s="115"/>
      <c r="D128" s="116" t="s">
        <v>71</v>
      </c>
      <c r="E128" s="125" t="s">
        <v>147</v>
      </c>
      <c r="F128" s="125" t="s">
        <v>596</v>
      </c>
      <c r="I128" s="118"/>
      <c r="J128" s="126">
        <f>BK128</f>
        <v>0</v>
      </c>
      <c r="L128" s="115"/>
      <c r="M128" s="120"/>
      <c r="P128" s="121">
        <f>SUM(P129:P189)</f>
        <v>0</v>
      </c>
      <c r="R128" s="121">
        <f>SUM(R129:R189)</f>
        <v>437.47790000000003</v>
      </c>
      <c r="T128" s="122">
        <f>SUM(T129:T189)</f>
        <v>0</v>
      </c>
      <c r="AR128" s="116" t="s">
        <v>80</v>
      </c>
      <c r="AT128" s="123" t="s">
        <v>71</v>
      </c>
      <c r="AU128" s="123" t="s">
        <v>80</v>
      </c>
      <c r="AY128" s="116" t="s">
        <v>122</v>
      </c>
      <c r="BK128" s="124">
        <f>SUM(BK129:BK189)</f>
        <v>0</v>
      </c>
    </row>
    <row r="129" spans="2:65" s="1" customFormat="1" ht="24.2" customHeight="1">
      <c r="B129" s="127"/>
      <c r="C129" s="128" t="s">
        <v>157</v>
      </c>
      <c r="D129" s="128" t="s">
        <v>124</v>
      </c>
      <c r="E129" s="129" t="s">
        <v>597</v>
      </c>
      <c r="F129" s="130" t="s">
        <v>598</v>
      </c>
      <c r="G129" s="131" t="s">
        <v>140</v>
      </c>
      <c r="H129" s="132">
        <v>84</v>
      </c>
      <c r="I129" s="133"/>
      <c r="J129" s="134">
        <f>ROUND(I129*H129,2)</f>
        <v>0</v>
      </c>
      <c r="K129" s="130" t="s">
        <v>128</v>
      </c>
      <c r="L129" s="32"/>
      <c r="M129" s="135" t="s">
        <v>3</v>
      </c>
      <c r="N129" s="136" t="s">
        <v>43</v>
      </c>
      <c r="P129" s="137">
        <f>O129*H129</f>
        <v>0</v>
      </c>
      <c r="Q129" s="137">
        <v>0.23</v>
      </c>
      <c r="R129" s="137">
        <f>Q129*H129</f>
        <v>19.32</v>
      </c>
      <c r="S129" s="137">
        <v>0</v>
      </c>
      <c r="T129" s="138">
        <f>S129*H129</f>
        <v>0</v>
      </c>
      <c r="AR129" s="139" t="s">
        <v>129</v>
      </c>
      <c r="AT129" s="139" t="s">
        <v>124</v>
      </c>
      <c r="AU129" s="139" t="s">
        <v>82</v>
      </c>
      <c r="AY129" s="17" t="s">
        <v>122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80</v>
      </c>
      <c r="BK129" s="140">
        <f>ROUND(I129*H129,2)</f>
        <v>0</v>
      </c>
      <c r="BL129" s="17" t="s">
        <v>129</v>
      </c>
      <c r="BM129" s="139" t="s">
        <v>599</v>
      </c>
    </row>
    <row r="130" spans="2:65" s="1" customFormat="1" ht="11.25">
      <c r="B130" s="32"/>
      <c r="D130" s="141" t="s">
        <v>131</v>
      </c>
      <c r="F130" s="142" t="s">
        <v>600</v>
      </c>
      <c r="I130" s="143"/>
      <c r="L130" s="32"/>
      <c r="M130" s="144"/>
      <c r="T130" s="53"/>
      <c r="AT130" s="17" t="s">
        <v>131</v>
      </c>
      <c r="AU130" s="17" t="s">
        <v>82</v>
      </c>
    </row>
    <row r="131" spans="2:65" s="13" customFormat="1" ht="11.25">
      <c r="B131" s="153"/>
      <c r="D131" s="146" t="s">
        <v>167</v>
      </c>
      <c r="E131" s="154" t="s">
        <v>3</v>
      </c>
      <c r="F131" s="155" t="s">
        <v>601</v>
      </c>
      <c r="H131" s="154" t="s">
        <v>3</v>
      </c>
      <c r="I131" s="156"/>
      <c r="L131" s="153"/>
      <c r="M131" s="157"/>
      <c r="T131" s="158"/>
      <c r="AT131" s="154" t="s">
        <v>167</v>
      </c>
      <c r="AU131" s="154" t="s">
        <v>82</v>
      </c>
      <c r="AV131" s="13" t="s">
        <v>80</v>
      </c>
      <c r="AW131" s="13" t="s">
        <v>33</v>
      </c>
      <c r="AX131" s="13" t="s">
        <v>72</v>
      </c>
      <c r="AY131" s="154" t="s">
        <v>122</v>
      </c>
    </row>
    <row r="132" spans="2:65" s="13" customFormat="1" ht="11.25">
      <c r="B132" s="153"/>
      <c r="D132" s="146" t="s">
        <v>167</v>
      </c>
      <c r="E132" s="154" t="s">
        <v>3</v>
      </c>
      <c r="F132" s="155" t="s">
        <v>602</v>
      </c>
      <c r="H132" s="154" t="s">
        <v>3</v>
      </c>
      <c r="I132" s="156"/>
      <c r="L132" s="153"/>
      <c r="M132" s="157"/>
      <c r="T132" s="158"/>
      <c r="AT132" s="154" t="s">
        <v>167</v>
      </c>
      <c r="AU132" s="154" t="s">
        <v>82</v>
      </c>
      <c r="AV132" s="13" t="s">
        <v>80</v>
      </c>
      <c r="AW132" s="13" t="s">
        <v>33</v>
      </c>
      <c r="AX132" s="13" t="s">
        <v>72</v>
      </c>
      <c r="AY132" s="154" t="s">
        <v>122</v>
      </c>
    </row>
    <row r="133" spans="2:65" s="12" customFormat="1" ht="11.25">
      <c r="B133" s="145"/>
      <c r="D133" s="146" t="s">
        <v>167</v>
      </c>
      <c r="E133" s="147" t="s">
        <v>3</v>
      </c>
      <c r="F133" s="148" t="s">
        <v>603</v>
      </c>
      <c r="H133" s="149">
        <v>84</v>
      </c>
      <c r="I133" s="150"/>
      <c r="L133" s="145"/>
      <c r="M133" s="151"/>
      <c r="T133" s="152"/>
      <c r="AT133" s="147" t="s">
        <v>167</v>
      </c>
      <c r="AU133" s="147" t="s">
        <v>82</v>
      </c>
      <c r="AV133" s="12" t="s">
        <v>82</v>
      </c>
      <c r="AW133" s="12" t="s">
        <v>33</v>
      </c>
      <c r="AX133" s="12" t="s">
        <v>80</v>
      </c>
      <c r="AY133" s="147" t="s">
        <v>122</v>
      </c>
    </row>
    <row r="134" spans="2:65" s="1" customFormat="1" ht="24.2" customHeight="1">
      <c r="B134" s="127"/>
      <c r="C134" s="128" t="s">
        <v>162</v>
      </c>
      <c r="D134" s="128" t="s">
        <v>124</v>
      </c>
      <c r="E134" s="129" t="s">
        <v>604</v>
      </c>
      <c r="F134" s="130" t="s">
        <v>605</v>
      </c>
      <c r="G134" s="131" t="s">
        <v>140</v>
      </c>
      <c r="H134" s="132">
        <v>146.47999999999999</v>
      </c>
      <c r="I134" s="133"/>
      <c r="J134" s="134">
        <f>ROUND(I134*H134,2)</f>
        <v>0</v>
      </c>
      <c r="K134" s="130" t="s">
        <v>128</v>
      </c>
      <c r="L134" s="32"/>
      <c r="M134" s="135" t="s">
        <v>3</v>
      </c>
      <c r="N134" s="136" t="s">
        <v>43</v>
      </c>
      <c r="P134" s="137">
        <f>O134*H134</f>
        <v>0</v>
      </c>
      <c r="Q134" s="137">
        <v>0.19900000000000001</v>
      </c>
      <c r="R134" s="137">
        <f>Q134*H134</f>
        <v>29.149519999999999</v>
      </c>
      <c r="S134" s="137">
        <v>0</v>
      </c>
      <c r="T134" s="138">
        <f>S134*H134</f>
        <v>0</v>
      </c>
      <c r="AR134" s="139" t="s">
        <v>129</v>
      </c>
      <c r="AT134" s="139" t="s">
        <v>124</v>
      </c>
      <c r="AU134" s="139" t="s">
        <v>82</v>
      </c>
      <c r="AY134" s="17" t="s">
        <v>122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7" t="s">
        <v>80</v>
      </c>
      <c r="BK134" s="140">
        <f>ROUND(I134*H134,2)</f>
        <v>0</v>
      </c>
      <c r="BL134" s="17" t="s">
        <v>129</v>
      </c>
      <c r="BM134" s="139" t="s">
        <v>606</v>
      </c>
    </row>
    <row r="135" spans="2:65" s="1" customFormat="1" ht="11.25">
      <c r="B135" s="32"/>
      <c r="D135" s="141" t="s">
        <v>131</v>
      </c>
      <c r="F135" s="142" t="s">
        <v>607</v>
      </c>
      <c r="I135" s="143"/>
      <c r="L135" s="32"/>
      <c r="M135" s="144"/>
      <c r="T135" s="53"/>
      <c r="AT135" s="17" t="s">
        <v>131</v>
      </c>
      <c r="AU135" s="17" t="s">
        <v>82</v>
      </c>
    </row>
    <row r="136" spans="2:65" s="13" customFormat="1" ht="11.25">
      <c r="B136" s="153"/>
      <c r="D136" s="146" t="s">
        <v>167</v>
      </c>
      <c r="E136" s="154" t="s">
        <v>3</v>
      </c>
      <c r="F136" s="155" t="s">
        <v>602</v>
      </c>
      <c r="H136" s="154" t="s">
        <v>3</v>
      </c>
      <c r="I136" s="156"/>
      <c r="L136" s="153"/>
      <c r="M136" s="157"/>
      <c r="T136" s="158"/>
      <c r="AT136" s="154" t="s">
        <v>167</v>
      </c>
      <c r="AU136" s="154" t="s">
        <v>82</v>
      </c>
      <c r="AV136" s="13" t="s">
        <v>80</v>
      </c>
      <c r="AW136" s="13" t="s">
        <v>33</v>
      </c>
      <c r="AX136" s="13" t="s">
        <v>72</v>
      </c>
      <c r="AY136" s="154" t="s">
        <v>122</v>
      </c>
    </row>
    <row r="137" spans="2:65" s="12" customFormat="1" ht="11.25">
      <c r="B137" s="145"/>
      <c r="D137" s="146" t="s">
        <v>167</v>
      </c>
      <c r="E137" s="147" t="s">
        <v>3</v>
      </c>
      <c r="F137" s="148" t="s">
        <v>603</v>
      </c>
      <c r="H137" s="149">
        <v>84</v>
      </c>
      <c r="I137" s="150"/>
      <c r="L137" s="145"/>
      <c r="M137" s="151"/>
      <c r="T137" s="152"/>
      <c r="AT137" s="147" t="s">
        <v>167</v>
      </c>
      <c r="AU137" s="147" t="s">
        <v>82</v>
      </c>
      <c r="AV137" s="12" t="s">
        <v>82</v>
      </c>
      <c r="AW137" s="12" t="s">
        <v>33</v>
      </c>
      <c r="AX137" s="12" t="s">
        <v>72</v>
      </c>
      <c r="AY137" s="147" t="s">
        <v>122</v>
      </c>
    </row>
    <row r="138" spans="2:65" s="13" customFormat="1" ht="11.25">
      <c r="B138" s="153"/>
      <c r="D138" s="146" t="s">
        <v>167</v>
      </c>
      <c r="E138" s="154" t="s">
        <v>3</v>
      </c>
      <c r="F138" s="155" t="s">
        <v>608</v>
      </c>
      <c r="H138" s="154" t="s">
        <v>3</v>
      </c>
      <c r="I138" s="156"/>
      <c r="L138" s="153"/>
      <c r="M138" s="157"/>
      <c r="T138" s="158"/>
      <c r="AT138" s="154" t="s">
        <v>167</v>
      </c>
      <c r="AU138" s="154" t="s">
        <v>82</v>
      </c>
      <c r="AV138" s="13" t="s">
        <v>80</v>
      </c>
      <c r="AW138" s="13" t="s">
        <v>33</v>
      </c>
      <c r="AX138" s="13" t="s">
        <v>72</v>
      </c>
      <c r="AY138" s="154" t="s">
        <v>122</v>
      </c>
    </row>
    <row r="139" spans="2:65" s="12" customFormat="1" ht="11.25">
      <c r="B139" s="145"/>
      <c r="D139" s="146" t="s">
        <v>167</v>
      </c>
      <c r="E139" s="147" t="s">
        <v>3</v>
      </c>
      <c r="F139" s="148" t="s">
        <v>564</v>
      </c>
      <c r="H139" s="149">
        <v>62.48</v>
      </c>
      <c r="I139" s="150"/>
      <c r="L139" s="145"/>
      <c r="M139" s="151"/>
      <c r="T139" s="152"/>
      <c r="AT139" s="147" t="s">
        <v>167</v>
      </c>
      <c r="AU139" s="147" t="s">
        <v>82</v>
      </c>
      <c r="AV139" s="12" t="s">
        <v>82</v>
      </c>
      <c r="AW139" s="12" t="s">
        <v>33</v>
      </c>
      <c r="AX139" s="12" t="s">
        <v>72</v>
      </c>
      <c r="AY139" s="147" t="s">
        <v>122</v>
      </c>
    </row>
    <row r="140" spans="2:65" s="14" customFormat="1" ht="11.25">
      <c r="B140" s="159"/>
      <c r="D140" s="146" t="s">
        <v>167</v>
      </c>
      <c r="E140" s="160" t="s">
        <v>3</v>
      </c>
      <c r="F140" s="161" t="s">
        <v>186</v>
      </c>
      <c r="H140" s="162">
        <v>146.47999999999999</v>
      </c>
      <c r="I140" s="163"/>
      <c r="L140" s="159"/>
      <c r="M140" s="164"/>
      <c r="T140" s="165"/>
      <c r="AT140" s="160" t="s">
        <v>167</v>
      </c>
      <c r="AU140" s="160" t="s">
        <v>82</v>
      </c>
      <c r="AV140" s="14" t="s">
        <v>129</v>
      </c>
      <c r="AW140" s="14" t="s">
        <v>33</v>
      </c>
      <c r="AX140" s="14" t="s">
        <v>80</v>
      </c>
      <c r="AY140" s="160" t="s">
        <v>122</v>
      </c>
    </row>
    <row r="141" spans="2:65" s="1" customFormat="1" ht="24.2" customHeight="1">
      <c r="B141" s="127"/>
      <c r="C141" s="128" t="s">
        <v>169</v>
      </c>
      <c r="D141" s="128" t="s">
        <v>124</v>
      </c>
      <c r="E141" s="129" t="s">
        <v>609</v>
      </c>
      <c r="F141" s="130" t="s">
        <v>610</v>
      </c>
      <c r="G141" s="131" t="s">
        <v>140</v>
      </c>
      <c r="H141" s="132">
        <v>84</v>
      </c>
      <c r="I141" s="133"/>
      <c r="J141" s="134">
        <f>ROUND(I141*H141,2)</f>
        <v>0</v>
      </c>
      <c r="K141" s="130" t="s">
        <v>128</v>
      </c>
      <c r="L141" s="32"/>
      <c r="M141" s="135" t="s">
        <v>3</v>
      </c>
      <c r="N141" s="136" t="s">
        <v>43</v>
      </c>
      <c r="P141" s="137">
        <f>O141*H141</f>
        <v>0</v>
      </c>
      <c r="Q141" s="137">
        <v>0.19800000000000001</v>
      </c>
      <c r="R141" s="137">
        <f>Q141*H141</f>
        <v>16.632000000000001</v>
      </c>
      <c r="S141" s="137">
        <v>0</v>
      </c>
      <c r="T141" s="138">
        <f>S141*H141</f>
        <v>0</v>
      </c>
      <c r="AR141" s="139" t="s">
        <v>129</v>
      </c>
      <c r="AT141" s="139" t="s">
        <v>124</v>
      </c>
      <c r="AU141" s="139" t="s">
        <v>82</v>
      </c>
      <c r="AY141" s="17" t="s">
        <v>122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7" t="s">
        <v>80</v>
      </c>
      <c r="BK141" s="140">
        <f>ROUND(I141*H141,2)</f>
        <v>0</v>
      </c>
      <c r="BL141" s="17" t="s">
        <v>129</v>
      </c>
      <c r="BM141" s="139" t="s">
        <v>611</v>
      </c>
    </row>
    <row r="142" spans="2:65" s="1" customFormat="1" ht="11.25">
      <c r="B142" s="32"/>
      <c r="D142" s="141" t="s">
        <v>131</v>
      </c>
      <c r="F142" s="142" t="s">
        <v>612</v>
      </c>
      <c r="I142" s="143"/>
      <c r="L142" s="32"/>
      <c r="M142" s="144"/>
      <c r="T142" s="53"/>
      <c r="AT142" s="17" t="s">
        <v>131</v>
      </c>
      <c r="AU142" s="17" t="s">
        <v>82</v>
      </c>
    </row>
    <row r="143" spans="2:65" s="13" customFormat="1" ht="11.25">
      <c r="B143" s="153"/>
      <c r="D143" s="146" t="s">
        <v>167</v>
      </c>
      <c r="E143" s="154" t="s">
        <v>3</v>
      </c>
      <c r="F143" s="155" t="s">
        <v>602</v>
      </c>
      <c r="H143" s="154" t="s">
        <v>3</v>
      </c>
      <c r="I143" s="156"/>
      <c r="L143" s="153"/>
      <c r="M143" s="157"/>
      <c r="T143" s="158"/>
      <c r="AT143" s="154" t="s">
        <v>167</v>
      </c>
      <c r="AU143" s="154" t="s">
        <v>82</v>
      </c>
      <c r="AV143" s="13" t="s">
        <v>80</v>
      </c>
      <c r="AW143" s="13" t="s">
        <v>33</v>
      </c>
      <c r="AX143" s="13" t="s">
        <v>72</v>
      </c>
      <c r="AY143" s="154" t="s">
        <v>122</v>
      </c>
    </row>
    <row r="144" spans="2:65" s="12" customFormat="1" ht="11.25">
      <c r="B144" s="145"/>
      <c r="D144" s="146" t="s">
        <v>167</v>
      </c>
      <c r="E144" s="147" t="s">
        <v>3</v>
      </c>
      <c r="F144" s="148" t="s">
        <v>603</v>
      </c>
      <c r="H144" s="149">
        <v>84</v>
      </c>
      <c r="I144" s="150"/>
      <c r="L144" s="145"/>
      <c r="M144" s="151"/>
      <c r="T144" s="152"/>
      <c r="AT144" s="147" t="s">
        <v>167</v>
      </c>
      <c r="AU144" s="147" t="s">
        <v>82</v>
      </c>
      <c r="AV144" s="12" t="s">
        <v>82</v>
      </c>
      <c r="AW144" s="12" t="s">
        <v>33</v>
      </c>
      <c r="AX144" s="12" t="s">
        <v>80</v>
      </c>
      <c r="AY144" s="147" t="s">
        <v>122</v>
      </c>
    </row>
    <row r="145" spans="2:65" s="1" customFormat="1" ht="24.2" customHeight="1">
      <c r="B145" s="127"/>
      <c r="C145" s="128" t="s">
        <v>175</v>
      </c>
      <c r="D145" s="128" t="s">
        <v>124</v>
      </c>
      <c r="E145" s="129" t="s">
        <v>613</v>
      </c>
      <c r="F145" s="130" t="s">
        <v>614</v>
      </c>
      <c r="G145" s="131" t="s">
        <v>140</v>
      </c>
      <c r="H145" s="132">
        <v>319</v>
      </c>
      <c r="I145" s="133"/>
      <c r="J145" s="134">
        <f>ROUND(I145*H145,2)</f>
        <v>0</v>
      </c>
      <c r="K145" s="130" t="s">
        <v>128</v>
      </c>
      <c r="L145" s="32"/>
      <c r="M145" s="135" t="s">
        <v>3</v>
      </c>
      <c r="N145" s="136" t="s">
        <v>43</v>
      </c>
      <c r="P145" s="137">
        <f>O145*H145</f>
        <v>0</v>
      </c>
      <c r="Q145" s="137">
        <v>0.29899999999999999</v>
      </c>
      <c r="R145" s="137">
        <f>Q145*H145</f>
        <v>95.381</v>
      </c>
      <c r="S145" s="137">
        <v>0</v>
      </c>
      <c r="T145" s="138">
        <f>S145*H145</f>
        <v>0</v>
      </c>
      <c r="AR145" s="139" t="s">
        <v>129</v>
      </c>
      <c r="AT145" s="139" t="s">
        <v>124</v>
      </c>
      <c r="AU145" s="139" t="s">
        <v>82</v>
      </c>
      <c r="AY145" s="17" t="s">
        <v>122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7" t="s">
        <v>80</v>
      </c>
      <c r="BK145" s="140">
        <f>ROUND(I145*H145,2)</f>
        <v>0</v>
      </c>
      <c r="BL145" s="17" t="s">
        <v>129</v>
      </c>
      <c r="BM145" s="139" t="s">
        <v>615</v>
      </c>
    </row>
    <row r="146" spans="2:65" s="1" customFormat="1" ht="11.25">
      <c r="B146" s="32"/>
      <c r="D146" s="141" t="s">
        <v>131</v>
      </c>
      <c r="F146" s="142" t="s">
        <v>616</v>
      </c>
      <c r="I146" s="143"/>
      <c r="L146" s="32"/>
      <c r="M146" s="144"/>
      <c r="T146" s="53"/>
      <c r="AT146" s="17" t="s">
        <v>131</v>
      </c>
      <c r="AU146" s="17" t="s">
        <v>82</v>
      </c>
    </row>
    <row r="147" spans="2:65" s="13" customFormat="1" ht="11.25">
      <c r="B147" s="153"/>
      <c r="D147" s="146" t="s">
        <v>167</v>
      </c>
      <c r="E147" s="154" t="s">
        <v>3</v>
      </c>
      <c r="F147" s="155" t="s">
        <v>617</v>
      </c>
      <c r="H147" s="154" t="s">
        <v>3</v>
      </c>
      <c r="I147" s="156"/>
      <c r="L147" s="153"/>
      <c r="M147" s="157"/>
      <c r="T147" s="158"/>
      <c r="AT147" s="154" t="s">
        <v>167</v>
      </c>
      <c r="AU147" s="154" t="s">
        <v>82</v>
      </c>
      <c r="AV147" s="13" t="s">
        <v>80</v>
      </c>
      <c r="AW147" s="13" t="s">
        <v>33</v>
      </c>
      <c r="AX147" s="13" t="s">
        <v>72</v>
      </c>
      <c r="AY147" s="154" t="s">
        <v>122</v>
      </c>
    </row>
    <row r="148" spans="2:65" s="12" customFormat="1" ht="11.25">
      <c r="B148" s="145"/>
      <c r="D148" s="146" t="s">
        <v>167</v>
      </c>
      <c r="E148" s="147" t="s">
        <v>3</v>
      </c>
      <c r="F148" s="148" t="s">
        <v>565</v>
      </c>
      <c r="H148" s="149">
        <v>115</v>
      </c>
      <c r="I148" s="150"/>
      <c r="L148" s="145"/>
      <c r="M148" s="151"/>
      <c r="T148" s="152"/>
      <c r="AT148" s="147" t="s">
        <v>167</v>
      </c>
      <c r="AU148" s="147" t="s">
        <v>82</v>
      </c>
      <c r="AV148" s="12" t="s">
        <v>82</v>
      </c>
      <c r="AW148" s="12" t="s">
        <v>33</v>
      </c>
      <c r="AX148" s="12" t="s">
        <v>72</v>
      </c>
      <c r="AY148" s="147" t="s">
        <v>122</v>
      </c>
    </row>
    <row r="149" spans="2:65" s="13" customFormat="1" ht="11.25">
      <c r="B149" s="153"/>
      <c r="D149" s="146" t="s">
        <v>167</v>
      </c>
      <c r="E149" s="154" t="s">
        <v>3</v>
      </c>
      <c r="F149" s="155" t="s">
        <v>618</v>
      </c>
      <c r="H149" s="154" t="s">
        <v>3</v>
      </c>
      <c r="I149" s="156"/>
      <c r="L149" s="153"/>
      <c r="M149" s="157"/>
      <c r="T149" s="158"/>
      <c r="AT149" s="154" t="s">
        <v>167</v>
      </c>
      <c r="AU149" s="154" t="s">
        <v>82</v>
      </c>
      <c r="AV149" s="13" t="s">
        <v>80</v>
      </c>
      <c r="AW149" s="13" t="s">
        <v>33</v>
      </c>
      <c r="AX149" s="13" t="s">
        <v>72</v>
      </c>
      <c r="AY149" s="154" t="s">
        <v>122</v>
      </c>
    </row>
    <row r="150" spans="2:65" s="12" customFormat="1" ht="11.25">
      <c r="B150" s="145"/>
      <c r="D150" s="146" t="s">
        <v>167</v>
      </c>
      <c r="E150" s="147" t="s">
        <v>3</v>
      </c>
      <c r="F150" s="148" t="s">
        <v>619</v>
      </c>
      <c r="H150" s="149">
        <v>204</v>
      </c>
      <c r="I150" s="150"/>
      <c r="L150" s="145"/>
      <c r="M150" s="151"/>
      <c r="T150" s="152"/>
      <c r="AT150" s="147" t="s">
        <v>167</v>
      </c>
      <c r="AU150" s="147" t="s">
        <v>82</v>
      </c>
      <c r="AV150" s="12" t="s">
        <v>82</v>
      </c>
      <c r="AW150" s="12" t="s">
        <v>33</v>
      </c>
      <c r="AX150" s="12" t="s">
        <v>72</v>
      </c>
      <c r="AY150" s="147" t="s">
        <v>122</v>
      </c>
    </row>
    <row r="151" spans="2:65" s="14" customFormat="1" ht="11.25">
      <c r="B151" s="159"/>
      <c r="D151" s="146" t="s">
        <v>167</v>
      </c>
      <c r="E151" s="160" t="s">
        <v>3</v>
      </c>
      <c r="F151" s="161" t="s">
        <v>186</v>
      </c>
      <c r="H151" s="162">
        <v>319</v>
      </c>
      <c r="I151" s="163"/>
      <c r="L151" s="159"/>
      <c r="M151" s="164"/>
      <c r="T151" s="165"/>
      <c r="AT151" s="160" t="s">
        <v>167</v>
      </c>
      <c r="AU151" s="160" t="s">
        <v>82</v>
      </c>
      <c r="AV151" s="14" t="s">
        <v>129</v>
      </c>
      <c r="AW151" s="14" t="s">
        <v>33</v>
      </c>
      <c r="AX151" s="14" t="s">
        <v>80</v>
      </c>
      <c r="AY151" s="160" t="s">
        <v>122</v>
      </c>
    </row>
    <row r="152" spans="2:65" s="1" customFormat="1" ht="24.2" customHeight="1">
      <c r="B152" s="127"/>
      <c r="C152" s="128" t="s">
        <v>187</v>
      </c>
      <c r="D152" s="128" t="s">
        <v>124</v>
      </c>
      <c r="E152" s="129" t="s">
        <v>620</v>
      </c>
      <c r="F152" s="130" t="s">
        <v>621</v>
      </c>
      <c r="G152" s="131" t="s">
        <v>140</v>
      </c>
      <c r="H152" s="132">
        <v>51</v>
      </c>
      <c r="I152" s="133"/>
      <c r="J152" s="134">
        <f>ROUND(I152*H152,2)</f>
        <v>0</v>
      </c>
      <c r="K152" s="130" t="s">
        <v>128</v>
      </c>
      <c r="L152" s="32"/>
      <c r="M152" s="135" t="s">
        <v>3</v>
      </c>
      <c r="N152" s="136" t="s">
        <v>43</v>
      </c>
      <c r="P152" s="137">
        <f>O152*H152</f>
        <v>0</v>
      </c>
      <c r="Q152" s="137">
        <v>0.29699999999999999</v>
      </c>
      <c r="R152" s="137">
        <f>Q152*H152</f>
        <v>15.146999999999998</v>
      </c>
      <c r="S152" s="137">
        <v>0</v>
      </c>
      <c r="T152" s="138">
        <f>S152*H152</f>
        <v>0</v>
      </c>
      <c r="AR152" s="139" t="s">
        <v>129</v>
      </c>
      <c r="AT152" s="139" t="s">
        <v>124</v>
      </c>
      <c r="AU152" s="139" t="s">
        <v>82</v>
      </c>
      <c r="AY152" s="17" t="s">
        <v>122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7" t="s">
        <v>80</v>
      </c>
      <c r="BK152" s="140">
        <f>ROUND(I152*H152,2)</f>
        <v>0</v>
      </c>
      <c r="BL152" s="17" t="s">
        <v>129</v>
      </c>
      <c r="BM152" s="139" t="s">
        <v>622</v>
      </c>
    </row>
    <row r="153" spans="2:65" s="1" customFormat="1" ht="11.25">
      <c r="B153" s="32"/>
      <c r="D153" s="141" t="s">
        <v>131</v>
      </c>
      <c r="F153" s="142" t="s">
        <v>623</v>
      </c>
      <c r="I153" s="143"/>
      <c r="L153" s="32"/>
      <c r="M153" s="144"/>
      <c r="T153" s="53"/>
      <c r="AT153" s="17" t="s">
        <v>131</v>
      </c>
      <c r="AU153" s="17" t="s">
        <v>82</v>
      </c>
    </row>
    <row r="154" spans="2:65" s="13" customFormat="1" ht="11.25">
      <c r="B154" s="153"/>
      <c r="D154" s="146" t="s">
        <v>167</v>
      </c>
      <c r="E154" s="154" t="s">
        <v>3</v>
      </c>
      <c r="F154" s="155" t="s">
        <v>624</v>
      </c>
      <c r="H154" s="154" t="s">
        <v>3</v>
      </c>
      <c r="I154" s="156"/>
      <c r="L154" s="153"/>
      <c r="M154" s="157"/>
      <c r="T154" s="158"/>
      <c r="AT154" s="154" t="s">
        <v>167</v>
      </c>
      <c r="AU154" s="154" t="s">
        <v>82</v>
      </c>
      <c r="AV154" s="13" t="s">
        <v>80</v>
      </c>
      <c r="AW154" s="13" t="s">
        <v>33</v>
      </c>
      <c r="AX154" s="13" t="s">
        <v>72</v>
      </c>
      <c r="AY154" s="154" t="s">
        <v>122</v>
      </c>
    </row>
    <row r="155" spans="2:65" s="13" customFormat="1" ht="11.25">
      <c r="B155" s="153"/>
      <c r="D155" s="146" t="s">
        <v>167</v>
      </c>
      <c r="E155" s="154" t="s">
        <v>3</v>
      </c>
      <c r="F155" s="155" t="s">
        <v>231</v>
      </c>
      <c r="H155" s="154" t="s">
        <v>3</v>
      </c>
      <c r="I155" s="156"/>
      <c r="L155" s="153"/>
      <c r="M155" s="157"/>
      <c r="T155" s="158"/>
      <c r="AT155" s="154" t="s">
        <v>167</v>
      </c>
      <c r="AU155" s="154" t="s">
        <v>82</v>
      </c>
      <c r="AV155" s="13" t="s">
        <v>80</v>
      </c>
      <c r="AW155" s="13" t="s">
        <v>33</v>
      </c>
      <c r="AX155" s="13" t="s">
        <v>72</v>
      </c>
      <c r="AY155" s="154" t="s">
        <v>122</v>
      </c>
    </row>
    <row r="156" spans="2:65" s="12" customFormat="1" ht="11.25">
      <c r="B156" s="145"/>
      <c r="D156" s="146" t="s">
        <v>167</v>
      </c>
      <c r="E156" s="147" t="s">
        <v>3</v>
      </c>
      <c r="F156" s="148" t="s">
        <v>412</v>
      </c>
      <c r="H156" s="149">
        <v>42</v>
      </c>
      <c r="I156" s="150"/>
      <c r="L156" s="145"/>
      <c r="M156" s="151"/>
      <c r="T156" s="152"/>
      <c r="AT156" s="147" t="s">
        <v>167</v>
      </c>
      <c r="AU156" s="147" t="s">
        <v>82</v>
      </c>
      <c r="AV156" s="12" t="s">
        <v>82</v>
      </c>
      <c r="AW156" s="12" t="s">
        <v>33</v>
      </c>
      <c r="AX156" s="12" t="s">
        <v>72</v>
      </c>
      <c r="AY156" s="147" t="s">
        <v>122</v>
      </c>
    </row>
    <row r="157" spans="2:65" s="13" customFormat="1" ht="11.25">
      <c r="B157" s="153"/>
      <c r="D157" s="146" t="s">
        <v>167</v>
      </c>
      <c r="E157" s="154" t="s">
        <v>3</v>
      </c>
      <c r="F157" s="155" t="s">
        <v>625</v>
      </c>
      <c r="H157" s="154" t="s">
        <v>3</v>
      </c>
      <c r="I157" s="156"/>
      <c r="L157" s="153"/>
      <c r="M157" s="157"/>
      <c r="T157" s="158"/>
      <c r="AT157" s="154" t="s">
        <v>167</v>
      </c>
      <c r="AU157" s="154" t="s">
        <v>82</v>
      </c>
      <c r="AV157" s="13" t="s">
        <v>80</v>
      </c>
      <c r="AW157" s="13" t="s">
        <v>33</v>
      </c>
      <c r="AX157" s="13" t="s">
        <v>72</v>
      </c>
      <c r="AY157" s="154" t="s">
        <v>122</v>
      </c>
    </row>
    <row r="158" spans="2:65" s="12" customFormat="1" ht="11.25">
      <c r="B158" s="145"/>
      <c r="D158" s="146" t="s">
        <v>167</v>
      </c>
      <c r="E158" s="147" t="s">
        <v>3</v>
      </c>
      <c r="F158" s="148" t="s">
        <v>169</v>
      </c>
      <c r="H158" s="149">
        <v>9</v>
      </c>
      <c r="I158" s="150"/>
      <c r="L158" s="145"/>
      <c r="M158" s="151"/>
      <c r="T158" s="152"/>
      <c r="AT158" s="147" t="s">
        <v>167</v>
      </c>
      <c r="AU158" s="147" t="s">
        <v>82</v>
      </c>
      <c r="AV158" s="12" t="s">
        <v>82</v>
      </c>
      <c r="AW158" s="12" t="s">
        <v>33</v>
      </c>
      <c r="AX158" s="12" t="s">
        <v>72</v>
      </c>
      <c r="AY158" s="147" t="s">
        <v>122</v>
      </c>
    </row>
    <row r="159" spans="2:65" s="14" customFormat="1" ht="11.25">
      <c r="B159" s="159"/>
      <c r="D159" s="146" t="s">
        <v>167</v>
      </c>
      <c r="E159" s="160" t="s">
        <v>3</v>
      </c>
      <c r="F159" s="161" t="s">
        <v>186</v>
      </c>
      <c r="H159" s="162">
        <v>51</v>
      </c>
      <c r="I159" s="163"/>
      <c r="L159" s="159"/>
      <c r="M159" s="164"/>
      <c r="T159" s="165"/>
      <c r="AT159" s="160" t="s">
        <v>167</v>
      </c>
      <c r="AU159" s="160" t="s">
        <v>82</v>
      </c>
      <c r="AV159" s="14" t="s">
        <v>129</v>
      </c>
      <c r="AW159" s="14" t="s">
        <v>33</v>
      </c>
      <c r="AX159" s="14" t="s">
        <v>80</v>
      </c>
      <c r="AY159" s="160" t="s">
        <v>122</v>
      </c>
    </row>
    <row r="160" spans="2:65" s="1" customFormat="1" ht="24.2" customHeight="1">
      <c r="B160" s="127"/>
      <c r="C160" s="128" t="s">
        <v>192</v>
      </c>
      <c r="D160" s="128" t="s">
        <v>124</v>
      </c>
      <c r="E160" s="129" t="s">
        <v>626</v>
      </c>
      <c r="F160" s="130" t="s">
        <v>627</v>
      </c>
      <c r="G160" s="131" t="s">
        <v>140</v>
      </c>
      <c r="H160" s="132">
        <v>84</v>
      </c>
      <c r="I160" s="133"/>
      <c r="J160" s="134">
        <f>ROUND(I160*H160,2)</f>
        <v>0</v>
      </c>
      <c r="K160" s="130" t="s">
        <v>128</v>
      </c>
      <c r="L160" s="32"/>
      <c r="M160" s="135" t="s">
        <v>3</v>
      </c>
      <c r="N160" s="136" t="s">
        <v>43</v>
      </c>
      <c r="P160" s="137">
        <f>O160*H160</f>
        <v>0</v>
      </c>
      <c r="Q160" s="137">
        <v>0.38700000000000001</v>
      </c>
      <c r="R160" s="137">
        <f>Q160*H160</f>
        <v>32.508000000000003</v>
      </c>
      <c r="S160" s="137">
        <v>0</v>
      </c>
      <c r="T160" s="138">
        <f>S160*H160</f>
        <v>0</v>
      </c>
      <c r="AR160" s="139" t="s">
        <v>129</v>
      </c>
      <c r="AT160" s="139" t="s">
        <v>124</v>
      </c>
      <c r="AU160" s="139" t="s">
        <v>82</v>
      </c>
      <c r="AY160" s="17" t="s">
        <v>122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80</v>
      </c>
      <c r="BK160" s="140">
        <f>ROUND(I160*H160,2)</f>
        <v>0</v>
      </c>
      <c r="BL160" s="17" t="s">
        <v>129</v>
      </c>
      <c r="BM160" s="139" t="s">
        <v>628</v>
      </c>
    </row>
    <row r="161" spans="2:65" s="1" customFormat="1" ht="11.25">
      <c r="B161" s="32"/>
      <c r="D161" s="141" t="s">
        <v>131</v>
      </c>
      <c r="F161" s="142" t="s">
        <v>629</v>
      </c>
      <c r="I161" s="143"/>
      <c r="L161" s="32"/>
      <c r="M161" s="144"/>
      <c r="T161" s="53"/>
      <c r="AT161" s="17" t="s">
        <v>131</v>
      </c>
      <c r="AU161" s="17" t="s">
        <v>82</v>
      </c>
    </row>
    <row r="162" spans="2:65" s="13" customFormat="1" ht="11.25">
      <c r="B162" s="153"/>
      <c r="D162" s="146" t="s">
        <v>167</v>
      </c>
      <c r="E162" s="154" t="s">
        <v>3</v>
      </c>
      <c r="F162" s="155" t="s">
        <v>602</v>
      </c>
      <c r="H162" s="154" t="s">
        <v>3</v>
      </c>
      <c r="I162" s="156"/>
      <c r="L162" s="153"/>
      <c r="M162" s="157"/>
      <c r="T162" s="158"/>
      <c r="AT162" s="154" t="s">
        <v>167</v>
      </c>
      <c r="AU162" s="154" t="s">
        <v>82</v>
      </c>
      <c r="AV162" s="13" t="s">
        <v>80</v>
      </c>
      <c r="AW162" s="13" t="s">
        <v>33</v>
      </c>
      <c r="AX162" s="13" t="s">
        <v>72</v>
      </c>
      <c r="AY162" s="154" t="s">
        <v>122</v>
      </c>
    </row>
    <row r="163" spans="2:65" s="12" customFormat="1" ht="11.25">
      <c r="B163" s="145"/>
      <c r="D163" s="146" t="s">
        <v>167</v>
      </c>
      <c r="E163" s="147" t="s">
        <v>3</v>
      </c>
      <c r="F163" s="148" t="s">
        <v>603</v>
      </c>
      <c r="H163" s="149">
        <v>84</v>
      </c>
      <c r="I163" s="150"/>
      <c r="L163" s="145"/>
      <c r="M163" s="151"/>
      <c r="T163" s="152"/>
      <c r="AT163" s="147" t="s">
        <v>167</v>
      </c>
      <c r="AU163" s="147" t="s">
        <v>82</v>
      </c>
      <c r="AV163" s="12" t="s">
        <v>82</v>
      </c>
      <c r="AW163" s="12" t="s">
        <v>33</v>
      </c>
      <c r="AX163" s="12" t="s">
        <v>80</v>
      </c>
      <c r="AY163" s="147" t="s">
        <v>122</v>
      </c>
    </row>
    <row r="164" spans="2:65" s="1" customFormat="1" ht="24.2" customHeight="1">
      <c r="B164" s="127"/>
      <c r="C164" s="128" t="s">
        <v>199</v>
      </c>
      <c r="D164" s="128" t="s">
        <v>124</v>
      </c>
      <c r="E164" s="129" t="s">
        <v>630</v>
      </c>
      <c r="F164" s="130" t="s">
        <v>631</v>
      </c>
      <c r="G164" s="131" t="s">
        <v>140</v>
      </c>
      <c r="H164" s="132">
        <v>51</v>
      </c>
      <c r="I164" s="133"/>
      <c r="J164" s="134">
        <f>ROUND(I164*H164,2)</f>
        <v>0</v>
      </c>
      <c r="K164" s="130" t="s">
        <v>128</v>
      </c>
      <c r="L164" s="32"/>
      <c r="M164" s="135" t="s">
        <v>3</v>
      </c>
      <c r="N164" s="136" t="s">
        <v>43</v>
      </c>
      <c r="P164" s="137">
        <f>O164*H164</f>
        <v>0</v>
      </c>
      <c r="Q164" s="137">
        <v>0.24793999999999999</v>
      </c>
      <c r="R164" s="137">
        <f>Q164*H164</f>
        <v>12.64494</v>
      </c>
      <c r="S164" s="137">
        <v>0</v>
      </c>
      <c r="T164" s="138">
        <f>S164*H164</f>
        <v>0</v>
      </c>
      <c r="AR164" s="139" t="s">
        <v>129</v>
      </c>
      <c r="AT164" s="139" t="s">
        <v>124</v>
      </c>
      <c r="AU164" s="139" t="s">
        <v>82</v>
      </c>
      <c r="AY164" s="17" t="s">
        <v>122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7" t="s">
        <v>80</v>
      </c>
      <c r="BK164" s="140">
        <f>ROUND(I164*H164,2)</f>
        <v>0</v>
      </c>
      <c r="BL164" s="17" t="s">
        <v>129</v>
      </c>
      <c r="BM164" s="139" t="s">
        <v>632</v>
      </c>
    </row>
    <row r="165" spans="2:65" s="1" customFormat="1" ht="11.25">
      <c r="B165" s="32"/>
      <c r="D165" s="141" t="s">
        <v>131</v>
      </c>
      <c r="F165" s="142" t="s">
        <v>633</v>
      </c>
      <c r="I165" s="143"/>
      <c r="L165" s="32"/>
      <c r="M165" s="144"/>
      <c r="T165" s="53"/>
      <c r="AT165" s="17" t="s">
        <v>131</v>
      </c>
      <c r="AU165" s="17" t="s">
        <v>82</v>
      </c>
    </row>
    <row r="166" spans="2:65" s="13" customFormat="1" ht="11.25">
      <c r="B166" s="153"/>
      <c r="D166" s="146" t="s">
        <v>167</v>
      </c>
      <c r="E166" s="154" t="s">
        <v>3</v>
      </c>
      <c r="F166" s="155" t="s">
        <v>634</v>
      </c>
      <c r="H166" s="154" t="s">
        <v>3</v>
      </c>
      <c r="I166" s="156"/>
      <c r="L166" s="153"/>
      <c r="M166" s="157"/>
      <c r="T166" s="158"/>
      <c r="AT166" s="154" t="s">
        <v>167</v>
      </c>
      <c r="AU166" s="154" t="s">
        <v>82</v>
      </c>
      <c r="AV166" s="13" t="s">
        <v>80</v>
      </c>
      <c r="AW166" s="13" t="s">
        <v>33</v>
      </c>
      <c r="AX166" s="13" t="s">
        <v>72</v>
      </c>
      <c r="AY166" s="154" t="s">
        <v>122</v>
      </c>
    </row>
    <row r="167" spans="2:65" s="13" customFormat="1" ht="11.25">
      <c r="B167" s="153"/>
      <c r="D167" s="146" t="s">
        <v>167</v>
      </c>
      <c r="E167" s="154" t="s">
        <v>3</v>
      </c>
      <c r="F167" s="155" t="s">
        <v>231</v>
      </c>
      <c r="H167" s="154" t="s">
        <v>3</v>
      </c>
      <c r="I167" s="156"/>
      <c r="L167" s="153"/>
      <c r="M167" s="157"/>
      <c r="T167" s="158"/>
      <c r="AT167" s="154" t="s">
        <v>167</v>
      </c>
      <c r="AU167" s="154" t="s">
        <v>82</v>
      </c>
      <c r="AV167" s="13" t="s">
        <v>80</v>
      </c>
      <c r="AW167" s="13" t="s">
        <v>33</v>
      </c>
      <c r="AX167" s="13" t="s">
        <v>72</v>
      </c>
      <c r="AY167" s="154" t="s">
        <v>122</v>
      </c>
    </row>
    <row r="168" spans="2:65" s="12" customFormat="1" ht="11.25">
      <c r="B168" s="145"/>
      <c r="D168" s="146" t="s">
        <v>167</v>
      </c>
      <c r="E168" s="147" t="s">
        <v>3</v>
      </c>
      <c r="F168" s="148" t="s">
        <v>412</v>
      </c>
      <c r="H168" s="149">
        <v>42</v>
      </c>
      <c r="I168" s="150"/>
      <c r="L168" s="145"/>
      <c r="M168" s="151"/>
      <c r="T168" s="152"/>
      <c r="AT168" s="147" t="s">
        <v>167</v>
      </c>
      <c r="AU168" s="147" t="s">
        <v>82</v>
      </c>
      <c r="AV168" s="12" t="s">
        <v>82</v>
      </c>
      <c r="AW168" s="12" t="s">
        <v>33</v>
      </c>
      <c r="AX168" s="12" t="s">
        <v>72</v>
      </c>
      <c r="AY168" s="147" t="s">
        <v>122</v>
      </c>
    </row>
    <row r="169" spans="2:65" s="13" customFormat="1" ht="11.25">
      <c r="B169" s="153"/>
      <c r="D169" s="146" t="s">
        <v>167</v>
      </c>
      <c r="E169" s="154" t="s">
        <v>3</v>
      </c>
      <c r="F169" s="155" t="s">
        <v>625</v>
      </c>
      <c r="H169" s="154" t="s">
        <v>3</v>
      </c>
      <c r="I169" s="156"/>
      <c r="L169" s="153"/>
      <c r="M169" s="157"/>
      <c r="T169" s="158"/>
      <c r="AT169" s="154" t="s">
        <v>167</v>
      </c>
      <c r="AU169" s="154" t="s">
        <v>82</v>
      </c>
      <c r="AV169" s="13" t="s">
        <v>80</v>
      </c>
      <c r="AW169" s="13" t="s">
        <v>33</v>
      </c>
      <c r="AX169" s="13" t="s">
        <v>72</v>
      </c>
      <c r="AY169" s="154" t="s">
        <v>122</v>
      </c>
    </row>
    <row r="170" spans="2:65" s="12" customFormat="1" ht="11.25">
      <c r="B170" s="145"/>
      <c r="D170" s="146" t="s">
        <v>167</v>
      </c>
      <c r="E170" s="147" t="s">
        <v>3</v>
      </c>
      <c r="F170" s="148" t="s">
        <v>169</v>
      </c>
      <c r="H170" s="149">
        <v>9</v>
      </c>
      <c r="I170" s="150"/>
      <c r="L170" s="145"/>
      <c r="M170" s="151"/>
      <c r="T170" s="152"/>
      <c r="AT170" s="147" t="s">
        <v>167</v>
      </c>
      <c r="AU170" s="147" t="s">
        <v>82</v>
      </c>
      <c r="AV170" s="12" t="s">
        <v>82</v>
      </c>
      <c r="AW170" s="12" t="s">
        <v>33</v>
      </c>
      <c r="AX170" s="12" t="s">
        <v>72</v>
      </c>
      <c r="AY170" s="147" t="s">
        <v>122</v>
      </c>
    </row>
    <row r="171" spans="2:65" s="14" customFormat="1" ht="11.25">
      <c r="B171" s="159"/>
      <c r="D171" s="146" t="s">
        <v>167</v>
      </c>
      <c r="E171" s="160" t="s">
        <v>3</v>
      </c>
      <c r="F171" s="161" t="s">
        <v>186</v>
      </c>
      <c r="H171" s="162">
        <v>51</v>
      </c>
      <c r="I171" s="163"/>
      <c r="L171" s="159"/>
      <c r="M171" s="164"/>
      <c r="T171" s="165"/>
      <c r="AT171" s="160" t="s">
        <v>167</v>
      </c>
      <c r="AU171" s="160" t="s">
        <v>82</v>
      </c>
      <c r="AV171" s="14" t="s">
        <v>129</v>
      </c>
      <c r="AW171" s="14" t="s">
        <v>33</v>
      </c>
      <c r="AX171" s="14" t="s">
        <v>80</v>
      </c>
      <c r="AY171" s="160" t="s">
        <v>122</v>
      </c>
    </row>
    <row r="172" spans="2:65" s="1" customFormat="1" ht="24.2" customHeight="1">
      <c r="B172" s="127"/>
      <c r="C172" s="128" t="s">
        <v>206</v>
      </c>
      <c r="D172" s="128" t="s">
        <v>124</v>
      </c>
      <c r="E172" s="129" t="s">
        <v>635</v>
      </c>
      <c r="F172" s="130" t="s">
        <v>636</v>
      </c>
      <c r="G172" s="131" t="s">
        <v>140</v>
      </c>
      <c r="H172" s="132">
        <v>115</v>
      </c>
      <c r="I172" s="133"/>
      <c r="J172" s="134">
        <f>ROUND(I172*H172,2)</f>
        <v>0</v>
      </c>
      <c r="K172" s="130" t="s">
        <v>128</v>
      </c>
      <c r="L172" s="32"/>
      <c r="M172" s="135" t="s">
        <v>3</v>
      </c>
      <c r="N172" s="136" t="s">
        <v>43</v>
      </c>
      <c r="P172" s="137">
        <f>O172*H172</f>
        <v>0</v>
      </c>
      <c r="Q172" s="137">
        <v>0.1002</v>
      </c>
      <c r="R172" s="137">
        <f>Q172*H172</f>
        <v>11.523</v>
      </c>
      <c r="S172" s="137">
        <v>0</v>
      </c>
      <c r="T172" s="138">
        <f>S172*H172</f>
        <v>0</v>
      </c>
      <c r="AR172" s="139" t="s">
        <v>129</v>
      </c>
      <c r="AT172" s="139" t="s">
        <v>124</v>
      </c>
      <c r="AU172" s="139" t="s">
        <v>82</v>
      </c>
      <c r="AY172" s="17" t="s">
        <v>122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7" t="s">
        <v>80</v>
      </c>
      <c r="BK172" s="140">
        <f>ROUND(I172*H172,2)</f>
        <v>0</v>
      </c>
      <c r="BL172" s="17" t="s">
        <v>129</v>
      </c>
      <c r="BM172" s="139" t="s">
        <v>637</v>
      </c>
    </row>
    <row r="173" spans="2:65" s="1" customFormat="1" ht="11.25">
      <c r="B173" s="32"/>
      <c r="D173" s="141" t="s">
        <v>131</v>
      </c>
      <c r="F173" s="142" t="s">
        <v>638</v>
      </c>
      <c r="I173" s="143"/>
      <c r="L173" s="32"/>
      <c r="M173" s="144"/>
      <c r="T173" s="53"/>
      <c r="AT173" s="17" t="s">
        <v>131</v>
      </c>
      <c r="AU173" s="17" t="s">
        <v>82</v>
      </c>
    </row>
    <row r="174" spans="2:65" s="1" customFormat="1" ht="16.5" customHeight="1">
      <c r="B174" s="127"/>
      <c r="C174" s="166" t="s">
        <v>9</v>
      </c>
      <c r="D174" s="166" t="s">
        <v>427</v>
      </c>
      <c r="E174" s="167" t="s">
        <v>639</v>
      </c>
      <c r="F174" s="168" t="s">
        <v>640</v>
      </c>
      <c r="G174" s="169" t="s">
        <v>140</v>
      </c>
      <c r="H174" s="170">
        <v>126.5</v>
      </c>
      <c r="I174" s="171"/>
      <c r="J174" s="172">
        <f>ROUND(I174*H174,2)</f>
        <v>0</v>
      </c>
      <c r="K174" s="168" t="s">
        <v>3</v>
      </c>
      <c r="L174" s="173"/>
      <c r="M174" s="174" t="s">
        <v>3</v>
      </c>
      <c r="N174" s="175" t="s">
        <v>43</v>
      </c>
      <c r="P174" s="137">
        <f>O174*H174</f>
        <v>0</v>
      </c>
      <c r="Q174" s="137">
        <v>0.16200000000000001</v>
      </c>
      <c r="R174" s="137">
        <f>Q174*H174</f>
        <v>20.493000000000002</v>
      </c>
      <c r="S174" s="137">
        <v>0</v>
      </c>
      <c r="T174" s="138">
        <f>S174*H174</f>
        <v>0</v>
      </c>
      <c r="AR174" s="139" t="s">
        <v>162</v>
      </c>
      <c r="AT174" s="139" t="s">
        <v>427</v>
      </c>
      <c r="AU174" s="139" t="s">
        <v>82</v>
      </c>
      <c r="AY174" s="17" t="s">
        <v>122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7" t="s">
        <v>80</v>
      </c>
      <c r="BK174" s="140">
        <f>ROUND(I174*H174,2)</f>
        <v>0</v>
      </c>
      <c r="BL174" s="17" t="s">
        <v>129</v>
      </c>
      <c r="BM174" s="139" t="s">
        <v>641</v>
      </c>
    </row>
    <row r="175" spans="2:65" s="12" customFormat="1" ht="11.25">
      <c r="B175" s="145"/>
      <c r="D175" s="146" t="s">
        <v>167</v>
      </c>
      <c r="E175" s="147" t="s">
        <v>3</v>
      </c>
      <c r="F175" s="148" t="s">
        <v>642</v>
      </c>
      <c r="H175" s="149">
        <v>126.5</v>
      </c>
      <c r="I175" s="150"/>
      <c r="L175" s="145"/>
      <c r="M175" s="151"/>
      <c r="T175" s="152"/>
      <c r="AT175" s="147" t="s">
        <v>167</v>
      </c>
      <c r="AU175" s="147" t="s">
        <v>82</v>
      </c>
      <c r="AV175" s="12" t="s">
        <v>82</v>
      </c>
      <c r="AW175" s="12" t="s">
        <v>33</v>
      </c>
      <c r="AX175" s="12" t="s">
        <v>80</v>
      </c>
      <c r="AY175" s="147" t="s">
        <v>122</v>
      </c>
    </row>
    <row r="176" spans="2:65" s="1" customFormat="1" ht="44.25" customHeight="1">
      <c r="B176" s="127"/>
      <c r="C176" s="128" t="s">
        <v>240</v>
      </c>
      <c r="D176" s="128" t="s">
        <v>124</v>
      </c>
      <c r="E176" s="129" t="s">
        <v>643</v>
      </c>
      <c r="F176" s="130" t="s">
        <v>644</v>
      </c>
      <c r="G176" s="131" t="s">
        <v>140</v>
      </c>
      <c r="H176" s="132">
        <v>204</v>
      </c>
      <c r="I176" s="133"/>
      <c r="J176" s="134">
        <f>ROUND(I176*H176,2)</f>
        <v>0</v>
      </c>
      <c r="K176" s="130" t="s">
        <v>128</v>
      </c>
      <c r="L176" s="32"/>
      <c r="M176" s="135" t="s">
        <v>3</v>
      </c>
      <c r="N176" s="136" t="s">
        <v>43</v>
      </c>
      <c r="P176" s="137">
        <f>O176*H176</f>
        <v>0</v>
      </c>
      <c r="Q176" s="137">
        <v>8.9219999999999994E-2</v>
      </c>
      <c r="R176" s="137">
        <f>Q176*H176</f>
        <v>18.200879999999998</v>
      </c>
      <c r="S176" s="137">
        <v>0</v>
      </c>
      <c r="T176" s="138">
        <f>S176*H176</f>
        <v>0</v>
      </c>
      <c r="AR176" s="139" t="s">
        <v>129</v>
      </c>
      <c r="AT176" s="139" t="s">
        <v>124</v>
      </c>
      <c r="AU176" s="139" t="s">
        <v>82</v>
      </c>
      <c r="AY176" s="17" t="s">
        <v>122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7" t="s">
        <v>80</v>
      </c>
      <c r="BK176" s="140">
        <f>ROUND(I176*H176,2)</f>
        <v>0</v>
      </c>
      <c r="BL176" s="17" t="s">
        <v>129</v>
      </c>
      <c r="BM176" s="139" t="s">
        <v>645</v>
      </c>
    </row>
    <row r="177" spans="2:65" s="1" customFormat="1" ht="11.25">
      <c r="B177" s="32"/>
      <c r="D177" s="141" t="s">
        <v>131</v>
      </c>
      <c r="F177" s="142" t="s">
        <v>646</v>
      </c>
      <c r="I177" s="143"/>
      <c r="L177" s="32"/>
      <c r="M177" s="144"/>
      <c r="T177" s="53"/>
      <c r="AT177" s="17" t="s">
        <v>131</v>
      </c>
      <c r="AU177" s="17" t="s">
        <v>82</v>
      </c>
    </row>
    <row r="178" spans="2:65" s="1" customFormat="1" ht="16.5" customHeight="1">
      <c r="B178" s="127"/>
      <c r="C178" s="166" t="s">
        <v>261</v>
      </c>
      <c r="D178" s="166" t="s">
        <v>427</v>
      </c>
      <c r="E178" s="167" t="s">
        <v>647</v>
      </c>
      <c r="F178" s="168" t="s">
        <v>648</v>
      </c>
      <c r="G178" s="169" t="s">
        <v>140</v>
      </c>
      <c r="H178" s="170">
        <v>208.08</v>
      </c>
      <c r="I178" s="171"/>
      <c r="J178" s="172">
        <f>ROUND(I178*H178,2)</f>
        <v>0</v>
      </c>
      <c r="K178" s="168" t="s">
        <v>128</v>
      </c>
      <c r="L178" s="173"/>
      <c r="M178" s="174" t="s">
        <v>3</v>
      </c>
      <c r="N178" s="175" t="s">
        <v>43</v>
      </c>
      <c r="P178" s="137">
        <f>O178*H178</f>
        <v>0</v>
      </c>
      <c r="Q178" s="137">
        <v>0.13100000000000001</v>
      </c>
      <c r="R178" s="137">
        <f>Q178*H178</f>
        <v>27.258480000000002</v>
      </c>
      <c r="S178" s="137">
        <v>0</v>
      </c>
      <c r="T178" s="138">
        <f>S178*H178</f>
        <v>0</v>
      </c>
      <c r="AR178" s="139" t="s">
        <v>162</v>
      </c>
      <c r="AT178" s="139" t="s">
        <v>427</v>
      </c>
      <c r="AU178" s="139" t="s">
        <v>82</v>
      </c>
      <c r="AY178" s="17" t="s">
        <v>122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7" t="s">
        <v>80</v>
      </c>
      <c r="BK178" s="140">
        <f>ROUND(I178*H178,2)</f>
        <v>0</v>
      </c>
      <c r="BL178" s="17" t="s">
        <v>129</v>
      </c>
      <c r="BM178" s="139" t="s">
        <v>649</v>
      </c>
    </row>
    <row r="179" spans="2:65" s="12" customFormat="1" ht="11.25">
      <c r="B179" s="145"/>
      <c r="D179" s="146" t="s">
        <v>167</v>
      </c>
      <c r="E179" s="147" t="s">
        <v>3</v>
      </c>
      <c r="F179" s="148" t="s">
        <v>650</v>
      </c>
      <c r="H179" s="149">
        <v>208.08</v>
      </c>
      <c r="I179" s="150"/>
      <c r="L179" s="145"/>
      <c r="M179" s="151"/>
      <c r="T179" s="152"/>
      <c r="AT179" s="147" t="s">
        <v>167</v>
      </c>
      <c r="AU179" s="147" t="s">
        <v>82</v>
      </c>
      <c r="AV179" s="12" t="s">
        <v>82</v>
      </c>
      <c r="AW179" s="12" t="s">
        <v>33</v>
      </c>
      <c r="AX179" s="12" t="s">
        <v>80</v>
      </c>
      <c r="AY179" s="147" t="s">
        <v>122</v>
      </c>
    </row>
    <row r="180" spans="2:65" s="1" customFormat="1" ht="44.25" customHeight="1">
      <c r="B180" s="127"/>
      <c r="C180" s="128" t="s">
        <v>278</v>
      </c>
      <c r="D180" s="128" t="s">
        <v>124</v>
      </c>
      <c r="E180" s="129" t="s">
        <v>651</v>
      </c>
      <c r="F180" s="130" t="s">
        <v>652</v>
      </c>
      <c r="G180" s="131" t="s">
        <v>140</v>
      </c>
      <c r="H180" s="132">
        <v>84</v>
      </c>
      <c r="I180" s="133"/>
      <c r="J180" s="134">
        <f>ROUND(I180*H180,2)</f>
        <v>0</v>
      </c>
      <c r="K180" s="130" t="s">
        <v>128</v>
      </c>
      <c r="L180" s="32"/>
      <c r="M180" s="135" t="s">
        <v>3</v>
      </c>
      <c r="N180" s="136" t="s">
        <v>43</v>
      </c>
      <c r="P180" s="137">
        <f>O180*H180</f>
        <v>0</v>
      </c>
      <c r="Q180" s="137">
        <v>0.11162</v>
      </c>
      <c r="R180" s="137">
        <f>Q180*H180</f>
        <v>9.37608</v>
      </c>
      <c r="S180" s="137">
        <v>0</v>
      </c>
      <c r="T180" s="138">
        <f>S180*H180</f>
        <v>0</v>
      </c>
      <c r="AR180" s="139" t="s">
        <v>129</v>
      </c>
      <c r="AT180" s="139" t="s">
        <v>124</v>
      </c>
      <c r="AU180" s="139" t="s">
        <v>82</v>
      </c>
      <c r="AY180" s="17" t="s">
        <v>122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7" t="s">
        <v>80</v>
      </c>
      <c r="BK180" s="140">
        <f>ROUND(I180*H180,2)</f>
        <v>0</v>
      </c>
      <c r="BL180" s="17" t="s">
        <v>129</v>
      </c>
      <c r="BM180" s="139" t="s">
        <v>653</v>
      </c>
    </row>
    <row r="181" spans="2:65" s="1" customFormat="1" ht="11.25">
      <c r="B181" s="32"/>
      <c r="D181" s="141" t="s">
        <v>131</v>
      </c>
      <c r="F181" s="142" t="s">
        <v>654</v>
      </c>
      <c r="I181" s="143"/>
      <c r="L181" s="32"/>
      <c r="M181" s="144"/>
      <c r="T181" s="53"/>
      <c r="AT181" s="17" t="s">
        <v>131</v>
      </c>
      <c r="AU181" s="17" t="s">
        <v>82</v>
      </c>
    </row>
    <row r="182" spans="2:65" s="1" customFormat="1" ht="16.5" customHeight="1">
      <c r="B182" s="127"/>
      <c r="C182" s="166" t="s">
        <v>198</v>
      </c>
      <c r="D182" s="166" t="s">
        <v>427</v>
      </c>
      <c r="E182" s="167" t="s">
        <v>655</v>
      </c>
      <c r="F182" s="168" t="s">
        <v>656</v>
      </c>
      <c r="G182" s="169" t="s">
        <v>140</v>
      </c>
      <c r="H182" s="170">
        <v>85.68</v>
      </c>
      <c r="I182" s="171"/>
      <c r="J182" s="172">
        <f>ROUND(I182*H182,2)</f>
        <v>0</v>
      </c>
      <c r="K182" s="168" t="s">
        <v>128</v>
      </c>
      <c r="L182" s="173"/>
      <c r="M182" s="174" t="s">
        <v>3</v>
      </c>
      <c r="N182" s="175" t="s">
        <v>43</v>
      </c>
      <c r="P182" s="137">
        <f>O182*H182</f>
        <v>0</v>
      </c>
      <c r="Q182" s="137">
        <v>0.15</v>
      </c>
      <c r="R182" s="137">
        <f>Q182*H182</f>
        <v>12.852</v>
      </c>
      <c r="S182" s="137">
        <v>0</v>
      </c>
      <c r="T182" s="138">
        <f>S182*H182</f>
        <v>0</v>
      </c>
      <c r="AR182" s="139" t="s">
        <v>162</v>
      </c>
      <c r="AT182" s="139" t="s">
        <v>427</v>
      </c>
      <c r="AU182" s="139" t="s">
        <v>82</v>
      </c>
      <c r="AY182" s="17" t="s">
        <v>122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7" t="s">
        <v>80</v>
      </c>
      <c r="BK182" s="140">
        <f>ROUND(I182*H182,2)</f>
        <v>0</v>
      </c>
      <c r="BL182" s="17" t="s">
        <v>129</v>
      </c>
      <c r="BM182" s="139" t="s">
        <v>657</v>
      </c>
    </row>
    <row r="183" spans="2:65" s="12" customFormat="1" ht="11.25">
      <c r="B183" s="145"/>
      <c r="D183" s="146" t="s">
        <v>167</v>
      </c>
      <c r="E183" s="147" t="s">
        <v>3</v>
      </c>
      <c r="F183" s="148" t="s">
        <v>658</v>
      </c>
      <c r="H183" s="149">
        <v>85.68</v>
      </c>
      <c r="I183" s="150"/>
      <c r="L183" s="145"/>
      <c r="M183" s="151"/>
      <c r="T183" s="152"/>
      <c r="AT183" s="147" t="s">
        <v>167</v>
      </c>
      <c r="AU183" s="147" t="s">
        <v>82</v>
      </c>
      <c r="AV183" s="12" t="s">
        <v>82</v>
      </c>
      <c r="AW183" s="12" t="s">
        <v>33</v>
      </c>
      <c r="AX183" s="12" t="s">
        <v>80</v>
      </c>
      <c r="AY183" s="147" t="s">
        <v>122</v>
      </c>
    </row>
    <row r="184" spans="2:65" s="1" customFormat="1" ht="24.2" customHeight="1">
      <c r="B184" s="127"/>
      <c r="C184" s="128" t="s">
        <v>290</v>
      </c>
      <c r="D184" s="128" t="s">
        <v>124</v>
      </c>
      <c r="E184" s="129" t="s">
        <v>659</v>
      </c>
      <c r="F184" s="130" t="s">
        <v>660</v>
      </c>
      <c r="G184" s="131" t="s">
        <v>140</v>
      </c>
      <c r="H184" s="132">
        <v>84</v>
      </c>
      <c r="I184" s="133"/>
      <c r="J184" s="134">
        <f>ROUND(I184*H184,2)</f>
        <v>0</v>
      </c>
      <c r="K184" s="130" t="s">
        <v>128</v>
      </c>
      <c r="L184" s="32"/>
      <c r="M184" s="135" t="s">
        <v>3</v>
      </c>
      <c r="N184" s="136" t="s">
        <v>43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129</v>
      </c>
      <c r="AT184" s="139" t="s">
        <v>124</v>
      </c>
      <c r="AU184" s="139" t="s">
        <v>82</v>
      </c>
      <c r="AY184" s="17" t="s">
        <v>122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80</v>
      </c>
      <c r="BK184" s="140">
        <f>ROUND(I184*H184,2)</f>
        <v>0</v>
      </c>
      <c r="BL184" s="17" t="s">
        <v>129</v>
      </c>
      <c r="BM184" s="139" t="s">
        <v>661</v>
      </c>
    </row>
    <row r="185" spans="2:65" s="1" customFormat="1" ht="11.25">
      <c r="B185" s="32"/>
      <c r="D185" s="141" t="s">
        <v>131</v>
      </c>
      <c r="F185" s="142" t="s">
        <v>662</v>
      </c>
      <c r="I185" s="143"/>
      <c r="L185" s="32"/>
      <c r="M185" s="144"/>
      <c r="T185" s="53"/>
      <c r="AT185" s="17" t="s">
        <v>131</v>
      </c>
      <c r="AU185" s="17" t="s">
        <v>82</v>
      </c>
    </row>
    <row r="186" spans="2:65" s="1" customFormat="1" ht="16.5" customHeight="1">
      <c r="B186" s="127"/>
      <c r="C186" s="166" t="s">
        <v>8</v>
      </c>
      <c r="D186" s="166" t="s">
        <v>427</v>
      </c>
      <c r="E186" s="167" t="s">
        <v>663</v>
      </c>
      <c r="F186" s="168" t="s">
        <v>664</v>
      </c>
      <c r="G186" s="169" t="s">
        <v>400</v>
      </c>
      <c r="H186" s="170">
        <v>9.0719999999999992</v>
      </c>
      <c r="I186" s="171"/>
      <c r="J186" s="172">
        <f>ROUND(I186*H186,2)</f>
        <v>0</v>
      </c>
      <c r="K186" s="168" t="s">
        <v>128</v>
      </c>
      <c r="L186" s="173"/>
      <c r="M186" s="174" t="s">
        <v>3</v>
      </c>
      <c r="N186" s="175" t="s">
        <v>43</v>
      </c>
      <c r="P186" s="137">
        <f>O186*H186</f>
        <v>0</v>
      </c>
      <c r="Q186" s="137">
        <v>1</v>
      </c>
      <c r="R186" s="137">
        <f>Q186*H186</f>
        <v>9.0719999999999992</v>
      </c>
      <c r="S186" s="137">
        <v>0</v>
      </c>
      <c r="T186" s="138">
        <f>S186*H186</f>
        <v>0</v>
      </c>
      <c r="AR186" s="139" t="s">
        <v>162</v>
      </c>
      <c r="AT186" s="139" t="s">
        <v>427</v>
      </c>
      <c r="AU186" s="139" t="s">
        <v>82</v>
      </c>
      <c r="AY186" s="17" t="s">
        <v>122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7" t="s">
        <v>80</v>
      </c>
      <c r="BK186" s="140">
        <f>ROUND(I186*H186,2)</f>
        <v>0</v>
      </c>
      <c r="BL186" s="17" t="s">
        <v>129</v>
      </c>
      <c r="BM186" s="139" t="s">
        <v>665</v>
      </c>
    </row>
    <row r="187" spans="2:65" s="12" customFormat="1" ht="11.25">
      <c r="B187" s="145"/>
      <c r="D187" s="146" t="s">
        <v>167</v>
      </c>
      <c r="E187" s="147" t="s">
        <v>3</v>
      </c>
      <c r="F187" s="148" t="s">
        <v>666</v>
      </c>
      <c r="H187" s="149">
        <v>9.0719999999999992</v>
      </c>
      <c r="I187" s="150"/>
      <c r="L187" s="145"/>
      <c r="M187" s="151"/>
      <c r="T187" s="152"/>
      <c r="AT187" s="147" t="s">
        <v>167</v>
      </c>
      <c r="AU187" s="147" t="s">
        <v>82</v>
      </c>
      <c r="AV187" s="12" t="s">
        <v>82</v>
      </c>
      <c r="AW187" s="12" t="s">
        <v>33</v>
      </c>
      <c r="AX187" s="12" t="s">
        <v>80</v>
      </c>
      <c r="AY187" s="147" t="s">
        <v>122</v>
      </c>
    </row>
    <row r="188" spans="2:65" s="1" customFormat="1" ht="16.5" customHeight="1">
      <c r="B188" s="127"/>
      <c r="C188" s="166" t="s">
        <v>299</v>
      </c>
      <c r="D188" s="166" t="s">
        <v>427</v>
      </c>
      <c r="E188" s="167" t="s">
        <v>667</v>
      </c>
      <c r="F188" s="168" t="s">
        <v>668</v>
      </c>
      <c r="G188" s="169" t="s">
        <v>127</v>
      </c>
      <c r="H188" s="170">
        <v>142</v>
      </c>
      <c r="I188" s="171"/>
      <c r="J188" s="172">
        <f>ROUND(I188*H188,2)</f>
        <v>0</v>
      </c>
      <c r="K188" s="168" t="s">
        <v>3</v>
      </c>
      <c r="L188" s="173"/>
      <c r="M188" s="174" t="s">
        <v>3</v>
      </c>
      <c r="N188" s="175" t="s">
        <v>43</v>
      </c>
      <c r="P188" s="137">
        <f>O188*H188</f>
        <v>0</v>
      </c>
      <c r="Q188" s="137">
        <v>0.76</v>
      </c>
      <c r="R188" s="137">
        <f>Q188*H188</f>
        <v>107.92</v>
      </c>
      <c r="S188" s="137">
        <v>0</v>
      </c>
      <c r="T188" s="138">
        <f>S188*H188</f>
        <v>0</v>
      </c>
      <c r="AR188" s="139" t="s">
        <v>162</v>
      </c>
      <c r="AT188" s="139" t="s">
        <v>427</v>
      </c>
      <c r="AU188" s="139" t="s">
        <v>82</v>
      </c>
      <c r="AY188" s="17" t="s">
        <v>122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80</v>
      </c>
      <c r="BK188" s="140">
        <f>ROUND(I188*H188,2)</f>
        <v>0</v>
      </c>
      <c r="BL188" s="17" t="s">
        <v>129</v>
      </c>
      <c r="BM188" s="139" t="s">
        <v>669</v>
      </c>
    </row>
    <row r="189" spans="2:65" s="12" customFormat="1" ht="11.25">
      <c r="B189" s="145"/>
      <c r="D189" s="146" t="s">
        <v>167</v>
      </c>
      <c r="E189" s="147" t="s">
        <v>3</v>
      </c>
      <c r="F189" s="148" t="s">
        <v>670</v>
      </c>
      <c r="H189" s="149">
        <v>142</v>
      </c>
      <c r="I189" s="150"/>
      <c r="L189" s="145"/>
      <c r="M189" s="151"/>
      <c r="T189" s="152"/>
      <c r="AT189" s="147" t="s">
        <v>167</v>
      </c>
      <c r="AU189" s="147" t="s">
        <v>82</v>
      </c>
      <c r="AV189" s="12" t="s">
        <v>82</v>
      </c>
      <c r="AW189" s="12" t="s">
        <v>33</v>
      </c>
      <c r="AX189" s="12" t="s">
        <v>80</v>
      </c>
      <c r="AY189" s="147" t="s">
        <v>122</v>
      </c>
    </row>
    <row r="190" spans="2:65" s="11" customFormat="1" ht="22.9" customHeight="1">
      <c r="B190" s="115"/>
      <c r="D190" s="116" t="s">
        <v>71</v>
      </c>
      <c r="E190" s="125" t="s">
        <v>671</v>
      </c>
      <c r="F190" s="125" t="s">
        <v>672</v>
      </c>
      <c r="I190" s="118"/>
      <c r="J190" s="126">
        <f>BK190</f>
        <v>0</v>
      </c>
      <c r="L190" s="115"/>
      <c r="M190" s="120"/>
      <c r="P190" s="121">
        <f>SUM(P191:P201)</f>
        <v>0</v>
      </c>
      <c r="R190" s="121">
        <f>SUM(R191:R201)</f>
        <v>85.58</v>
      </c>
      <c r="T190" s="122">
        <f>SUM(T191:T201)</f>
        <v>0</v>
      </c>
      <c r="AR190" s="116" t="s">
        <v>80</v>
      </c>
      <c r="AT190" s="123" t="s">
        <v>71</v>
      </c>
      <c r="AU190" s="123" t="s">
        <v>80</v>
      </c>
      <c r="AY190" s="116" t="s">
        <v>122</v>
      </c>
      <c r="BK190" s="124">
        <f>SUM(BK191:BK201)</f>
        <v>0</v>
      </c>
    </row>
    <row r="191" spans="2:65" s="1" customFormat="1" ht="24.2" customHeight="1">
      <c r="B191" s="127"/>
      <c r="C191" s="128" t="s">
        <v>304</v>
      </c>
      <c r="D191" s="128" t="s">
        <v>124</v>
      </c>
      <c r="E191" s="129" t="s">
        <v>673</v>
      </c>
      <c r="F191" s="130" t="s">
        <v>674</v>
      </c>
      <c r="G191" s="131" t="s">
        <v>140</v>
      </c>
      <c r="H191" s="132">
        <v>220</v>
      </c>
      <c r="I191" s="133"/>
      <c r="J191" s="134">
        <f>ROUND(I191*H191,2)</f>
        <v>0</v>
      </c>
      <c r="K191" s="130" t="s">
        <v>128</v>
      </c>
      <c r="L191" s="32"/>
      <c r="M191" s="135" t="s">
        <v>3</v>
      </c>
      <c r="N191" s="136" t="s">
        <v>43</v>
      </c>
      <c r="P191" s="137">
        <f>O191*H191</f>
        <v>0</v>
      </c>
      <c r="Q191" s="137">
        <v>9.1999999999999998E-2</v>
      </c>
      <c r="R191" s="137">
        <f>Q191*H191</f>
        <v>20.239999999999998</v>
      </c>
      <c r="S191" s="137">
        <v>0</v>
      </c>
      <c r="T191" s="138">
        <f>S191*H191</f>
        <v>0</v>
      </c>
      <c r="AR191" s="139" t="s">
        <v>129</v>
      </c>
      <c r="AT191" s="139" t="s">
        <v>124</v>
      </c>
      <c r="AU191" s="139" t="s">
        <v>82</v>
      </c>
      <c r="AY191" s="17" t="s">
        <v>122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80</v>
      </c>
      <c r="BK191" s="140">
        <f>ROUND(I191*H191,2)</f>
        <v>0</v>
      </c>
      <c r="BL191" s="17" t="s">
        <v>129</v>
      </c>
      <c r="BM191" s="139" t="s">
        <v>675</v>
      </c>
    </row>
    <row r="192" spans="2:65" s="1" customFormat="1" ht="11.25">
      <c r="B192" s="32"/>
      <c r="D192" s="141" t="s">
        <v>131</v>
      </c>
      <c r="F192" s="142" t="s">
        <v>676</v>
      </c>
      <c r="I192" s="143"/>
      <c r="L192" s="32"/>
      <c r="M192" s="144"/>
      <c r="T192" s="53"/>
      <c r="AT192" s="17" t="s">
        <v>131</v>
      </c>
      <c r="AU192" s="17" t="s">
        <v>82</v>
      </c>
    </row>
    <row r="193" spans="2:65" s="13" customFormat="1" ht="11.25">
      <c r="B193" s="153"/>
      <c r="D193" s="146" t="s">
        <v>167</v>
      </c>
      <c r="E193" s="154" t="s">
        <v>3</v>
      </c>
      <c r="F193" s="155" t="s">
        <v>677</v>
      </c>
      <c r="H193" s="154" t="s">
        <v>3</v>
      </c>
      <c r="I193" s="156"/>
      <c r="L193" s="153"/>
      <c r="M193" s="157"/>
      <c r="T193" s="158"/>
      <c r="AT193" s="154" t="s">
        <v>167</v>
      </c>
      <c r="AU193" s="154" t="s">
        <v>82</v>
      </c>
      <c r="AV193" s="13" t="s">
        <v>80</v>
      </c>
      <c r="AW193" s="13" t="s">
        <v>33</v>
      </c>
      <c r="AX193" s="13" t="s">
        <v>72</v>
      </c>
      <c r="AY193" s="154" t="s">
        <v>122</v>
      </c>
    </row>
    <row r="194" spans="2:65" s="13" customFormat="1" ht="11.25">
      <c r="B194" s="153"/>
      <c r="D194" s="146" t="s">
        <v>167</v>
      </c>
      <c r="E194" s="154" t="s">
        <v>3</v>
      </c>
      <c r="F194" s="155" t="s">
        <v>229</v>
      </c>
      <c r="H194" s="154" t="s">
        <v>3</v>
      </c>
      <c r="I194" s="156"/>
      <c r="L194" s="153"/>
      <c r="M194" s="157"/>
      <c r="T194" s="158"/>
      <c r="AT194" s="154" t="s">
        <v>167</v>
      </c>
      <c r="AU194" s="154" t="s">
        <v>82</v>
      </c>
      <c r="AV194" s="13" t="s">
        <v>80</v>
      </c>
      <c r="AW194" s="13" t="s">
        <v>33</v>
      </c>
      <c r="AX194" s="13" t="s">
        <v>72</v>
      </c>
      <c r="AY194" s="154" t="s">
        <v>122</v>
      </c>
    </row>
    <row r="195" spans="2:65" s="12" customFormat="1" ht="11.25">
      <c r="B195" s="145"/>
      <c r="D195" s="146" t="s">
        <v>167</v>
      </c>
      <c r="E195" s="147" t="s">
        <v>3</v>
      </c>
      <c r="F195" s="148" t="s">
        <v>567</v>
      </c>
      <c r="H195" s="149">
        <v>220</v>
      </c>
      <c r="I195" s="150"/>
      <c r="L195" s="145"/>
      <c r="M195" s="151"/>
      <c r="T195" s="152"/>
      <c r="AT195" s="147" t="s">
        <v>167</v>
      </c>
      <c r="AU195" s="147" t="s">
        <v>82</v>
      </c>
      <c r="AV195" s="12" t="s">
        <v>82</v>
      </c>
      <c r="AW195" s="12" t="s">
        <v>33</v>
      </c>
      <c r="AX195" s="12" t="s">
        <v>80</v>
      </c>
      <c r="AY195" s="147" t="s">
        <v>122</v>
      </c>
    </row>
    <row r="196" spans="2:65" s="1" customFormat="1" ht="24.2" customHeight="1">
      <c r="B196" s="127"/>
      <c r="C196" s="128" t="s">
        <v>309</v>
      </c>
      <c r="D196" s="128" t="s">
        <v>124</v>
      </c>
      <c r="E196" s="129" t="s">
        <v>678</v>
      </c>
      <c r="F196" s="130" t="s">
        <v>679</v>
      </c>
      <c r="G196" s="131" t="s">
        <v>140</v>
      </c>
      <c r="H196" s="132">
        <v>220</v>
      </c>
      <c r="I196" s="133"/>
      <c r="J196" s="134">
        <f>ROUND(I196*H196,2)</f>
        <v>0</v>
      </c>
      <c r="K196" s="130" t="s">
        <v>128</v>
      </c>
      <c r="L196" s="32"/>
      <c r="M196" s="135" t="s">
        <v>3</v>
      </c>
      <c r="N196" s="136" t="s">
        <v>43</v>
      </c>
      <c r="P196" s="137">
        <f>O196*H196</f>
        <v>0</v>
      </c>
      <c r="Q196" s="137">
        <v>0.29699999999999999</v>
      </c>
      <c r="R196" s="137">
        <f>Q196*H196</f>
        <v>65.34</v>
      </c>
      <c r="S196" s="137">
        <v>0</v>
      </c>
      <c r="T196" s="138">
        <f>S196*H196</f>
        <v>0</v>
      </c>
      <c r="AR196" s="139" t="s">
        <v>129</v>
      </c>
      <c r="AT196" s="139" t="s">
        <v>124</v>
      </c>
      <c r="AU196" s="139" t="s">
        <v>82</v>
      </c>
      <c r="AY196" s="17" t="s">
        <v>122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7" t="s">
        <v>80</v>
      </c>
      <c r="BK196" s="140">
        <f>ROUND(I196*H196,2)</f>
        <v>0</v>
      </c>
      <c r="BL196" s="17" t="s">
        <v>129</v>
      </c>
      <c r="BM196" s="139" t="s">
        <v>680</v>
      </c>
    </row>
    <row r="197" spans="2:65" s="1" customFormat="1" ht="11.25">
      <c r="B197" s="32"/>
      <c r="D197" s="141" t="s">
        <v>131</v>
      </c>
      <c r="F197" s="142" t="s">
        <v>681</v>
      </c>
      <c r="I197" s="143"/>
      <c r="L197" s="32"/>
      <c r="M197" s="144"/>
      <c r="T197" s="53"/>
      <c r="AT197" s="17" t="s">
        <v>131</v>
      </c>
      <c r="AU197" s="17" t="s">
        <v>82</v>
      </c>
    </row>
    <row r="198" spans="2:65" s="13" customFormat="1" ht="11.25">
      <c r="B198" s="153"/>
      <c r="D198" s="146" t="s">
        <v>167</v>
      </c>
      <c r="E198" s="154" t="s">
        <v>3</v>
      </c>
      <c r="F198" s="155" t="s">
        <v>624</v>
      </c>
      <c r="H198" s="154" t="s">
        <v>3</v>
      </c>
      <c r="I198" s="156"/>
      <c r="L198" s="153"/>
      <c r="M198" s="157"/>
      <c r="T198" s="158"/>
      <c r="AT198" s="154" t="s">
        <v>167</v>
      </c>
      <c r="AU198" s="154" t="s">
        <v>82</v>
      </c>
      <c r="AV198" s="13" t="s">
        <v>80</v>
      </c>
      <c r="AW198" s="13" t="s">
        <v>33</v>
      </c>
      <c r="AX198" s="13" t="s">
        <v>72</v>
      </c>
      <c r="AY198" s="154" t="s">
        <v>122</v>
      </c>
    </row>
    <row r="199" spans="2:65" s="13" customFormat="1" ht="11.25">
      <c r="B199" s="153"/>
      <c r="D199" s="146" t="s">
        <v>167</v>
      </c>
      <c r="E199" s="154" t="s">
        <v>3</v>
      </c>
      <c r="F199" s="155" t="s">
        <v>229</v>
      </c>
      <c r="H199" s="154" t="s">
        <v>3</v>
      </c>
      <c r="I199" s="156"/>
      <c r="L199" s="153"/>
      <c r="M199" s="157"/>
      <c r="T199" s="158"/>
      <c r="AT199" s="154" t="s">
        <v>167</v>
      </c>
      <c r="AU199" s="154" t="s">
        <v>82</v>
      </c>
      <c r="AV199" s="13" t="s">
        <v>80</v>
      </c>
      <c r="AW199" s="13" t="s">
        <v>33</v>
      </c>
      <c r="AX199" s="13" t="s">
        <v>72</v>
      </c>
      <c r="AY199" s="154" t="s">
        <v>122</v>
      </c>
    </row>
    <row r="200" spans="2:65" s="12" customFormat="1" ht="11.25">
      <c r="B200" s="145"/>
      <c r="D200" s="146" t="s">
        <v>167</v>
      </c>
      <c r="E200" s="147" t="s">
        <v>3</v>
      </c>
      <c r="F200" s="148" t="s">
        <v>567</v>
      </c>
      <c r="H200" s="149">
        <v>220</v>
      </c>
      <c r="I200" s="150"/>
      <c r="L200" s="145"/>
      <c r="M200" s="151"/>
      <c r="T200" s="152"/>
      <c r="AT200" s="147" t="s">
        <v>167</v>
      </c>
      <c r="AU200" s="147" t="s">
        <v>82</v>
      </c>
      <c r="AV200" s="12" t="s">
        <v>82</v>
      </c>
      <c r="AW200" s="12" t="s">
        <v>33</v>
      </c>
      <c r="AX200" s="12" t="s">
        <v>80</v>
      </c>
      <c r="AY200" s="147" t="s">
        <v>122</v>
      </c>
    </row>
    <row r="201" spans="2:65" s="1" customFormat="1" ht="24.2" customHeight="1">
      <c r="B201" s="127"/>
      <c r="C201" s="128" t="s">
        <v>314</v>
      </c>
      <c r="D201" s="128" t="s">
        <v>124</v>
      </c>
      <c r="E201" s="129" t="s">
        <v>682</v>
      </c>
      <c r="F201" s="130" t="s">
        <v>683</v>
      </c>
      <c r="G201" s="131" t="s">
        <v>140</v>
      </c>
      <c r="H201" s="132">
        <v>220</v>
      </c>
      <c r="I201" s="133"/>
      <c r="J201" s="134">
        <f>ROUND(I201*H201,2)</f>
        <v>0</v>
      </c>
      <c r="K201" s="130" t="s">
        <v>3</v>
      </c>
      <c r="L201" s="32"/>
      <c r="M201" s="135" t="s">
        <v>3</v>
      </c>
      <c r="N201" s="136" t="s">
        <v>43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129</v>
      </c>
      <c r="AT201" s="139" t="s">
        <v>124</v>
      </c>
      <c r="AU201" s="139" t="s">
        <v>82</v>
      </c>
      <c r="AY201" s="17" t="s">
        <v>122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80</v>
      </c>
      <c r="BK201" s="140">
        <f>ROUND(I201*H201,2)</f>
        <v>0</v>
      </c>
      <c r="BL201" s="17" t="s">
        <v>129</v>
      </c>
      <c r="BM201" s="139" t="s">
        <v>684</v>
      </c>
    </row>
    <row r="202" spans="2:65" s="11" customFormat="1" ht="22.9" customHeight="1">
      <c r="B202" s="115"/>
      <c r="D202" s="116" t="s">
        <v>71</v>
      </c>
      <c r="E202" s="125" t="s">
        <v>169</v>
      </c>
      <c r="F202" s="125" t="s">
        <v>436</v>
      </c>
      <c r="I202" s="118"/>
      <c r="J202" s="126">
        <f>BK202</f>
        <v>0</v>
      </c>
      <c r="L202" s="115"/>
      <c r="M202" s="120"/>
      <c r="P202" s="121">
        <f>SUM(P203:P216)</f>
        <v>0</v>
      </c>
      <c r="R202" s="121">
        <f>SUM(R203:R216)</f>
        <v>95.979566300000002</v>
      </c>
      <c r="T202" s="122">
        <f>SUM(T203:T216)</f>
        <v>0</v>
      </c>
      <c r="AR202" s="116" t="s">
        <v>80</v>
      </c>
      <c r="AT202" s="123" t="s">
        <v>71</v>
      </c>
      <c r="AU202" s="123" t="s">
        <v>80</v>
      </c>
      <c r="AY202" s="116" t="s">
        <v>122</v>
      </c>
      <c r="BK202" s="124">
        <f>SUM(BK203:BK216)</f>
        <v>0</v>
      </c>
    </row>
    <row r="203" spans="2:65" s="1" customFormat="1" ht="16.5" customHeight="1">
      <c r="B203" s="127"/>
      <c r="C203" s="128" t="s">
        <v>319</v>
      </c>
      <c r="D203" s="128" t="s">
        <v>124</v>
      </c>
      <c r="E203" s="129" t="s">
        <v>685</v>
      </c>
      <c r="F203" s="130" t="s">
        <v>686</v>
      </c>
      <c r="G203" s="131" t="s">
        <v>202</v>
      </c>
      <c r="H203" s="132">
        <v>15.23</v>
      </c>
      <c r="I203" s="133"/>
      <c r="J203" s="134">
        <f>ROUND(I203*H203,2)</f>
        <v>0</v>
      </c>
      <c r="K203" s="130" t="s">
        <v>3</v>
      </c>
      <c r="L203" s="32"/>
      <c r="M203" s="135" t="s">
        <v>3</v>
      </c>
      <c r="N203" s="136" t="s">
        <v>43</v>
      </c>
      <c r="P203" s="137">
        <f>O203*H203</f>
        <v>0</v>
      </c>
      <c r="Q203" s="137">
        <v>0.16849</v>
      </c>
      <c r="R203" s="137">
        <f>Q203*H203</f>
        <v>2.5661027000000001</v>
      </c>
      <c r="S203" s="137">
        <v>0</v>
      </c>
      <c r="T203" s="138">
        <f>S203*H203</f>
        <v>0</v>
      </c>
      <c r="AR203" s="139" t="s">
        <v>129</v>
      </c>
      <c r="AT203" s="139" t="s">
        <v>124</v>
      </c>
      <c r="AU203" s="139" t="s">
        <v>82</v>
      </c>
      <c r="AY203" s="17" t="s">
        <v>122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7" t="s">
        <v>80</v>
      </c>
      <c r="BK203" s="140">
        <f>ROUND(I203*H203,2)</f>
        <v>0</v>
      </c>
      <c r="BL203" s="17" t="s">
        <v>129</v>
      </c>
      <c r="BM203" s="139" t="s">
        <v>687</v>
      </c>
    </row>
    <row r="204" spans="2:65" s="1" customFormat="1" ht="16.5" customHeight="1">
      <c r="B204" s="127"/>
      <c r="C204" s="166" t="s">
        <v>324</v>
      </c>
      <c r="D204" s="166" t="s">
        <v>427</v>
      </c>
      <c r="E204" s="167" t="s">
        <v>688</v>
      </c>
      <c r="F204" s="168" t="s">
        <v>689</v>
      </c>
      <c r="G204" s="169" t="s">
        <v>202</v>
      </c>
      <c r="H204" s="170">
        <v>15.69</v>
      </c>
      <c r="I204" s="171"/>
      <c r="J204" s="172">
        <f>ROUND(I204*H204,2)</f>
        <v>0</v>
      </c>
      <c r="K204" s="168" t="s">
        <v>3</v>
      </c>
      <c r="L204" s="173"/>
      <c r="M204" s="174" t="s">
        <v>3</v>
      </c>
      <c r="N204" s="175" t="s">
        <v>43</v>
      </c>
      <c r="P204" s="137">
        <f>O204*H204</f>
        <v>0</v>
      </c>
      <c r="Q204" s="137">
        <v>0.11799999999999999</v>
      </c>
      <c r="R204" s="137">
        <f>Q204*H204</f>
        <v>1.8514199999999998</v>
      </c>
      <c r="S204" s="137">
        <v>0</v>
      </c>
      <c r="T204" s="138">
        <f>S204*H204</f>
        <v>0</v>
      </c>
      <c r="AR204" s="139" t="s">
        <v>162</v>
      </c>
      <c r="AT204" s="139" t="s">
        <v>427</v>
      </c>
      <c r="AU204" s="139" t="s">
        <v>82</v>
      </c>
      <c r="AY204" s="17" t="s">
        <v>122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7" t="s">
        <v>80</v>
      </c>
      <c r="BK204" s="140">
        <f>ROUND(I204*H204,2)</f>
        <v>0</v>
      </c>
      <c r="BL204" s="17" t="s">
        <v>129</v>
      </c>
      <c r="BM204" s="139" t="s">
        <v>690</v>
      </c>
    </row>
    <row r="205" spans="2:65" s="12" customFormat="1" ht="11.25">
      <c r="B205" s="145"/>
      <c r="D205" s="146" t="s">
        <v>167</v>
      </c>
      <c r="E205" s="147" t="s">
        <v>3</v>
      </c>
      <c r="F205" s="148" t="s">
        <v>691</v>
      </c>
      <c r="H205" s="149">
        <v>15.382</v>
      </c>
      <c r="I205" s="150"/>
      <c r="L205" s="145"/>
      <c r="M205" s="151"/>
      <c r="T205" s="152"/>
      <c r="AT205" s="147" t="s">
        <v>167</v>
      </c>
      <c r="AU205" s="147" t="s">
        <v>82</v>
      </c>
      <c r="AV205" s="12" t="s">
        <v>82</v>
      </c>
      <c r="AW205" s="12" t="s">
        <v>33</v>
      </c>
      <c r="AX205" s="12" t="s">
        <v>80</v>
      </c>
      <c r="AY205" s="147" t="s">
        <v>122</v>
      </c>
    </row>
    <row r="206" spans="2:65" s="12" customFormat="1" ht="11.25">
      <c r="B206" s="145"/>
      <c r="D206" s="146" t="s">
        <v>167</v>
      </c>
      <c r="F206" s="148" t="s">
        <v>692</v>
      </c>
      <c r="H206" s="149">
        <v>15.69</v>
      </c>
      <c r="I206" s="150"/>
      <c r="L206" s="145"/>
      <c r="M206" s="151"/>
      <c r="T206" s="152"/>
      <c r="AT206" s="147" t="s">
        <v>167</v>
      </c>
      <c r="AU206" s="147" t="s">
        <v>82</v>
      </c>
      <c r="AV206" s="12" t="s">
        <v>82</v>
      </c>
      <c r="AW206" s="12" t="s">
        <v>4</v>
      </c>
      <c r="AX206" s="12" t="s">
        <v>80</v>
      </c>
      <c r="AY206" s="147" t="s">
        <v>122</v>
      </c>
    </row>
    <row r="207" spans="2:65" s="1" customFormat="1" ht="24.2" customHeight="1">
      <c r="B207" s="127"/>
      <c r="C207" s="128" t="s">
        <v>335</v>
      </c>
      <c r="D207" s="128" t="s">
        <v>124</v>
      </c>
      <c r="E207" s="129" t="s">
        <v>693</v>
      </c>
      <c r="F207" s="130" t="s">
        <v>694</v>
      </c>
      <c r="G207" s="131" t="s">
        <v>202</v>
      </c>
      <c r="H207" s="132">
        <v>198</v>
      </c>
      <c r="I207" s="133"/>
      <c r="J207" s="134">
        <f>ROUND(I207*H207,2)</f>
        <v>0</v>
      </c>
      <c r="K207" s="130" t="s">
        <v>128</v>
      </c>
      <c r="L207" s="32"/>
      <c r="M207" s="135" t="s">
        <v>3</v>
      </c>
      <c r="N207" s="136" t="s">
        <v>43</v>
      </c>
      <c r="P207" s="137">
        <f>O207*H207</f>
        <v>0</v>
      </c>
      <c r="Q207" s="137">
        <v>0.1295</v>
      </c>
      <c r="R207" s="137">
        <f>Q207*H207</f>
        <v>25.641000000000002</v>
      </c>
      <c r="S207" s="137">
        <v>0</v>
      </c>
      <c r="T207" s="138">
        <f>S207*H207</f>
        <v>0</v>
      </c>
      <c r="AR207" s="139" t="s">
        <v>129</v>
      </c>
      <c r="AT207" s="139" t="s">
        <v>124</v>
      </c>
      <c r="AU207" s="139" t="s">
        <v>82</v>
      </c>
      <c r="AY207" s="17" t="s">
        <v>122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7" t="s">
        <v>80</v>
      </c>
      <c r="BK207" s="140">
        <f>ROUND(I207*H207,2)</f>
        <v>0</v>
      </c>
      <c r="BL207" s="17" t="s">
        <v>129</v>
      </c>
      <c r="BM207" s="139" t="s">
        <v>695</v>
      </c>
    </row>
    <row r="208" spans="2:65" s="1" customFormat="1" ht="11.25">
      <c r="B208" s="32"/>
      <c r="D208" s="141" t="s">
        <v>131</v>
      </c>
      <c r="F208" s="142" t="s">
        <v>696</v>
      </c>
      <c r="I208" s="143"/>
      <c r="L208" s="32"/>
      <c r="M208" s="144"/>
      <c r="T208" s="53"/>
      <c r="AT208" s="17" t="s">
        <v>131</v>
      </c>
      <c r="AU208" s="17" t="s">
        <v>82</v>
      </c>
    </row>
    <row r="209" spans="2:65" s="12" customFormat="1" ht="11.25">
      <c r="B209" s="145"/>
      <c r="D209" s="146" t="s">
        <v>167</v>
      </c>
      <c r="E209" s="147" t="s">
        <v>3</v>
      </c>
      <c r="F209" s="148" t="s">
        <v>697</v>
      </c>
      <c r="H209" s="149">
        <v>198</v>
      </c>
      <c r="I209" s="150"/>
      <c r="L209" s="145"/>
      <c r="M209" s="151"/>
      <c r="T209" s="152"/>
      <c r="AT209" s="147" t="s">
        <v>167</v>
      </c>
      <c r="AU209" s="147" t="s">
        <v>82</v>
      </c>
      <c r="AV209" s="12" t="s">
        <v>82</v>
      </c>
      <c r="AW209" s="12" t="s">
        <v>33</v>
      </c>
      <c r="AX209" s="12" t="s">
        <v>80</v>
      </c>
      <c r="AY209" s="147" t="s">
        <v>122</v>
      </c>
    </row>
    <row r="210" spans="2:65" s="1" customFormat="1" ht="16.5" customHeight="1">
      <c r="B210" s="127"/>
      <c r="C210" s="166" t="s">
        <v>340</v>
      </c>
      <c r="D210" s="166" t="s">
        <v>427</v>
      </c>
      <c r="E210" s="167" t="s">
        <v>698</v>
      </c>
      <c r="F210" s="168" t="s">
        <v>699</v>
      </c>
      <c r="G210" s="169" t="s">
        <v>202</v>
      </c>
      <c r="H210" s="170">
        <v>172.71</v>
      </c>
      <c r="I210" s="171"/>
      <c r="J210" s="172">
        <f>ROUND(I210*H210,2)</f>
        <v>0</v>
      </c>
      <c r="K210" s="168" t="s">
        <v>128</v>
      </c>
      <c r="L210" s="173"/>
      <c r="M210" s="174" t="s">
        <v>3</v>
      </c>
      <c r="N210" s="175" t="s">
        <v>43</v>
      </c>
      <c r="P210" s="137">
        <f>O210*H210</f>
        <v>0</v>
      </c>
      <c r="Q210" s="137">
        <v>5.6120000000000003E-2</v>
      </c>
      <c r="R210" s="137">
        <f>Q210*H210</f>
        <v>9.6924852000000001</v>
      </c>
      <c r="S210" s="137">
        <v>0</v>
      </c>
      <c r="T210" s="138">
        <f>S210*H210</f>
        <v>0</v>
      </c>
      <c r="AR210" s="139" t="s">
        <v>162</v>
      </c>
      <c r="AT210" s="139" t="s">
        <v>427</v>
      </c>
      <c r="AU210" s="139" t="s">
        <v>82</v>
      </c>
      <c r="AY210" s="17" t="s">
        <v>122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80</v>
      </c>
      <c r="BK210" s="140">
        <f>ROUND(I210*H210,2)</f>
        <v>0</v>
      </c>
      <c r="BL210" s="17" t="s">
        <v>129</v>
      </c>
      <c r="BM210" s="139" t="s">
        <v>700</v>
      </c>
    </row>
    <row r="211" spans="2:65" s="12" customFormat="1" ht="11.25">
      <c r="B211" s="145"/>
      <c r="D211" s="146" t="s">
        <v>167</v>
      </c>
      <c r="E211" s="147" t="s">
        <v>3</v>
      </c>
      <c r="F211" s="148" t="s">
        <v>701</v>
      </c>
      <c r="H211" s="149">
        <v>172.71</v>
      </c>
      <c r="I211" s="150"/>
      <c r="L211" s="145"/>
      <c r="M211" s="151"/>
      <c r="T211" s="152"/>
      <c r="AT211" s="147" t="s">
        <v>167</v>
      </c>
      <c r="AU211" s="147" t="s">
        <v>82</v>
      </c>
      <c r="AV211" s="12" t="s">
        <v>82</v>
      </c>
      <c r="AW211" s="12" t="s">
        <v>33</v>
      </c>
      <c r="AX211" s="12" t="s">
        <v>80</v>
      </c>
      <c r="AY211" s="147" t="s">
        <v>122</v>
      </c>
    </row>
    <row r="212" spans="2:65" s="1" customFormat="1" ht="16.5" customHeight="1">
      <c r="B212" s="127"/>
      <c r="C212" s="166" t="s">
        <v>345</v>
      </c>
      <c r="D212" s="166" t="s">
        <v>427</v>
      </c>
      <c r="E212" s="167" t="s">
        <v>702</v>
      </c>
      <c r="F212" s="168" t="s">
        <v>703</v>
      </c>
      <c r="G212" s="169" t="s">
        <v>202</v>
      </c>
      <c r="H212" s="170">
        <v>27.27</v>
      </c>
      <c r="I212" s="171"/>
      <c r="J212" s="172">
        <f>ROUND(I212*H212,2)</f>
        <v>0</v>
      </c>
      <c r="K212" s="168" t="s">
        <v>3</v>
      </c>
      <c r="L212" s="173"/>
      <c r="M212" s="174" t="s">
        <v>3</v>
      </c>
      <c r="N212" s="175" t="s">
        <v>43</v>
      </c>
      <c r="P212" s="137">
        <f>O212*H212</f>
        <v>0</v>
      </c>
      <c r="Q212" s="137">
        <v>9.6000000000000002E-2</v>
      </c>
      <c r="R212" s="137">
        <f>Q212*H212</f>
        <v>2.6179199999999998</v>
      </c>
      <c r="S212" s="137">
        <v>0</v>
      </c>
      <c r="T212" s="138">
        <f>S212*H212</f>
        <v>0</v>
      </c>
      <c r="AR212" s="139" t="s">
        <v>162</v>
      </c>
      <c r="AT212" s="139" t="s">
        <v>427</v>
      </c>
      <c r="AU212" s="139" t="s">
        <v>82</v>
      </c>
      <c r="AY212" s="17" t="s">
        <v>122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80</v>
      </c>
      <c r="BK212" s="140">
        <f>ROUND(I212*H212,2)</f>
        <v>0</v>
      </c>
      <c r="BL212" s="17" t="s">
        <v>129</v>
      </c>
      <c r="BM212" s="139" t="s">
        <v>704</v>
      </c>
    </row>
    <row r="213" spans="2:65" s="12" customFormat="1" ht="11.25">
      <c r="B213" s="145"/>
      <c r="D213" s="146" t="s">
        <v>167</v>
      </c>
      <c r="E213" s="147" t="s">
        <v>3</v>
      </c>
      <c r="F213" s="148" t="s">
        <v>705</v>
      </c>
      <c r="H213" s="149">
        <v>27.27</v>
      </c>
      <c r="I213" s="150"/>
      <c r="L213" s="145"/>
      <c r="M213" s="151"/>
      <c r="T213" s="152"/>
      <c r="AT213" s="147" t="s">
        <v>167</v>
      </c>
      <c r="AU213" s="147" t="s">
        <v>82</v>
      </c>
      <c r="AV213" s="12" t="s">
        <v>82</v>
      </c>
      <c r="AW213" s="12" t="s">
        <v>33</v>
      </c>
      <c r="AX213" s="12" t="s">
        <v>80</v>
      </c>
      <c r="AY213" s="147" t="s">
        <v>122</v>
      </c>
    </row>
    <row r="214" spans="2:65" s="1" customFormat="1" ht="16.5" customHeight="1">
      <c r="B214" s="127"/>
      <c r="C214" s="128" t="s">
        <v>351</v>
      </c>
      <c r="D214" s="128" t="s">
        <v>124</v>
      </c>
      <c r="E214" s="129" t="s">
        <v>706</v>
      </c>
      <c r="F214" s="130" t="s">
        <v>707</v>
      </c>
      <c r="G214" s="131" t="s">
        <v>221</v>
      </c>
      <c r="H214" s="132">
        <v>23.76</v>
      </c>
      <c r="I214" s="133"/>
      <c r="J214" s="134">
        <f>ROUND(I214*H214,2)</f>
        <v>0</v>
      </c>
      <c r="K214" s="130" t="s">
        <v>128</v>
      </c>
      <c r="L214" s="32"/>
      <c r="M214" s="135" t="s">
        <v>3</v>
      </c>
      <c r="N214" s="136" t="s">
        <v>43</v>
      </c>
      <c r="P214" s="137">
        <f>O214*H214</f>
        <v>0</v>
      </c>
      <c r="Q214" s="137">
        <v>2.2563399999999998</v>
      </c>
      <c r="R214" s="137">
        <f>Q214*H214</f>
        <v>53.610638399999999</v>
      </c>
      <c r="S214" s="137">
        <v>0</v>
      </c>
      <c r="T214" s="138">
        <f>S214*H214</f>
        <v>0</v>
      </c>
      <c r="AR214" s="139" t="s">
        <v>129</v>
      </c>
      <c r="AT214" s="139" t="s">
        <v>124</v>
      </c>
      <c r="AU214" s="139" t="s">
        <v>82</v>
      </c>
      <c r="AY214" s="17" t="s">
        <v>122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7" t="s">
        <v>80</v>
      </c>
      <c r="BK214" s="140">
        <f>ROUND(I214*H214,2)</f>
        <v>0</v>
      </c>
      <c r="BL214" s="17" t="s">
        <v>129</v>
      </c>
      <c r="BM214" s="139" t="s">
        <v>708</v>
      </c>
    </row>
    <row r="215" spans="2:65" s="1" customFormat="1" ht="11.25">
      <c r="B215" s="32"/>
      <c r="D215" s="141" t="s">
        <v>131</v>
      </c>
      <c r="F215" s="142" t="s">
        <v>709</v>
      </c>
      <c r="I215" s="143"/>
      <c r="L215" s="32"/>
      <c r="M215" s="144"/>
      <c r="T215" s="53"/>
      <c r="AT215" s="17" t="s">
        <v>131</v>
      </c>
      <c r="AU215" s="17" t="s">
        <v>82</v>
      </c>
    </row>
    <row r="216" spans="2:65" s="12" customFormat="1" ht="11.25">
      <c r="B216" s="145"/>
      <c r="D216" s="146" t="s">
        <v>167</v>
      </c>
      <c r="E216" s="147" t="s">
        <v>3</v>
      </c>
      <c r="F216" s="148" t="s">
        <v>710</v>
      </c>
      <c r="H216" s="149">
        <v>23.76</v>
      </c>
      <c r="I216" s="150"/>
      <c r="L216" s="145"/>
      <c r="M216" s="151"/>
      <c r="T216" s="152"/>
      <c r="AT216" s="147" t="s">
        <v>167</v>
      </c>
      <c r="AU216" s="147" t="s">
        <v>82</v>
      </c>
      <c r="AV216" s="12" t="s">
        <v>82</v>
      </c>
      <c r="AW216" s="12" t="s">
        <v>33</v>
      </c>
      <c r="AX216" s="12" t="s">
        <v>80</v>
      </c>
      <c r="AY216" s="147" t="s">
        <v>122</v>
      </c>
    </row>
    <row r="217" spans="2:65" s="11" customFormat="1" ht="22.9" customHeight="1">
      <c r="B217" s="115"/>
      <c r="D217" s="116" t="s">
        <v>71</v>
      </c>
      <c r="E217" s="125" t="s">
        <v>711</v>
      </c>
      <c r="F217" s="125" t="s">
        <v>712</v>
      </c>
      <c r="I217" s="118"/>
      <c r="J217" s="126">
        <f>BK217</f>
        <v>0</v>
      </c>
      <c r="L217" s="115"/>
      <c r="M217" s="120"/>
      <c r="P217" s="121">
        <f>SUM(P218:P219)</f>
        <v>0</v>
      </c>
      <c r="R217" s="121">
        <f>SUM(R218:R219)</f>
        <v>0</v>
      </c>
      <c r="T217" s="122">
        <f>SUM(T218:T219)</f>
        <v>0</v>
      </c>
      <c r="AR217" s="116" t="s">
        <v>80</v>
      </c>
      <c r="AT217" s="123" t="s">
        <v>71</v>
      </c>
      <c r="AU217" s="123" t="s">
        <v>80</v>
      </c>
      <c r="AY217" s="116" t="s">
        <v>122</v>
      </c>
      <c r="BK217" s="124">
        <f>SUM(BK218:BK219)</f>
        <v>0</v>
      </c>
    </row>
    <row r="218" spans="2:65" s="1" customFormat="1" ht="24.2" customHeight="1">
      <c r="B218" s="127"/>
      <c r="C218" s="128" t="s">
        <v>357</v>
      </c>
      <c r="D218" s="128" t="s">
        <v>124</v>
      </c>
      <c r="E218" s="129" t="s">
        <v>713</v>
      </c>
      <c r="F218" s="130" t="s">
        <v>714</v>
      </c>
      <c r="G218" s="131" t="s">
        <v>400</v>
      </c>
      <c r="H218" s="132">
        <v>631.28499999999997</v>
      </c>
      <c r="I218" s="133"/>
      <c r="J218" s="134">
        <f>ROUND(I218*H218,2)</f>
        <v>0</v>
      </c>
      <c r="K218" s="130" t="s">
        <v>128</v>
      </c>
      <c r="L218" s="32"/>
      <c r="M218" s="135" t="s">
        <v>3</v>
      </c>
      <c r="N218" s="136" t="s">
        <v>43</v>
      </c>
      <c r="P218" s="137">
        <f>O218*H218</f>
        <v>0</v>
      </c>
      <c r="Q218" s="137">
        <v>0</v>
      </c>
      <c r="R218" s="137">
        <f>Q218*H218</f>
        <v>0</v>
      </c>
      <c r="S218" s="137">
        <v>0</v>
      </c>
      <c r="T218" s="138">
        <f>S218*H218</f>
        <v>0</v>
      </c>
      <c r="AR218" s="139" t="s">
        <v>129</v>
      </c>
      <c r="AT218" s="139" t="s">
        <v>124</v>
      </c>
      <c r="AU218" s="139" t="s">
        <v>82</v>
      </c>
      <c r="AY218" s="17" t="s">
        <v>122</v>
      </c>
      <c r="BE218" s="140">
        <f>IF(N218="základní",J218,0)</f>
        <v>0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7" t="s">
        <v>80</v>
      </c>
      <c r="BK218" s="140">
        <f>ROUND(I218*H218,2)</f>
        <v>0</v>
      </c>
      <c r="BL218" s="17" t="s">
        <v>129</v>
      </c>
      <c r="BM218" s="139" t="s">
        <v>715</v>
      </c>
    </row>
    <row r="219" spans="2:65" s="1" customFormat="1" ht="11.25">
      <c r="B219" s="32"/>
      <c r="D219" s="141" t="s">
        <v>131</v>
      </c>
      <c r="F219" s="142" t="s">
        <v>716</v>
      </c>
      <c r="I219" s="143"/>
      <c r="L219" s="32"/>
      <c r="M219" s="179"/>
      <c r="N219" s="180"/>
      <c r="O219" s="180"/>
      <c r="P219" s="180"/>
      <c r="Q219" s="180"/>
      <c r="R219" s="180"/>
      <c r="S219" s="180"/>
      <c r="T219" s="181"/>
      <c r="AT219" s="17" t="s">
        <v>131</v>
      </c>
      <c r="AU219" s="17" t="s">
        <v>82</v>
      </c>
    </row>
    <row r="220" spans="2:65" s="1" customFormat="1" ht="6.95" customHeight="1">
      <c r="B220" s="41"/>
      <c r="C220" s="42"/>
      <c r="D220" s="42"/>
      <c r="E220" s="42"/>
      <c r="F220" s="42"/>
      <c r="G220" s="42"/>
      <c r="H220" s="42"/>
      <c r="I220" s="42"/>
      <c r="J220" s="42"/>
      <c r="K220" s="42"/>
      <c r="L220" s="32"/>
    </row>
  </sheetData>
  <autoFilter ref="C86:K219" xr:uid="{00000000-0009-0000-0000-000002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200-000000000000}"/>
    <hyperlink ref="F113" r:id="rId2" xr:uid="{00000000-0004-0000-0200-000001000000}"/>
    <hyperlink ref="F117" r:id="rId3" xr:uid="{00000000-0004-0000-0200-000002000000}"/>
    <hyperlink ref="F121" r:id="rId4" xr:uid="{00000000-0004-0000-0200-000003000000}"/>
    <hyperlink ref="F124" r:id="rId5" xr:uid="{00000000-0004-0000-0200-000004000000}"/>
    <hyperlink ref="F130" r:id="rId6" xr:uid="{00000000-0004-0000-0200-000005000000}"/>
    <hyperlink ref="F135" r:id="rId7" xr:uid="{00000000-0004-0000-0200-000006000000}"/>
    <hyperlink ref="F142" r:id="rId8" xr:uid="{00000000-0004-0000-0200-000007000000}"/>
    <hyperlink ref="F146" r:id="rId9" xr:uid="{00000000-0004-0000-0200-000008000000}"/>
    <hyperlink ref="F153" r:id="rId10" xr:uid="{00000000-0004-0000-0200-000009000000}"/>
    <hyperlink ref="F161" r:id="rId11" xr:uid="{00000000-0004-0000-0200-00000A000000}"/>
    <hyperlink ref="F165" r:id="rId12" xr:uid="{00000000-0004-0000-0200-00000B000000}"/>
    <hyperlink ref="F173" r:id="rId13" xr:uid="{00000000-0004-0000-0200-00000C000000}"/>
    <hyperlink ref="F177" r:id="rId14" xr:uid="{00000000-0004-0000-0200-00000D000000}"/>
    <hyperlink ref="F181" r:id="rId15" xr:uid="{00000000-0004-0000-0200-00000E000000}"/>
    <hyperlink ref="F185" r:id="rId16" xr:uid="{00000000-0004-0000-0200-00000F000000}"/>
    <hyperlink ref="F192" r:id="rId17" xr:uid="{00000000-0004-0000-0200-000010000000}"/>
    <hyperlink ref="F197" r:id="rId18" xr:uid="{00000000-0004-0000-0200-000011000000}"/>
    <hyperlink ref="F208" r:id="rId19" xr:uid="{00000000-0004-0000-0200-000012000000}"/>
    <hyperlink ref="F215" r:id="rId20" xr:uid="{00000000-0004-0000-0200-000013000000}"/>
    <hyperlink ref="F219" r:id="rId21" xr:uid="{00000000-0004-0000-0200-00001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5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5" t="s">
        <v>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95</v>
      </c>
      <c r="L4" s="20"/>
      <c r="M4" s="85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306" t="str">
        <f>'Rekapitulace stavby'!K6</f>
        <v>Projekt zeleně, mobiliáře a dětského hřiště ve vnitrobloku při uilici Luční</v>
      </c>
      <c r="F7" s="307"/>
      <c r="G7" s="307"/>
      <c r="H7" s="307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68" t="s">
        <v>717</v>
      </c>
      <c r="F9" s="308"/>
      <c r="G9" s="308"/>
      <c r="H9" s="30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6. 1. 2023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3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9" t="str">
        <f>'Rekapitulace stavby'!E14</f>
        <v>Vyplň údaj</v>
      </c>
      <c r="F18" s="289"/>
      <c r="G18" s="289"/>
      <c r="H18" s="28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94" t="s">
        <v>3</v>
      </c>
      <c r="F27" s="294"/>
      <c r="G27" s="294"/>
      <c r="H27" s="294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ROUND(J92,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ROUND((SUM(BE92:BE356)),  2)</f>
        <v>0</v>
      </c>
      <c r="I33" s="89">
        <v>0.21</v>
      </c>
      <c r="J33" s="88">
        <f>ROUND(((SUM(BE92:BE356))*I33),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ROUND((SUM(BF92:BF356)),  2)</f>
        <v>0</v>
      </c>
      <c r="I34" s="89">
        <v>0.15</v>
      </c>
      <c r="J34" s="88">
        <f>ROUND(((SUM(BF92:BF356))*I34),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ROUND((SUM(BG92:BG356)),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ROUND((SUM(BH92:BH356)),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ROUND((SUM(BI92:BI356)),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306" t="str">
        <f>E7</f>
        <v>Projekt zeleně, mobiliáře a dětského hřiště ve vnitrobloku při uilici Luční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96</v>
      </c>
      <c r="L49" s="32"/>
    </row>
    <row r="50" spans="2:47" s="1" customFormat="1" ht="16.5" customHeight="1">
      <c r="B50" s="32"/>
      <c r="E50" s="268" t="str">
        <f>E9</f>
        <v>03 - SO03  Venkovní úpravy a oplocení</v>
      </c>
      <c r="F50" s="308"/>
      <c r="G50" s="308"/>
      <c r="H50" s="308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6. 1. 2023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Statutární město Brno,Dominikánské nám.1,60167 Brn</v>
      </c>
      <c r="I54" s="27" t="s">
        <v>31</v>
      </c>
      <c r="J54" s="30" t="str">
        <f>E21</f>
        <v>P.P.Architects s.r.o.</v>
      </c>
      <c r="L54" s="32"/>
    </row>
    <row r="55" spans="2:47" s="1" customFormat="1" ht="40.15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CKN Invest, spol. s r.o., Kounicova 22, Brno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99</v>
      </c>
      <c r="D57" s="90"/>
      <c r="E57" s="90"/>
      <c r="F57" s="90"/>
      <c r="G57" s="90"/>
      <c r="H57" s="90"/>
      <c r="I57" s="90"/>
      <c r="J57" s="97" t="s">
        <v>100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J92</f>
        <v>0</v>
      </c>
      <c r="L59" s="32"/>
      <c r="AU59" s="17" t="s">
        <v>101</v>
      </c>
    </row>
    <row r="60" spans="2:47" s="8" customFormat="1" ht="24.95" customHeight="1">
      <c r="B60" s="99"/>
      <c r="D60" s="100" t="s">
        <v>102</v>
      </c>
      <c r="E60" s="101"/>
      <c r="F60" s="101"/>
      <c r="G60" s="101"/>
      <c r="H60" s="101"/>
      <c r="I60" s="101"/>
      <c r="J60" s="102">
        <f>J93</f>
        <v>0</v>
      </c>
      <c r="L60" s="99"/>
    </row>
    <row r="61" spans="2:47" s="9" customFormat="1" ht="19.899999999999999" customHeight="1">
      <c r="B61" s="103"/>
      <c r="D61" s="104" t="s">
        <v>103</v>
      </c>
      <c r="E61" s="105"/>
      <c r="F61" s="105"/>
      <c r="G61" s="105"/>
      <c r="H61" s="105"/>
      <c r="I61" s="105"/>
      <c r="J61" s="106">
        <f>J94</f>
        <v>0</v>
      </c>
      <c r="L61" s="103"/>
    </row>
    <row r="62" spans="2:47" s="9" customFormat="1" ht="19.899999999999999" customHeight="1">
      <c r="B62" s="103"/>
      <c r="D62" s="104" t="s">
        <v>555</v>
      </c>
      <c r="E62" s="105"/>
      <c r="F62" s="105"/>
      <c r="G62" s="105"/>
      <c r="H62" s="105"/>
      <c r="I62" s="105"/>
      <c r="J62" s="106">
        <f>J111</f>
        <v>0</v>
      </c>
      <c r="L62" s="103"/>
    </row>
    <row r="63" spans="2:47" s="9" customFormat="1" ht="19.899999999999999" customHeight="1">
      <c r="B63" s="103"/>
      <c r="D63" s="104" t="s">
        <v>718</v>
      </c>
      <c r="E63" s="105"/>
      <c r="F63" s="105"/>
      <c r="G63" s="105"/>
      <c r="H63" s="105"/>
      <c r="I63" s="105"/>
      <c r="J63" s="106">
        <f>J205</f>
        <v>0</v>
      </c>
      <c r="L63" s="103"/>
    </row>
    <row r="64" spans="2:47" s="9" customFormat="1" ht="19.899999999999999" customHeight="1">
      <c r="B64" s="103"/>
      <c r="D64" s="104" t="s">
        <v>104</v>
      </c>
      <c r="E64" s="105"/>
      <c r="F64" s="105"/>
      <c r="G64" s="105"/>
      <c r="H64" s="105"/>
      <c r="I64" s="105"/>
      <c r="J64" s="106">
        <f>J244</f>
        <v>0</v>
      </c>
      <c r="L64" s="103"/>
    </row>
    <row r="65" spans="2:12" s="9" customFormat="1" ht="19.899999999999999" customHeight="1">
      <c r="B65" s="103"/>
      <c r="D65" s="104" t="s">
        <v>719</v>
      </c>
      <c r="E65" s="105"/>
      <c r="F65" s="105"/>
      <c r="G65" s="105"/>
      <c r="H65" s="105"/>
      <c r="I65" s="105"/>
      <c r="J65" s="106">
        <f>J276</f>
        <v>0</v>
      </c>
      <c r="L65" s="103"/>
    </row>
    <row r="66" spans="2:12" s="9" customFormat="1" ht="19.899999999999999" customHeight="1">
      <c r="B66" s="103"/>
      <c r="D66" s="104" t="s">
        <v>559</v>
      </c>
      <c r="E66" s="105"/>
      <c r="F66" s="105"/>
      <c r="G66" s="105"/>
      <c r="H66" s="105"/>
      <c r="I66" s="105"/>
      <c r="J66" s="106">
        <f>J292</f>
        <v>0</v>
      </c>
      <c r="L66" s="103"/>
    </row>
    <row r="67" spans="2:12" s="8" customFormat="1" ht="24.95" customHeight="1">
      <c r="B67" s="99"/>
      <c r="D67" s="100" t="s">
        <v>720</v>
      </c>
      <c r="E67" s="101"/>
      <c r="F67" s="101"/>
      <c r="G67" s="101"/>
      <c r="H67" s="101"/>
      <c r="I67" s="101"/>
      <c r="J67" s="102">
        <f>J295</f>
        <v>0</v>
      </c>
      <c r="L67" s="99"/>
    </row>
    <row r="68" spans="2:12" s="9" customFormat="1" ht="19.899999999999999" customHeight="1">
      <c r="B68" s="103"/>
      <c r="D68" s="104" t="s">
        <v>721</v>
      </c>
      <c r="E68" s="105"/>
      <c r="F68" s="105"/>
      <c r="G68" s="105"/>
      <c r="H68" s="105"/>
      <c r="I68" s="105"/>
      <c r="J68" s="106">
        <f>J296</f>
        <v>0</v>
      </c>
      <c r="L68" s="103"/>
    </row>
    <row r="69" spans="2:12" s="9" customFormat="1" ht="19.899999999999999" customHeight="1">
      <c r="B69" s="103"/>
      <c r="D69" s="104" t="s">
        <v>722</v>
      </c>
      <c r="E69" s="105"/>
      <c r="F69" s="105"/>
      <c r="G69" s="105"/>
      <c r="H69" s="105"/>
      <c r="I69" s="105"/>
      <c r="J69" s="106">
        <f>J311</f>
        <v>0</v>
      </c>
      <c r="L69" s="103"/>
    </row>
    <row r="70" spans="2:12" s="9" customFormat="1" ht="19.899999999999999" customHeight="1">
      <c r="B70" s="103"/>
      <c r="D70" s="104" t="s">
        <v>723</v>
      </c>
      <c r="E70" s="105"/>
      <c r="F70" s="105"/>
      <c r="G70" s="105"/>
      <c r="H70" s="105"/>
      <c r="I70" s="105"/>
      <c r="J70" s="106">
        <f>J338</f>
        <v>0</v>
      </c>
      <c r="L70" s="103"/>
    </row>
    <row r="71" spans="2:12" s="8" customFormat="1" ht="24.95" customHeight="1">
      <c r="B71" s="99"/>
      <c r="D71" s="100" t="s">
        <v>724</v>
      </c>
      <c r="E71" s="101"/>
      <c r="F71" s="101"/>
      <c r="G71" s="101"/>
      <c r="H71" s="101"/>
      <c r="I71" s="101"/>
      <c r="J71" s="102">
        <f>J342</f>
        <v>0</v>
      </c>
      <c r="L71" s="99"/>
    </row>
    <row r="72" spans="2:12" s="9" customFormat="1" ht="19.899999999999999" customHeight="1">
      <c r="B72" s="103"/>
      <c r="D72" s="104" t="s">
        <v>725</v>
      </c>
      <c r="E72" s="105"/>
      <c r="F72" s="105"/>
      <c r="G72" s="105"/>
      <c r="H72" s="105"/>
      <c r="I72" s="105"/>
      <c r="J72" s="106">
        <f>J343</f>
        <v>0</v>
      </c>
      <c r="L72" s="103"/>
    </row>
    <row r="73" spans="2:12" s="1" customFormat="1" ht="21.75" customHeight="1">
      <c r="B73" s="32"/>
      <c r="L73" s="32"/>
    </row>
    <row r="74" spans="2:12" s="1" customFormat="1" ht="6.9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32"/>
    </row>
    <row r="78" spans="2:12" s="1" customFormat="1" ht="6.95" customHeight="1"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32"/>
    </row>
    <row r="79" spans="2:12" s="1" customFormat="1" ht="24.95" customHeight="1">
      <c r="B79" s="32"/>
      <c r="C79" s="21" t="s">
        <v>107</v>
      </c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17</v>
      </c>
      <c r="L81" s="32"/>
    </row>
    <row r="82" spans="2:65" s="1" customFormat="1" ht="16.5" customHeight="1">
      <c r="B82" s="32"/>
      <c r="E82" s="306" t="str">
        <f>E7</f>
        <v>Projekt zeleně, mobiliáře a dětského hřiště ve vnitrobloku při uilici Luční</v>
      </c>
      <c r="F82" s="307"/>
      <c r="G82" s="307"/>
      <c r="H82" s="307"/>
      <c r="L82" s="32"/>
    </row>
    <row r="83" spans="2:65" s="1" customFormat="1" ht="12" customHeight="1">
      <c r="B83" s="32"/>
      <c r="C83" s="27" t="s">
        <v>96</v>
      </c>
      <c r="L83" s="32"/>
    </row>
    <row r="84" spans="2:65" s="1" customFormat="1" ht="16.5" customHeight="1">
      <c r="B84" s="32"/>
      <c r="E84" s="268" t="str">
        <f>E9</f>
        <v>03 - SO03  Venkovní úpravy a oplocení</v>
      </c>
      <c r="F84" s="308"/>
      <c r="G84" s="308"/>
      <c r="H84" s="308"/>
      <c r="L84" s="32"/>
    </row>
    <row r="85" spans="2:65" s="1" customFormat="1" ht="6.95" customHeight="1">
      <c r="B85" s="32"/>
      <c r="L85" s="32"/>
    </row>
    <row r="86" spans="2:65" s="1" customFormat="1" ht="12" customHeight="1">
      <c r="B86" s="32"/>
      <c r="C86" s="27" t="s">
        <v>21</v>
      </c>
      <c r="F86" s="25" t="str">
        <f>F12</f>
        <v xml:space="preserve"> </v>
      </c>
      <c r="I86" s="27" t="s">
        <v>23</v>
      </c>
      <c r="J86" s="49" t="str">
        <f>IF(J12="","",J12)</f>
        <v>6. 1. 2023</v>
      </c>
      <c r="L86" s="32"/>
    </row>
    <row r="87" spans="2:65" s="1" customFormat="1" ht="6.95" customHeight="1">
      <c r="B87" s="32"/>
      <c r="L87" s="32"/>
    </row>
    <row r="88" spans="2:65" s="1" customFormat="1" ht="15.2" customHeight="1">
      <c r="B88" s="32"/>
      <c r="C88" s="27" t="s">
        <v>25</v>
      </c>
      <c r="F88" s="25" t="str">
        <f>E15</f>
        <v>Statutární město Brno,Dominikánské nám.1,60167 Brn</v>
      </c>
      <c r="I88" s="27" t="s">
        <v>31</v>
      </c>
      <c r="J88" s="30" t="str">
        <f>E21</f>
        <v>P.P.Architects s.r.o.</v>
      </c>
      <c r="L88" s="32"/>
    </row>
    <row r="89" spans="2:65" s="1" customFormat="1" ht="40.15" customHeight="1">
      <c r="B89" s="32"/>
      <c r="C89" s="27" t="s">
        <v>29</v>
      </c>
      <c r="F89" s="25" t="str">
        <f>IF(E18="","",E18)</f>
        <v>Vyplň údaj</v>
      </c>
      <c r="I89" s="27" t="s">
        <v>34</v>
      </c>
      <c r="J89" s="30" t="str">
        <f>E24</f>
        <v>CKN Invest, spol. s r.o., Kounicova 22, Brno</v>
      </c>
      <c r="L89" s="32"/>
    </row>
    <row r="90" spans="2:65" s="1" customFormat="1" ht="10.35" customHeight="1">
      <c r="B90" s="32"/>
      <c r="L90" s="32"/>
    </row>
    <row r="91" spans="2:65" s="10" customFormat="1" ht="29.25" customHeight="1">
      <c r="B91" s="107"/>
      <c r="C91" s="108" t="s">
        <v>108</v>
      </c>
      <c r="D91" s="109" t="s">
        <v>57</v>
      </c>
      <c r="E91" s="109" t="s">
        <v>53</v>
      </c>
      <c r="F91" s="109" t="s">
        <v>54</v>
      </c>
      <c r="G91" s="109" t="s">
        <v>109</v>
      </c>
      <c r="H91" s="109" t="s">
        <v>110</v>
      </c>
      <c r="I91" s="109" t="s">
        <v>111</v>
      </c>
      <c r="J91" s="109" t="s">
        <v>100</v>
      </c>
      <c r="K91" s="110" t="s">
        <v>112</v>
      </c>
      <c r="L91" s="107"/>
      <c r="M91" s="56" t="s">
        <v>3</v>
      </c>
      <c r="N91" s="57" t="s">
        <v>42</v>
      </c>
      <c r="O91" s="57" t="s">
        <v>113</v>
      </c>
      <c r="P91" s="57" t="s">
        <v>114</v>
      </c>
      <c r="Q91" s="57" t="s">
        <v>115</v>
      </c>
      <c r="R91" s="57" t="s">
        <v>116</v>
      </c>
      <c r="S91" s="57" t="s">
        <v>117</v>
      </c>
      <c r="T91" s="58" t="s">
        <v>118</v>
      </c>
    </row>
    <row r="92" spans="2:65" s="1" customFormat="1" ht="22.9" customHeight="1">
      <c r="B92" s="32"/>
      <c r="C92" s="61" t="s">
        <v>119</v>
      </c>
      <c r="J92" s="111">
        <f>BK92</f>
        <v>0</v>
      </c>
      <c r="L92" s="32"/>
      <c r="M92" s="59"/>
      <c r="N92" s="50"/>
      <c r="O92" s="50"/>
      <c r="P92" s="112">
        <f>P93+P295+P342</f>
        <v>0</v>
      </c>
      <c r="Q92" s="50"/>
      <c r="R92" s="112">
        <f>R93+R295+R342</f>
        <v>48.082625969999988</v>
      </c>
      <c r="S92" s="50"/>
      <c r="T92" s="113">
        <f>T93+T295+T342</f>
        <v>0</v>
      </c>
      <c r="AT92" s="17" t="s">
        <v>71</v>
      </c>
      <c r="AU92" s="17" t="s">
        <v>101</v>
      </c>
      <c r="BK92" s="114">
        <f>BK93+BK295+BK342</f>
        <v>0</v>
      </c>
    </row>
    <row r="93" spans="2:65" s="11" customFormat="1" ht="25.9" customHeight="1">
      <c r="B93" s="115"/>
      <c r="D93" s="116" t="s">
        <v>71</v>
      </c>
      <c r="E93" s="117" t="s">
        <v>120</v>
      </c>
      <c r="F93" s="117" t="s">
        <v>121</v>
      </c>
      <c r="I93" s="118"/>
      <c r="J93" s="119">
        <f>BK93</f>
        <v>0</v>
      </c>
      <c r="L93" s="115"/>
      <c r="M93" s="120"/>
      <c r="P93" s="121">
        <f>P94+P111+P205+P244+P276+P292</f>
        <v>0</v>
      </c>
      <c r="R93" s="121">
        <f>R94+R111+R205+R244+R276+R292</f>
        <v>47.953418669999991</v>
      </c>
      <c r="T93" s="122">
        <f>T94+T111+T205+T244+T276+T292</f>
        <v>0</v>
      </c>
      <c r="AR93" s="116" t="s">
        <v>80</v>
      </c>
      <c r="AT93" s="123" t="s">
        <v>71</v>
      </c>
      <c r="AU93" s="123" t="s">
        <v>72</v>
      </c>
      <c r="AY93" s="116" t="s">
        <v>122</v>
      </c>
      <c r="BK93" s="124">
        <f>BK94+BK111+BK205+BK244+BK276+BK292</f>
        <v>0</v>
      </c>
    </row>
    <row r="94" spans="2:65" s="11" customFormat="1" ht="22.9" customHeight="1">
      <c r="B94" s="115"/>
      <c r="D94" s="116" t="s">
        <v>71</v>
      </c>
      <c r="E94" s="125" t="s">
        <v>80</v>
      </c>
      <c r="F94" s="125" t="s">
        <v>123</v>
      </c>
      <c r="I94" s="118"/>
      <c r="J94" s="126">
        <f>BK94</f>
        <v>0</v>
      </c>
      <c r="L94" s="115"/>
      <c r="M94" s="120"/>
      <c r="P94" s="121">
        <f>SUM(P95:P110)</f>
        <v>0</v>
      </c>
      <c r="R94" s="121">
        <f>SUM(R95:R110)</f>
        <v>0</v>
      </c>
      <c r="T94" s="122">
        <f>SUM(T95:T110)</f>
        <v>0</v>
      </c>
      <c r="AR94" s="116" t="s">
        <v>80</v>
      </c>
      <c r="AT94" s="123" t="s">
        <v>71</v>
      </c>
      <c r="AU94" s="123" t="s">
        <v>80</v>
      </c>
      <c r="AY94" s="116" t="s">
        <v>122</v>
      </c>
      <c r="BK94" s="124">
        <f>SUM(BK95:BK110)</f>
        <v>0</v>
      </c>
    </row>
    <row r="95" spans="2:65" s="1" customFormat="1" ht="33" customHeight="1">
      <c r="B95" s="127"/>
      <c r="C95" s="128" t="s">
        <v>80</v>
      </c>
      <c r="D95" s="128" t="s">
        <v>124</v>
      </c>
      <c r="E95" s="129" t="s">
        <v>325</v>
      </c>
      <c r="F95" s="130" t="s">
        <v>326</v>
      </c>
      <c r="G95" s="131" t="s">
        <v>221</v>
      </c>
      <c r="H95" s="132">
        <v>20.896999999999998</v>
      </c>
      <c r="I95" s="133"/>
      <c r="J95" s="134">
        <f>ROUND(I95*H95,2)</f>
        <v>0</v>
      </c>
      <c r="K95" s="130" t="s">
        <v>128</v>
      </c>
      <c r="L95" s="32"/>
      <c r="M95" s="135" t="s">
        <v>3</v>
      </c>
      <c r="N95" s="136" t="s">
        <v>43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129</v>
      </c>
      <c r="AT95" s="139" t="s">
        <v>124</v>
      </c>
      <c r="AU95" s="139" t="s">
        <v>82</v>
      </c>
      <c r="AY95" s="17" t="s">
        <v>122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7" t="s">
        <v>80</v>
      </c>
      <c r="BK95" s="140">
        <f>ROUND(I95*H95,2)</f>
        <v>0</v>
      </c>
      <c r="BL95" s="17" t="s">
        <v>129</v>
      </c>
      <c r="BM95" s="139" t="s">
        <v>726</v>
      </c>
    </row>
    <row r="96" spans="2:65" s="1" customFormat="1" ht="11.25">
      <c r="B96" s="32"/>
      <c r="D96" s="141" t="s">
        <v>131</v>
      </c>
      <c r="F96" s="142" t="s">
        <v>328</v>
      </c>
      <c r="I96" s="143"/>
      <c r="L96" s="32"/>
      <c r="M96" s="144"/>
      <c r="T96" s="53"/>
      <c r="AT96" s="17" t="s">
        <v>131</v>
      </c>
      <c r="AU96" s="17" t="s">
        <v>82</v>
      </c>
    </row>
    <row r="97" spans="2:65" s="13" customFormat="1" ht="11.25">
      <c r="B97" s="153"/>
      <c r="D97" s="146" t="s">
        <v>167</v>
      </c>
      <c r="E97" s="154" t="s">
        <v>3</v>
      </c>
      <c r="F97" s="155" t="s">
        <v>727</v>
      </c>
      <c r="H97" s="154" t="s">
        <v>3</v>
      </c>
      <c r="I97" s="156"/>
      <c r="L97" s="153"/>
      <c r="M97" s="157"/>
      <c r="T97" s="158"/>
      <c r="AT97" s="154" t="s">
        <v>167</v>
      </c>
      <c r="AU97" s="154" t="s">
        <v>82</v>
      </c>
      <c r="AV97" s="13" t="s">
        <v>80</v>
      </c>
      <c r="AW97" s="13" t="s">
        <v>33</v>
      </c>
      <c r="AX97" s="13" t="s">
        <v>72</v>
      </c>
      <c r="AY97" s="154" t="s">
        <v>122</v>
      </c>
    </row>
    <row r="98" spans="2:65" s="12" customFormat="1" ht="11.25">
      <c r="B98" s="145"/>
      <c r="D98" s="146" t="s">
        <v>167</v>
      </c>
      <c r="E98" s="147" t="s">
        <v>3</v>
      </c>
      <c r="F98" s="148" t="s">
        <v>334</v>
      </c>
      <c r="H98" s="149">
        <v>20.896999999999998</v>
      </c>
      <c r="I98" s="150"/>
      <c r="L98" s="145"/>
      <c r="M98" s="151"/>
      <c r="T98" s="152"/>
      <c r="AT98" s="147" t="s">
        <v>167</v>
      </c>
      <c r="AU98" s="147" t="s">
        <v>82</v>
      </c>
      <c r="AV98" s="12" t="s">
        <v>82</v>
      </c>
      <c r="AW98" s="12" t="s">
        <v>33</v>
      </c>
      <c r="AX98" s="12" t="s">
        <v>80</v>
      </c>
      <c r="AY98" s="147" t="s">
        <v>122</v>
      </c>
    </row>
    <row r="99" spans="2:65" s="1" customFormat="1" ht="33" customHeight="1">
      <c r="B99" s="127"/>
      <c r="C99" s="128" t="s">
        <v>82</v>
      </c>
      <c r="D99" s="128" t="s">
        <v>124</v>
      </c>
      <c r="E99" s="129" t="s">
        <v>336</v>
      </c>
      <c r="F99" s="130" t="s">
        <v>337</v>
      </c>
      <c r="G99" s="131" t="s">
        <v>221</v>
      </c>
      <c r="H99" s="132">
        <v>20.896999999999998</v>
      </c>
      <c r="I99" s="133"/>
      <c r="J99" s="134">
        <f>ROUND(I99*H99,2)</f>
        <v>0</v>
      </c>
      <c r="K99" s="130" t="s">
        <v>128</v>
      </c>
      <c r="L99" s="32"/>
      <c r="M99" s="135" t="s">
        <v>3</v>
      </c>
      <c r="N99" s="136" t="s">
        <v>43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129</v>
      </c>
      <c r="AT99" s="139" t="s">
        <v>124</v>
      </c>
      <c r="AU99" s="139" t="s">
        <v>82</v>
      </c>
      <c r="AY99" s="17" t="s">
        <v>122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7" t="s">
        <v>80</v>
      </c>
      <c r="BK99" s="140">
        <f>ROUND(I99*H99,2)</f>
        <v>0</v>
      </c>
      <c r="BL99" s="17" t="s">
        <v>129</v>
      </c>
      <c r="BM99" s="139" t="s">
        <v>728</v>
      </c>
    </row>
    <row r="100" spans="2:65" s="1" customFormat="1" ht="11.25">
      <c r="B100" s="32"/>
      <c r="D100" s="141" t="s">
        <v>131</v>
      </c>
      <c r="F100" s="142" t="s">
        <v>339</v>
      </c>
      <c r="I100" s="143"/>
      <c r="L100" s="32"/>
      <c r="M100" s="144"/>
      <c r="T100" s="53"/>
      <c r="AT100" s="17" t="s">
        <v>131</v>
      </c>
      <c r="AU100" s="17" t="s">
        <v>82</v>
      </c>
    </row>
    <row r="101" spans="2:65" s="13" customFormat="1" ht="11.25">
      <c r="B101" s="153"/>
      <c r="D101" s="146" t="s">
        <v>167</v>
      </c>
      <c r="E101" s="154" t="s">
        <v>3</v>
      </c>
      <c r="F101" s="155" t="s">
        <v>727</v>
      </c>
      <c r="H101" s="154" t="s">
        <v>3</v>
      </c>
      <c r="I101" s="156"/>
      <c r="L101" s="153"/>
      <c r="M101" s="157"/>
      <c r="T101" s="158"/>
      <c r="AT101" s="154" t="s">
        <v>167</v>
      </c>
      <c r="AU101" s="154" t="s">
        <v>82</v>
      </c>
      <c r="AV101" s="13" t="s">
        <v>80</v>
      </c>
      <c r="AW101" s="13" t="s">
        <v>33</v>
      </c>
      <c r="AX101" s="13" t="s">
        <v>72</v>
      </c>
      <c r="AY101" s="154" t="s">
        <v>122</v>
      </c>
    </row>
    <row r="102" spans="2:65" s="12" customFormat="1" ht="11.25">
      <c r="B102" s="145"/>
      <c r="D102" s="146" t="s">
        <v>167</v>
      </c>
      <c r="E102" s="147" t="s">
        <v>3</v>
      </c>
      <c r="F102" s="148" t="s">
        <v>334</v>
      </c>
      <c r="H102" s="149">
        <v>20.896999999999998</v>
      </c>
      <c r="I102" s="150"/>
      <c r="L102" s="145"/>
      <c r="M102" s="151"/>
      <c r="T102" s="152"/>
      <c r="AT102" s="147" t="s">
        <v>167</v>
      </c>
      <c r="AU102" s="147" t="s">
        <v>82</v>
      </c>
      <c r="AV102" s="12" t="s">
        <v>82</v>
      </c>
      <c r="AW102" s="12" t="s">
        <v>33</v>
      </c>
      <c r="AX102" s="12" t="s">
        <v>80</v>
      </c>
      <c r="AY102" s="147" t="s">
        <v>122</v>
      </c>
    </row>
    <row r="103" spans="2:65" s="1" customFormat="1" ht="24.2" customHeight="1">
      <c r="B103" s="127"/>
      <c r="C103" s="128" t="s">
        <v>137</v>
      </c>
      <c r="D103" s="128" t="s">
        <v>124</v>
      </c>
      <c r="E103" s="129" t="s">
        <v>729</v>
      </c>
      <c r="F103" s="130" t="s">
        <v>730</v>
      </c>
      <c r="G103" s="131" t="s">
        <v>221</v>
      </c>
      <c r="H103" s="132">
        <v>20.896999999999998</v>
      </c>
      <c r="I103" s="133"/>
      <c r="J103" s="134">
        <f>ROUND(I103*H103,2)</f>
        <v>0</v>
      </c>
      <c r="K103" s="130" t="s">
        <v>128</v>
      </c>
      <c r="L103" s="32"/>
      <c r="M103" s="135" t="s">
        <v>3</v>
      </c>
      <c r="N103" s="136" t="s">
        <v>43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129</v>
      </c>
      <c r="AT103" s="139" t="s">
        <v>124</v>
      </c>
      <c r="AU103" s="139" t="s">
        <v>82</v>
      </c>
      <c r="AY103" s="17" t="s">
        <v>122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7" t="s">
        <v>80</v>
      </c>
      <c r="BK103" s="140">
        <f>ROUND(I103*H103,2)</f>
        <v>0</v>
      </c>
      <c r="BL103" s="17" t="s">
        <v>129</v>
      </c>
      <c r="BM103" s="139" t="s">
        <v>731</v>
      </c>
    </row>
    <row r="104" spans="2:65" s="1" customFormat="1" ht="11.25">
      <c r="B104" s="32"/>
      <c r="D104" s="141" t="s">
        <v>131</v>
      </c>
      <c r="F104" s="142" t="s">
        <v>732</v>
      </c>
      <c r="I104" s="143"/>
      <c r="L104" s="32"/>
      <c r="M104" s="144"/>
      <c r="T104" s="53"/>
      <c r="AT104" s="17" t="s">
        <v>131</v>
      </c>
      <c r="AU104" s="17" t="s">
        <v>82</v>
      </c>
    </row>
    <row r="105" spans="2:65" s="13" customFormat="1" ht="11.25">
      <c r="B105" s="153"/>
      <c r="D105" s="146" t="s">
        <v>167</v>
      </c>
      <c r="E105" s="154" t="s">
        <v>3</v>
      </c>
      <c r="F105" s="155" t="s">
        <v>727</v>
      </c>
      <c r="H105" s="154" t="s">
        <v>3</v>
      </c>
      <c r="I105" s="156"/>
      <c r="L105" s="153"/>
      <c r="M105" s="157"/>
      <c r="T105" s="158"/>
      <c r="AT105" s="154" t="s">
        <v>167</v>
      </c>
      <c r="AU105" s="154" t="s">
        <v>82</v>
      </c>
      <c r="AV105" s="13" t="s">
        <v>80</v>
      </c>
      <c r="AW105" s="13" t="s">
        <v>33</v>
      </c>
      <c r="AX105" s="13" t="s">
        <v>72</v>
      </c>
      <c r="AY105" s="154" t="s">
        <v>122</v>
      </c>
    </row>
    <row r="106" spans="2:65" s="12" customFormat="1" ht="11.25">
      <c r="B106" s="145"/>
      <c r="D106" s="146" t="s">
        <v>167</v>
      </c>
      <c r="E106" s="147" t="s">
        <v>3</v>
      </c>
      <c r="F106" s="148" t="s">
        <v>334</v>
      </c>
      <c r="H106" s="149">
        <v>20.896999999999998</v>
      </c>
      <c r="I106" s="150"/>
      <c r="L106" s="145"/>
      <c r="M106" s="151"/>
      <c r="T106" s="152"/>
      <c r="AT106" s="147" t="s">
        <v>167</v>
      </c>
      <c r="AU106" s="147" t="s">
        <v>82</v>
      </c>
      <c r="AV106" s="12" t="s">
        <v>82</v>
      </c>
      <c r="AW106" s="12" t="s">
        <v>33</v>
      </c>
      <c r="AX106" s="12" t="s">
        <v>80</v>
      </c>
      <c r="AY106" s="147" t="s">
        <v>122</v>
      </c>
    </row>
    <row r="107" spans="2:65" s="1" customFormat="1" ht="24.2" customHeight="1">
      <c r="B107" s="127"/>
      <c r="C107" s="128" t="s">
        <v>129</v>
      </c>
      <c r="D107" s="128" t="s">
        <v>124</v>
      </c>
      <c r="E107" s="129" t="s">
        <v>733</v>
      </c>
      <c r="F107" s="130" t="s">
        <v>734</v>
      </c>
      <c r="G107" s="131" t="s">
        <v>221</v>
      </c>
      <c r="H107" s="132">
        <v>20.896999999999998</v>
      </c>
      <c r="I107" s="133"/>
      <c r="J107" s="134">
        <f>ROUND(I107*H107,2)</f>
        <v>0</v>
      </c>
      <c r="K107" s="130" t="s">
        <v>128</v>
      </c>
      <c r="L107" s="32"/>
      <c r="M107" s="135" t="s">
        <v>3</v>
      </c>
      <c r="N107" s="136" t="s">
        <v>43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129</v>
      </c>
      <c r="AT107" s="139" t="s">
        <v>124</v>
      </c>
      <c r="AU107" s="139" t="s">
        <v>82</v>
      </c>
      <c r="AY107" s="17" t="s">
        <v>122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7" t="s">
        <v>80</v>
      </c>
      <c r="BK107" s="140">
        <f>ROUND(I107*H107,2)</f>
        <v>0</v>
      </c>
      <c r="BL107" s="17" t="s">
        <v>129</v>
      </c>
      <c r="BM107" s="139" t="s">
        <v>735</v>
      </c>
    </row>
    <row r="108" spans="2:65" s="1" customFormat="1" ht="11.25">
      <c r="B108" s="32"/>
      <c r="D108" s="141" t="s">
        <v>131</v>
      </c>
      <c r="F108" s="142" t="s">
        <v>736</v>
      </c>
      <c r="I108" s="143"/>
      <c r="L108" s="32"/>
      <c r="M108" s="144"/>
      <c r="T108" s="53"/>
      <c r="AT108" s="17" t="s">
        <v>131</v>
      </c>
      <c r="AU108" s="17" t="s">
        <v>82</v>
      </c>
    </row>
    <row r="109" spans="2:65" s="13" customFormat="1" ht="11.25">
      <c r="B109" s="153"/>
      <c r="D109" s="146" t="s">
        <v>167</v>
      </c>
      <c r="E109" s="154" t="s">
        <v>3</v>
      </c>
      <c r="F109" s="155" t="s">
        <v>283</v>
      </c>
      <c r="H109" s="154" t="s">
        <v>3</v>
      </c>
      <c r="I109" s="156"/>
      <c r="L109" s="153"/>
      <c r="M109" s="157"/>
      <c r="T109" s="158"/>
      <c r="AT109" s="154" t="s">
        <v>167</v>
      </c>
      <c r="AU109" s="154" t="s">
        <v>82</v>
      </c>
      <c r="AV109" s="13" t="s">
        <v>80</v>
      </c>
      <c r="AW109" s="13" t="s">
        <v>33</v>
      </c>
      <c r="AX109" s="13" t="s">
        <v>72</v>
      </c>
      <c r="AY109" s="154" t="s">
        <v>122</v>
      </c>
    </row>
    <row r="110" spans="2:65" s="12" customFormat="1" ht="11.25">
      <c r="B110" s="145"/>
      <c r="D110" s="146" t="s">
        <v>167</v>
      </c>
      <c r="E110" s="147" t="s">
        <v>3</v>
      </c>
      <c r="F110" s="148" t="s">
        <v>737</v>
      </c>
      <c r="H110" s="149">
        <v>20.896999999999998</v>
      </c>
      <c r="I110" s="150"/>
      <c r="L110" s="145"/>
      <c r="M110" s="151"/>
      <c r="T110" s="152"/>
      <c r="AT110" s="147" t="s">
        <v>167</v>
      </c>
      <c r="AU110" s="147" t="s">
        <v>82</v>
      </c>
      <c r="AV110" s="12" t="s">
        <v>82</v>
      </c>
      <c r="AW110" s="12" t="s">
        <v>33</v>
      </c>
      <c r="AX110" s="12" t="s">
        <v>80</v>
      </c>
      <c r="AY110" s="147" t="s">
        <v>122</v>
      </c>
    </row>
    <row r="111" spans="2:65" s="11" customFormat="1" ht="22.9" customHeight="1">
      <c r="B111" s="115"/>
      <c r="D111" s="116" t="s">
        <v>71</v>
      </c>
      <c r="E111" s="125" t="s">
        <v>82</v>
      </c>
      <c r="F111" s="125" t="s">
        <v>571</v>
      </c>
      <c r="I111" s="118"/>
      <c r="J111" s="126">
        <f>BK111</f>
        <v>0</v>
      </c>
      <c r="L111" s="115"/>
      <c r="M111" s="120"/>
      <c r="P111" s="121">
        <f>SUM(P112:P204)</f>
        <v>0</v>
      </c>
      <c r="R111" s="121">
        <f>SUM(R112:R204)</f>
        <v>31.955053809999995</v>
      </c>
      <c r="T111" s="122">
        <f>SUM(T112:T204)</f>
        <v>0</v>
      </c>
      <c r="AR111" s="116" t="s">
        <v>80</v>
      </c>
      <c r="AT111" s="123" t="s">
        <v>71</v>
      </c>
      <c r="AU111" s="123" t="s">
        <v>80</v>
      </c>
      <c r="AY111" s="116" t="s">
        <v>122</v>
      </c>
      <c r="BK111" s="124">
        <f>SUM(BK112:BK204)</f>
        <v>0</v>
      </c>
    </row>
    <row r="112" spans="2:65" s="1" customFormat="1" ht="21.75" customHeight="1">
      <c r="B112" s="127"/>
      <c r="C112" s="128" t="s">
        <v>147</v>
      </c>
      <c r="D112" s="128" t="s">
        <v>124</v>
      </c>
      <c r="E112" s="129" t="s">
        <v>738</v>
      </c>
      <c r="F112" s="130" t="s">
        <v>739</v>
      </c>
      <c r="G112" s="131" t="s">
        <v>221</v>
      </c>
      <c r="H112" s="132">
        <v>1.117</v>
      </c>
      <c r="I112" s="133"/>
      <c r="J112" s="134">
        <f>ROUND(I112*H112,2)</f>
        <v>0</v>
      </c>
      <c r="K112" s="130" t="s">
        <v>128</v>
      </c>
      <c r="L112" s="32"/>
      <c r="M112" s="135" t="s">
        <v>3</v>
      </c>
      <c r="N112" s="136" t="s">
        <v>43</v>
      </c>
      <c r="P112" s="137">
        <f>O112*H112</f>
        <v>0</v>
      </c>
      <c r="Q112" s="137">
        <v>2.16</v>
      </c>
      <c r="R112" s="137">
        <f>Q112*H112</f>
        <v>2.4127200000000002</v>
      </c>
      <c r="S112" s="137">
        <v>0</v>
      </c>
      <c r="T112" s="138">
        <f>S112*H112</f>
        <v>0</v>
      </c>
      <c r="AR112" s="139" t="s">
        <v>129</v>
      </c>
      <c r="AT112" s="139" t="s">
        <v>124</v>
      </c>
      <c r="AU112" s="139" t="s">
        <v>82</v>
      </c>
      <c r="AY112" s="17" t="s">
        <v>122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7" t="s">
        <v>80</v>
      </c>
      <c r="BK112" s="140">
        <f>ROUND(I112*H112,2)</f>
        <v>0</v>
      </c>
      <c r="BL112" s="17" t="s">
        <v>129</v>
      </c>
      <c r="BM112" s="139" t="s">
        <v>740</v>
      </c>
    </row>
    <row r="113" spans="2:51" s="1" customFormat="1" ht="11.25">
      <c r="B113" s="32"/>
      <c r="D113" s="141" t="s">
        <v>131</v>
      </c>
      <c r="F113" s="142" t="s">
        <v>741</v>
      </c>
      <c r="I113" s="143"/>
      <c r="L113" s="32"/>
      <c r="M113" s="144"/>
      <c r="T113" s="53"/>
      <c r="AT113" s="17" t="s">
        <v>131</v>
      </c>
      <c r="AU113" s="17" t="s">
        <v>82</v>
      </c>
    </row>
    <row r="114" spans="2:51" s="13" customFormat="1" ht="11.25">
      <c r="B114" s="153"/>
      <c r="D114" s="146" t="s">
        <v>167</v>
      </c>
      <c r="E114" s="154" t="s">
        <v>3</v>
      </c>
      <c r="F114" s="155" t="s">
        <v>742</v>
      </c>
      <c r="H114" s="154" t="s">
        <v>3</v>
      </c>
      <c r="I114" s="156"/>
      <c r="L114" s="153"/>
      <c r="M114" s="157"/>
      <c r="T114" s="158"/>
      <c r="AT114" s="154" t="s">
        <v>167</v>
      </c>
      <c r="AU114" s="154" t="s">
        <v>82</v>
      </c>
      <c r="AV114" s="13" t="s">
        <v>80</v>
      </c>
      <c r="AW114" s="13" t="s">
        <v>33</v>
      </c>
      <c r="AX114" s="13" t="s">
        <v>72</v>
      </c>
      <c r="AY114" s="154" t="s">
        <v>122</v>
      </c>
    </row>
    <row r="115" spans="2:51" s="12" customFormat="1" ht="11.25">
      <c r="B115" s="145"/>
      <c r="D115" s="146" t="s">
        <v>167</v>
      </c>
      <c r="E115" s="147" t="s">
        <v>3</v>
      </c>
      <c r="F115" s="148" t="s">
        <v>743</v>
      </c>
      <c r="H115" s="149">
        <v>4.2000000000000003E-2</v>
      </c>
      <c r="I115" s="150"/>
      <c r="L115" s="145"/>
      <c r="M115" s="151"/>
      <c r="T115" s="152"/>
      <c r="AT115" s="147" t="s">
        <v>167</v>
      </c>
      <c r="AU115" s="147" t="s">
        <v>82</v>
      </c>
      <c r="AV115" s="12" t="s">
        <v>82</v>
      </c>
      <c r="AW115" s="12" t="s">
        <v>33</v>
      </c>
      <c r="AX115" s="12" t="s">
        <v>72</v>
      </c>
      <c r="AY115" s="147" t="s">
        <v>122</v>
      </c>
    </row>
    <row r="116" spans="2:51" s="13" customFormat="1" ht="11.25">
      <c r="B116" s="153"/>
      <c r="D116" s="146" t="s">
        <v>167</v>
      </c>
      <c r="E116" s="154" t="s">
        <v>3</v>
      </c>
      <c r="F116" s="155" t="s">
        <v>744</v>
      </c>
      <c r="H116" s="154" t="s">
        <v>3</v>
      </c>
      <c r="I116" s="156"/>
      <c r="L116" s="153"/>
      <c r="M116" s="157"/>
      <c r="T116" s="158"/>
      <c r="AT116" s="154" t="s">
        <v>167</v>
      </c>
      <c r="AU116" s="154" t="s">
        <v>82</v>
      </c>
      <c r="AV116" s="13" t="s">
        <v>80</v>
      </c>
      <c r="AW116" s="13" t="s">
        <v>33</v>
      </c>
      <c r="AX116" s="13" t="s">
        <v>72</v>
      </c>
      <c r="AY116" s="154" t="s">
        <v>122</v>
      </c>
    </row>
    <row r="117" spans="2:51" s="12" customFormat="1" ht="11.25">
      <c r="B117" s="145"/>
      <c r="D117" s="146" t="s">
        <v>167</v>
      </c>
      <c r="E117" s="147" t="s">
        <v>3</v>
      </c>
      <c r="F117" s="148" t="s">
        <v>745</v>
      </c>
      <c r="H117" s="149">
        <v>0.16800000000000001</v>
      </c>
      <c r="I117" s="150"/>
      <c r="L117" s="145"/>
      <c r="M117" s="151"/>
      <c r="T117" s="152"/>
      <c r="AT117" s="147" t="s">
        <v>167</v>
      </c>
      <c r="AU117" s="147" t="s">
        <v>82</v>
      </c>
      <c r="AV117" s="12" t="s">
        <v>82</v>
      </c>
      <c r="AW117" s="12" t="s">
        <v>33</v>
      </c>
      <c r="AX117" s="12" t="s">
        <v>72</v>
      </c>
      <c r="AY117" s="147" t="s">
        <v>122</v>
      </c>
    </row>
    <row r="118" spans="2:51" s="13" customFormat="1" ht="11.25">
      <c r="B118" s="153"/>
      <c r="D118" s="146" t="s">
        <v>167</v>
      </c>
      <c r="E118" s="154" t="s">
        <v>3</v>
      </c>
      <c r="F118" s="155" t="s">
        <v>746</v>
      </c>
      <c r="H118" s="154" t="s">
        <v>3</v>
      </c>
      <c r="I118" s="156"/>
      <c r="L118" s="153"/>
      <c r="M118" s="157"/>
      <c r="T118" s="158"/>
      <c r="AT118" s="154" t="s">
        <v>167</v>
      </c>
      <c r="AU118" s="154" t="s">
        <v>82</v>
      </c>
      <c r="AV118" s="13" t="s">
        <v>80</v>
      </c>
      <c r="AW118" s="13" t="s">
        <v>33</v>
      </c>
      <c r="AX118" s="13" t="s">
        <v>72</v>
      </c>
      <c r="AY118" s="154" t="s">
        <v>122</v>
      </c>
    </row>
    <row r="119" spans="2:51" s="12" customFormat="1" ht="11.25">
      <c r="B119" s="145"/>
      <c r="D119" s="146" t="s">
        <v>167</v>
      </c>
      <c r="E119" s="147" t="s">
        <v>3</v>
      </c>
      <c r="F119" s="148" t="s">
        <v>747</v>
      </c>
      <c r="H119" s="149">
        <v>7.0000000000000007E-2</v>
      </c>
      <c r="I119" s="150"/>
      <c r="L119" s="145"/>
      <c r="M119" s="151"/>
      <c r="T119" s="152"/>
      <c r="AT119" s="147" t="s">
        <v>167</v>
      </c>
      <c r="AU119" s="147" t="s">
        <v>82</v>
      </c>
      <c r="AV119" s="12" t="s">
        <v>82</v>
      </c>
      <c r="AW119" s="12" t="s">
        <v>33</v>
      </c>
      <c r="AX119" s="12" t="s">
        <v>72</v>
      </c>
      <c r="AY119" s="147" t="s">
        <v>122</v>
      </c>
    </row>
    <row r="120" spans="2:51" s="13" customFormat="1" ht="11.25">
      <c r="B120" s="153"/>
      <c r="D120" s="146" t="s">
        <v>167</v>
      </c>
      <c r="E120" s="154" t="s">
        <v>3</v>
      </c>
      <c r="F120" s="155" t="s">
        <v>748</v>
      </c>
      <c r="H120" s="154" t="s">
        <v>3</v>
      </c>
      <c r="I120" s="156"/>
      <c r="L120" s="153"/>
      <c r="M120" s="157"/>
      <c r="T120" s="158"/>
      <c r="AT120" s="154" t="s">
        <v>167</v>
      </c>
      <c r="AU120" s="154" t="s">
        <v>82</v>
      </c>
      <c r="AV120" s="13" t="s">
        <v>80</v>
      </c>
      <c r="AW120" s="13" t="s">
        <v>33</v>
      </c>
      <c r="AX120" s="13" t="s">
        <v>72</v>
      </c>
      <c r="AY120" s="154" t="s">
        <v>122</v>
      </c>
    </row>
    <row r="121" spans="2:51" s="12" customFormat="1" ht="11.25">
      <c r="B121" s="145"/>
      <c r="D121" s="146" t="s">
        <v>167</v>
      </c>
      <c r="E121" s="147" t="s">
        <v>3</v>
      </c>
      <c r="F121" s="148" t="s">
        <v>749</v>
      </c>
      <c r="H121" s="149">
        <v>4.2000000000000003E-2</v>
      </c>
      <c r="I121" s="150"/>
      <c r="L121" s="145"/>
      <c r="M121" s="151"/>
      <c r="T121" s="152"/>
      <c r="AT121" s="147" t="s">
        <v>167</v>
      </c>
      <c r="AU121" s="147" t="s">
        <v>82</v>
      </c>
      <c r="AV121" s="12" t="s">
        <v>82</v>
      </c>
      <c r="AW121" s="12" t="s">
        <v>33</v>
      </c>
      <c r="AX121" s="12" t="s">
        <v>72</v>
      </c>
      <c r="AY121" s="147" t="s">
        <v>122</v>
      </c>
    </row>
    <row r="122" spans="2:51" s="13" customFormat="1" ht="11.25">
      <c r="B122" s="153"/>
      <c r="D122" s="146" t="s">
        <v>167</v>
      </c>
      <c r="E122" s="154" t="s">
        <v>3</v>
      </c>
      <c r="F122" s="155" t="s">
        <v>197</v>
      </c>
      <c r="H122" s="154" t="s">
        <v>3</v>
      </c>
      <c r="I122" s="156"/>
      <c r="L122" s="153"/>
      <c r="M122" s="157"/>
      <c r="T122" s="158"/>
      <c r="AT122" s="154" t="s">
        <v>167</v>
      </c>
      <c r="AU122" s="154" t="s">
        <v>82</v>
      </c>
      <c r="AV122" s="13" t="s">
        <v>80</v>
      </c>
      <c r="AW122" s="13" t="s">
        <v>33</v>
      </c>
      <c r="AX122" s="13" t="s">
        <v>72</v>
      </c>
      <c r="AY122" s="154" t="s">
        <v>122</v>
      </c>
    </row>
    <row r="123" spans="2:51" s="12" customFormat="1" ht="11.25">
      <c r="B123" s="145"/>
      <c r="D123" s="146" t="s">
        <v>167</v>
      </c>
      <c r="E123" s="147" t="s">
        <v>3</v>
      </c>
      <c r="F123" s="148" t="s">
        <v>277</v>
      </c>
      <c r="H123" s="149">
        <v>0.432</v>
      </c>
      <c r="I123" s="150"/>
      <c r="L123" s="145"/>
      <c r="M123" s="151"/>
      <c r="T123" s="152"/>
      <c r="AT123" s="147" t="s">
        <v>167</v>
      </c>
      <c r="AU123" s="147" t="s">
        <v>82</v>
      </c>
      <c r="AV123" s="12" t="s">
        <v>82</v>
      </c>
      <c r="AW123" s="12" t="s">
        <v>33</v>
      </c>
      <c r="AX123" s="12" t="s">
        <v>72</v>
      </c>
      <c r="AY123" s="147" t="s">
        <v>122</v>
      </c>
    </row>
    <row r="124" spans="2:51" s="13" customFormat="1" ht="11.25">
      <c r="B124" s="153"/>
      <c r="D124" s="146" t="s">
        <v>167</v>
      </c>
      <c r="E124" s="154" t="s">
        <v>3</v>
      </c>
      <c r="F124" s="155" t="s">
        <v>253</v>
      </c>
      <c r="H124" s="154" t="s">
        <v>3</v>
      </c>
      <c r="I124" s="156"/>
      <c r="L124" s="153"/>
      <c r="M124" s="157"/>
      <c r="T124" s="158"/>
      <c r="AT124" s="154" t="s">
        <v>167</v>
      </c>
      <c r="AU124" s="154" t="s">
        <v>82</v>
      </c>
      <c r="AV124" s="13" t="s">
        <v>80</v>
      </c>
      <c r="AW124" s="13" t="s">
        <v>33</v>
      </c>
      <c r="AX124" s="13" t="s">
        <v>72</v>
      </c>
      <c r="AY124" s="154" t="s">
        <v>122</v>
      </c>
    </row>
    <row r="125" spans="2:51" s="12" customFormat="1" ht="11.25">
      <c r="B125" s="145"/>
      <c r="D125" s="146" t="s">
        <v>167</v>
      </c>
      <c r="E125" s="147" t="s">
        <v>3</v>
      </c>
      <c r="F125" s="148" t="s">
        <v>750</v>
      </c>
      <c r="H125" s="149">
        <v>3.2000000000000001E-2</v>
      </c>
      <c r="I125" s="150"/>
      <c r="L125" s="145"/>
      <c r="M125" s="151"/>
      <c r="T125" s="152"/>
      <c r="AT125" s="147" t="s">
        <v>167</v>
      </c>
      <c r="AU125" s="147" t="s">
        <v>82</v>
      </c>
      <c r="AV125" s="12" t="s">
        <v>82</v>
      </c>
      <c r="AW125" s="12" t="s">
        <v>33</v>
      </c>
      <c r="AX125" s="12" t="s">
        <v>72</v>
      </c>
      <c r="AY125" s="147" t="s">
        <v>122</v>
      </c>
    </row>
    <row r="126" spans="2:51" s="13" customFormat="1" ht="11.25">
      <c r="B126" s="153"/>
      <c r="D126" s="146" t="s">
        <v>167</v>
      </c>
      <c r="E126" s="154" t="s">
        <v>3</v>
      </c>
      <c r="F126" s="155" t="s">
        <v>255</v>
      </c>
      <c r="H126" s="154" t="s">
        <v>3</v>
      </c>
      <c r="I126" s="156"/>
      <c r="L126" s="153"/>
      <c r="M126" s="157"/>
      <c r="T126" s="158"/>
      <c r="AT126" s="154" t="s">
        <v>167</v>
      </c>
      <c r="AU126" s="154" t="s">
        <v>82</v>
      </c>
      <c r="AV126" s="13" t="s">
        <v>80</v>
      </c>
      <c r="AW126" s="13" t="s">
        <v>33</v>
      </c>
      <c r="AX126" s="13" t="s">
        <v>72</v>
      </c>
      <c r="AY126" s="154" t="s">
        <v>122</v>
      </c>
    </row>
    <row r="127" spans="2:51" s="12" customFormat="1" ht="11.25">
      <c r="B127" s="145"/>
      <c r="D127" s="146" t="s">
        <v>167</v>
      </c>
      <c r="E127" s="147" t="s">
        <v>3</v>
      </c>
      <c r="F127" s="148" t="s">
        <v>751</v>
      </c>
      <c r="H127" s="149">
        <v>0.23100000000000001</v>
      </c>
      <c r="I127" s="150"/>
      <c r="L127" s="145"/>
      <c r="M127" s="151"/>
      <c r="T127" s="152"/>
      <c r="AT127" s="147" t="s">
        <v>167</v>
      </c>
      <c r="AU127" s="147" t="s">
        <v>82</v>
      </c>
      <c r="AV127" s="12" t="s">
        <v>82</v>
      </c>
      <c r="AW127" s="12" t="s">
        <v>33</v>
      </c>
      <c r="AX127" s="12" t="s">
        <v>72</v>
      </c>
      <c r="AY127" s="147" t="s">
        <v>122</v>
      </c>
    </row>
    <row r="128" spans="2:51" s="13" customFormat="1" ht="11.25">
      <c r="B128" s="153"/>
      <c r="D128" s="146" t="s">
        <v>167</v>
      </c>
      <c r="E128" s="154" t="s">
        <v>3</v>
      </c>
      <c r="F128" s="155" t="s">
        <v>257</v>
      </c>
      <c r="H128" s="154" t="s">
        <v>3</v>
      </c>
      <c r="I128" s="156"/>
      <c r="L128" s="153"/>
      <c r="M128" s="157"/>
      <c r="T128" s="158"/>
      <c r="AT128" s="154" t="s">
        <v>167</v>
      </c>
      <c r="AU128" s="154" t="s">
        <v>82</v>
      </c>
      <c r="AV128" s="13" t="s">
        <v>80</v>
      </c>
      <c r="AW128" s="13" t="s">
        <v>33</v>
      </c>
      <c r="AX128" s="13" t="s">
        <v>72</v>
      </c>
      <c r="AY128" s="154" t="s">
        <v>122</v>
      </c>
    </row>
    <row r="129" spans="2:65" s="12" customFormat="1" ht="11.25">
      <c r="B129" s="145"/>
      <c r="D129" s="146" t="s">
        <v>167</v>
      </c>
      <c r="E129" s="147" t="s">
        <v>3</v>
      </c>
      <c r="F129" s="148" t="s">
        <v>752</v>
      </c>
      <c r="H129" s="149">
        <v>0.1</v>
      </c>
      <c r="I129" s="150"/>
      <c r="L129" s="145"/>
      <c r="M129" s="151"/>
      <c r="T129" s="152"/>
      <c r="AT129" s="147" t="s">
        <v>167</v>
      </c>
      <c r="AU129" s="147" t="s">
        <v>82</v>
      </c>
      <c r="AV129" s="12" t="s">
        <v>82</v>
      </c>
      <c r="AW129" s="12" t="s">
        <v>33</v>
      </c>
      <c r="AX129" s="12" t="s">
        <v>72</v>
      </c>
      <c r="AY129" s="147" t="s">
        <v>122</v>
      </c>
    </row>
    <row r="130" spans="2:65" s="14" customFormat="1" ht="11.25">
      <c r="B130" s="159"/>
      <c r="D130" s="146" t="s">
        <v>167</v>
      </c>
      <c r="E130" s="160" t="s">
        <v>3</v>
      </c>
      <c r="F130" s="161" t="s">
        <v>186</v>
      </c>
      <c r="H130" s="162">
        <v>1.1170000000000002</v>
      </c>
      <c r="I130" s="163"/>
      <c r="L130" s="159"/>
      <c r="M130" s="164"/>
      <c r="T130" s="165"/>
      <c r="AT130" s="160" t="s">
        <v>167</v>
      </c>
      <c r="AU130" s="160" t="s">
        <v>82</v>
      </c>
      <c r="AV130" s="14" t="s">
        <v>129</v>
      </c>
      <c r="AW130" s="14" t="s">
        <v>33</v>
      </c>
      <c r="AX130" s="14" t="s">
        <v>80</v>
      </c>
      <c r="AY130" s="160" t="s">
        <v>122</v>
      </c>
    </row>
    <row r="131" spans="2:65" s="1" customFormat="1" ht="16.5" customHeight="1">
      <c r="B131" s="127"/>
      <c r="C131" s="128" t="s">
        <v>152</v>
      </c>
      <c r="D131" s="128" t="s">
        <v>124</v>
      </c>
      <c r="E131" s="129" t="s">
        <v>753</v>
      </c>
      <c r="F131" s="130" t="s">
        <v>754</v>
      </c>
      <c r="G131" s="131" t="s">
        <v>221</v>
      </c>
      <c r="H131" s="132">
        <v>0.88100000000000001</v>
      </c>
      <c r="I131" s="133"/>
      <c r="J131" s="134">
        <f>ROUND(I131*H131,2)</f>
        <v>0</v>
      </c>
      <c r="K131" s="130" t="s">
        <v>128</v>
      </c>
      <c r="L131" s="32"/>
      <c r="M131" s="135" t="s">
        <v>3</v>
      </c>
      <c r="N131" s="136" t="s">
        <v>43</v>
      </c>
      <c r="P131" s="137">
        <f>O131*H131</f>
        <v>0</v>
      </c>
      <c r="Q131" s="137">
        <v>2.3010199999999998</v>
      </c>
      <c r="R131" s="137">
        <f>Q131*H131</f>
        <v>2.0271986200000001</v>
      </c>
      <c r="S131" s="137">
        <v>0</v>
      </c>
      <c r="T131" s="138">
        <f>S131*H131</f>
        <v>0</v>
      </c>
      <c r="AR131" s="139" t="s">
        <v>129</v>
      </c>
      <c r="AT131" s="139" t="s">
        <v>124</v>
      </c>
      <c r="AU131" s="139" t="s">
        <v>82</v>
      </c>
      <c r="AY131" s="17" t="s">
        <v>122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80</v>
      </c>
      <c r="BK131" s="140">
        <f>ROUND(I131*H131,2)</f>
        <v>0</v>
      </c>
      <c r="BL131" s="17" t="s">
        <v>129</v>
      </c>
      <c r="BM131" s="139" t="s">
        <v>755</v>
      </c>
    </row>
    <row r="132" spans="2:65" s="1" customFormat="1" ht="11.25">
      <c r="B132" s="32"/>
      <c r="D132" s="141" t="s">
        <v>131</v>
      </c>
      <c r="F132" s="142" t="s">
        <v>756</v>
      </c>
      <c r="I132" s="143"/>
      <c r="L132" s="32"/>
      <c r="M132" s="144"/>
      <c r="T132" s="53"/>
      <c r="AT132" s="17" t="s">
        <v>131</v>
      </c>
      <c r="AU132" s="17" t="s">
        <v>82</v>
      </c>
    </row>
    <row r="133" spans="2:65" s="13" customFormat="1" ht="11.25">
      <c r="B133" s="153"/>
      <c r="D133" s="146" t="s">
        <v>167</v>
      </c>
      <c r="E133" s="154" t="s">
        <v>3</v>
      </c>
      <c r="F133" s="155" t="s">
        <v>275</v>
      </c>
      <c r="H133" s="154" t="s">
        <v>3</v>
      </c>
      <c r="I133" s="156"/>
      <c r="L133" s="153"/>
      <c r="M133" s="157"/>
      <c r="T133" s="158"/>
      <c r="AT133" s="154" t="s">
        <v>167</v>
      </c>
      <c r="AU133" s="154" t="s">
        <v>82</v>
      </c>
      <c r="AV133" s="13" t="s">
        <v>80</v>
      </c>
      <c r="AW133" s="13" t="s">
        <v>33</v>
      </c>
      <c r="AX133" s="13" t="s">
        <v>72</v>
      </c>
      <c r="AY133" s="154" t="s">
        <v>122</v>
      </c>
    </row>
    <row r="134" spans="2:65" s="12" customFormat="1" ht="11.25">
      <c r="B134" s="145"/>
      <c r="D134" s="146" t="s">
        <v>167</v>
      </c>
      <c r="E134" s="147" t="s">
        <v>3</v>
      </c>
      <c r="F134" s="148" t="s">
        <v>276</v>
      </c>
      <c r="H134" s="149">
        <v>0.88100000000000001</v>
      </c>
      <c r="I134" s="150"/>
      <c r="L134" s="145"/>
      <c r="M134" s="151"/>
      <c r="T134" s="152"/>
      <c r="AT134" s="147" t="s">
        <v>167</v>
      </c>
      <c r="AU134" s="147" t="s">
        <v>82</v>
      </c>
      <c r="AV134" s="12" t="s">
        <v>82</v>
      </c>
      <c r="AW134" s="12" t="s">
        <v>33</v>
      </c>
      <c r="AX134" s="12" t="s">
        <v>80</v>
      </c>
      <c r="AY134" s="147" t="s">
        <v>122</v>
      </c>
    </row>
    <row r="135" spans="2:65" s="1" customFormat="1" ht="16.5" customHeight="1">
      <c r="B135" s="127"/>
      <c r="C135" s="128" t="s">
        <v>157</v>
      </c>
      <c r="D135" s="128" t="s">
        <v>124</v>
      </c>
      <c r="E135" s="129" t="s">
        <v>757</v>
      </c>
      <c r="F135" s="130" t="s">
        <v>758</v>
      </c>
      <c r="G135" s="131" t="s">
        <v>221</v>
      </c>
      <c r="H135" s="132">
        <v>0.312</v>
      </c>
      <c r="I135" s="133"/>
      <c r="J135" s="134">
        <f>ROUND(I135*H135,2)</f>
        <v>0</v>
      </c>
      <c r="K135" s="130" t="s">
        <v>128</v>
      </c>
      <c r="L135" s="32"/>
      <c r="M135" s="135" t="s">
        <v>3</v>
      </c>
      <c r="N135" s="136" t="s">
        <v>43</v>
      </c>
      <c r="P135" s="137">
        <f>O135*H135</f>
        <v>0</v>
      </c>
      <c r="Q135" s="137">
        <v>2.3010199999999998</v>
      </c>
      <c r="R135" s="137">
        <f>Q135*H135</f>
        <v>0.71791823999999993</v>
      </c>
      <c r="S135" s="137">
        <v>0</v>
      </c>
      <c r="T135" s="138">
        <f>S135*H135</f>
        <v>0</v>
      </c>
      <c r="AR135" s="139" t="s">
        <v>129</v>
      </c>
      <c r="AT135" s="139" t="s">
        <v>124</v>
      </c>
      <c r="AU135" s="139" t="s">
        <v>82</v>
      </c>
      <c r="AY135" s="17" t="s">
        <v>122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7" t="s">
        <v>80</v>
      </c>
      <c r="BK135" s="140">
        <f>ROUND(I135*H135,2)</f>
        <v>0</v>
      </c>
      <c r="BL135" s="17" t="s">
        <v>129</v>
      </c>
      <c r="BM135" s="139" t="s">
        <v>759</v>
      </c>
    </row>
    <row r="136" spans="2:65" s="1" customFormat="1" ht="11.25">
      <c r="B136" s="32"/>
      <c r="D136" s="141" t="s">
        <v>131</v>
      </c>
      <c r="F136" s="142" t="s">
        <v>760</v>
      </c>
      <c r="I136" s="143"/>
      <c r="L136" s="32"/>
      <c r="M136" s="144"/>
      <c r="T136" s="53"/>
      <c r="AT136" s="17" t="s">
        <v>131</v>
      </c>
      <c r="AU136" s="17" t="s">
        <v>82</v>
      </c>
    </row>
    <row r="137" spans="2:65" s="13" customFormat="1" ht="11.25">
      <c r="B137" s="153"/>
      <c r="D137" s="146" t="s">
        <v>167</v>
      </c>
      <c r="E137" s="154" t="s">
        <v>3</v>
      </c>
      <c r="F137" s="155" t="s">
        <v>271</v>
      </c>
      <c r="H137" s="154" t="s">
        <v>3</v>
      </c>
      <c r="I137" s="156"/>
      <c r="L137" s="153"/>
      <c r="M137" s="157"/>
      <c r="T137" s="158"/>
      <c r="AT137" s="154" t="s">
        <v>167</v>
      </c>
      <c r="AU137" s="154" t="s">
        <v>82</v>
      </c>
      <c r="AV137" s="13" t="s">
        <v>80</v>
      </c>
      <c r="AW137" s="13" t="s">
        <v>33</v>
      </c>
      <c r="AX137" s="13" t="s">
        <v>72</v>
      </c>
      <c r="AY137" s="154" t="s">
        <v>122</v>
      </c>
    </row>
    <row r="138" spans="2:65" s="12" customFormat="1" ht="11.25">
      <c r="B138" s="145"/>
      <c r="D138" s="146" t="s">
        <v>167</v>
      </c>
      <c r="E138" s="147" t="s">
        <v>3</v>
      </c>
      <c r="F138" s="148" t="s">
        <v>272</v>
      </c>
      <c r="H138" s="149">
        <v>0.312</v>
      </c>
      <c r="I138" s="150"/>
      <c r="L138" s="145"/>
      <c r="M138" s="151"/>
      <c r="T138" s="152"/>
      <c r="AT138" s="147" t="s">
        <v>167</v>
      </c>
      <c r="AU138" s="147" t="s">
        <v>82</v>
      </c>
      <c r="AV138" s="12" t="s">
        <v>82</v>
      </c>
      <c r="AW138" s="12" t="s">
        <v>33</v>
      </c>
      <c r="AX138" s="12" t="s">
        <v>80</v>
      </c>
      <c r="AY138" s="147" t="s">
        <v>122</v>
      </c>
    </row>
    <row r="139" spans="2:65" s="1" customFormat="1" ht="16.5" customHeight="1">
      <c r="B139" s="127"/>
      <c r="C139" s="128" t="s">
        <v>162</v>
      </c>
      <c r="D139" s="128" t="s">
        <v>124</v>
      </c>
      <c r="E139" s="129" t="s">
        <v>572</v>
      </c>
      <c r="F139" s="130" t="s">
        <v>573</v>
      </c>
      <c r="G139" s="131" t="s">
        <v>221</v>
      </c>
      <c r="H139" s="132">
        <v>3.9340000000000002</v>
      </c>
      <c r="I139" s="133"/>
      <c r="J139" s="134">
        <f>ROUND(I139*H139,2)</f>
        <v>0</v>
      </c>
      <c r="K139" s="130" t="s">
        <v>128</v>
      </c>
      <c r="L139" s="32"/>
      <c r="M139" s="135" t="s">
        <v>3</v>
      </c>
      <c r="N139" s="136" t="s">
        <v>43</v>
      </c>
      <c r="P139" s="137">
        <f>O139*H139</f>
        <v>0</v>
      </c>
      <c r="Q139" s="137">
        <v>2.3010199999999998</v>
      </c>
      <c r="R139" s="137">
        <f>Q139*H139</f>
        <v>9.0522126800000002</v>
      </c>
      <c r="S139" s="137">
        <v>0</v>
      </c>
      <c r="T139" s="138">
        <f>S139*H139</f>
        <v>0</v>
      </c>
      <c r="AR139" s="139" t="s">
        <v>129</v>
      </c>
      <c r="AT139" s="139" t="s">
        <v>124</v>
      </c>
      <c r="AU139" s="139" t="s">
        <v>82</v>
      </c>
      <c r="AY139" s="17" t="s">
        <v>122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7" t="s">
        <v>80</v>
      </c>
      <c r="BK139" s="140">
        <f>ROUND(I139*H139,2)</f>
        <v>0</v>
      </c>
      <c r="BL139" s="17" t="s">
        <v>129</v>
      </c>
      <c r="BM139" s="139" t="s">
        <v>761</v>
      </c>
    </row>
    <row r="140" spans="2:65" s="1" customFormat="1" ht="11.25">
      <c r="B140" s="32"/>
      <c r="D140" s="141" t="s">
        <v>131</v>
      </c>
      <c r="F140" s="142" t="s">
        <v>575</v>
      </c>
      <c r="I140" s="143"/>
      <c r="L140" s="32"/>
      <c r="M140" s="144"/>
      <c r="T140" s="53"/>
      <c r="AT140" s="17" t="s">
        <v>131</v>
      </c>
      <c r="AU140" s="17" t="s">
        <v>82</v>
      </c>
    </row>
    <row r="141" spans="2:65" s="13" customFormat="1" ht="11.25">
      <c r="B141" s="153"/>
      <c r="D141" s="146" t="s">
        <v>167</v>
      </c>
      <c r="E141" s="154" t="s">
        <v>3</v>
      </c>
      <c r="F141" s="155" t="s">
        <v>273</v>
      </c>
      <c r="H141" s="154" t="s">
        <v>3</v>
      </c>
      <c r="I141" s="156"/>
      <c r="L141" s="153"/>
      <c r="M141" s="157"/>
      <c r="T141" s="158"/>
      <c r="AT141" s="154" t="s">
        <v>167</v>
      </c>
      <c r="AU141" s="154" t="s">
        <v>82</v>
      </c>
      <c r="AV141" s="13" t="s">
        <v>80</v>
      </c>
      <c r="AW141" s="13" t="s">
        <v>33</v>
      </c>
      <c r="AX141" s="13" t="s">
        <v>72</v>
      </c>
      <c r="AY141" s="154" t="s">
        <v>122</v>
      </c>
    </row>
    <row r="142" spans="2:65" s="12" customFormat="1" ht="11.25">
      <c r="B142" s="145"/>
      <c r="D142" s="146" t="s">
        <v>167</v>
      </c>
      <c r="E142" s="147" t="s">
        <v>3</v>
      </c>
      <c r="F142" s="148" t="s">
        <v>274</v>
      </c>
      <c r="H142" s="149">
        <v>3.9340000000000002</v>
      </c>
      <c r="I142" s="150"/>
      <c r="L142" s="145"/>
      <c r="M142" s="151"/>
      <c r="T142" s="152"/>
      <c r="AT142" s="147" t="s">
        <v>167</v>
      </c>
      <c r="AU142" s="147" t="s">
        <v>82</v>
      </c>
      <c r="AV142" s="12" t="s">
        <v>82</v>
      </c>
      <c r="AW142" s="12" t="s">
        <v>33</v>
      </c>
      <c r="AX142" s="12" t="s">
        <v>80</v>
      </c>
      <c r="AY142" s="147" t="s">
        <v>122</v>
      </c>
    </row>
    <row r="143" spans="2:65" s="1" customFormat="1" ht="24.2" customHeight="1">
      <c r="B143" s="127"/>
      <c r="C143" s="128" t="s">
        <v>169</v>
      </c>
      <c r="D143" s="128" t="s">
        <v>124</v>
      </c>
      <c r="E143" s="129" t="s">
        <v>762</v>
      </c>
      <c r="F143" s="130" t="s">
        <v>763</v>
      </c>
      <c r="G143" s="131" t="s">
        <v>221</v>
      </c>
      <c r="H143" s="132">
        <v>6.1669999999999998</v>
      </c>
      <c r="I143" s="133"/>
      <c r="J143" s="134">
        <f>ROUND(I143*H143,2)</f>
        <v>0</v>
      </c>
      <c r="K143" s="130" t="s">
        <v>128</v>
      </c>
      <c r="L143" s="32"/>
      <c r="M143" s="135" t="s">
        <v>3</v>
      </c>
      <c r="N143" s="136" t="s">
        <v>43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129</v>
      </c>
      <c r="AT143" s="139" t="s">
        <v>124</v>
      </c>
      <c r="AU143" s="139" t="s">
        <v>82</v>
      </c>
      <c r="AY143" s="17" t="s">
        <v>122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7" t="s">
        <v>80</v>
      </c>
      <c r="BK143" s="140">
        <f>ROUND(I143*H143,2)</f>
        <v>0</v>
      </c>
      <c r="BL143" s="17" t="s">
        <v>129</v>
      </c>
      <c r="BM143" s="139" t="s">
        <v>764</v>
      </c>
    </row>
    <row r="144" spans="2:65" s="1" customFormat="1" ht="11.25">
      <c r="B144" s="32"/>
      <c r="D144" s="141" t="s">
        <v>131</v>
      </c>
      <c r="F144" s="142" t="s">
        <v>765</v>
      </c>
      <c r="I144" s="143"/>
      <c r="L144" s="32"/>
      <c r="M144" s="144"/>
      <c r="T144" s="53"/>
      <c r="AT144" s="17" t="s">
        <v>131</v>
      </c>
      <c r="AU144" s="17" t="s">
        <v>82</v>
      </c>
    </row>
    <row r="145" spans="2:65" s="13" customFormat="1" ht="11.25">
      <c r="B145" s="153"/>
      <c r="D145" s="146" t="s">
        <v>167</v>
      </c>
      <c r="E145" s="154" t="s">
        <v>3</v>
      </c>
      <c r="F145" s="155" t="s">
        <v>283</v>
      </c>
      <c r="H145" s="154" t="s">
        <v>3</v>
      </c>
      <c r="I145" s="156"/>
      <c r="L145" s="153"/>
      <c r="M145" s="157"/>
      <c r="T145" s="158"/>
      <c r="AT145" s="154" t="s">
        <v>167</v>
      </c>
      <c r="AU145" s="154" t="s">
        <v>82</v>
      </c>
      <c r="AV145" s="13" t="s">
        <v>80</v>
      </c>
      <c r="AW145" s="13" t="s">
        <v>33</v>
      </c>
      <c r="AX145" s="13" t="s">
        <v>72</v>
      </c>
      <c r="AY145" s="154" t="s">
        <v>122</v>
      </c>
    </row>
    <row r="146" spans="2:65" s="12" customFormat="1" ht="11.25">
      <c r="B146" s="145"/>
      <c r="D146" s="146" t="s">
        <v>167</v>
      </c>
      <c r="E146" s="147" t="s">
        <v>3</v>
      </c>
      <c r="F146" s="148" t="s">
        <v>766</v>
      </c>
      <c r="H146" s="149">
        <v>6.1669999999999998</v>
      </c>
      <c r="I146" s="150"/>
      <c r="L146" s="145"/>
      <c r="M146" s="151"/>
      <c r="T146" s="152"/>
      <c r="AT146" s="147" t="s">
        <v>167</v>
      </c>
      <c r="AU146" s="147" t="s">
        <v>82</v>
      </c>
      <c r="AV146" s="12" t="s">
        <v>82</v>
      </c>
      <c r="AW146" s="12" t="s">
        <v>33</v>
      </c>
      <c r="AX146" s="12" t="s">
        <v>80</v>
      </c>
      <c r="AY146" s="147" t="s">
        <v>122</v>
      </c>
    </row>
    <row r="147" spans="2:65" s="1" customFormat="1" ht="16.5" customHeight="1">
      <c r="B147" s="127"/>
      <c r="C147" s="128" t="s">
        <v>175</v>
      </c>
      <c r="D147" s="128" t="s">
        <v>124</v>
      </c>
      <c r="E147" s="129" t="s">
        <v>577</v>
      </c>
      <c r="F147" s="130" t="s">
        <v>578</v>
      </c>
      <c r="G147" s="131" t="s">
        <v>140</v>
      </c>
      <c r="H147" s="132">
        <v>32.914999999999999</v>
      </c>
      <c r="I147" s="133"/>
      <c r="J147" s="134">
        <f>ROUND(I147*H147,2)</f>
        <v>0</v>
      </c>
      <c r="K147" s="130" t="s">
        <v>128</v>
      </c>
      <c r="L147" s="32"/>
      <c r="M147" s="135" t="s">
        <v>3</v>
      </c>
      <c r="N147" s="136" t="s">
        <v>43</v>
      </c>
      <c r="P147" s="137">
        <f>O147*H147</f>
        <v>0</v>
      </c>
      <c r="Q147" s="137">
        <v>2.6900000000000001E-3</v>
      </c>
      <c r="R147" s="137">
        <f>Q147*H147</f>
        <v>8.8541350000000005E-2</v>
      </c>
      <c r="S147" s="137">
        <v>0</v>
      </c>
      <c r="T147" s="138">
        <f>S147*H147</f>
        <v>0</v>
      </c>
      <c r="AR147" s="139" t="s">
        <v>129</v>
      </c>
      <c r="AT147" s="139" t="s">
        <v>124</v>
      </c>
      <c r="AU147" s="139" t="s">
        <v>82</v>
      </c>
      <c r="AY147" s="17" t="s">
        <v>122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7" t="s">
        <v>80</v>
      </c>
      <c r="BK147" s="140">
        <f>ROUND(I147*H147,2)</f>
        <v>0</v>
      </c>
      <c r="BL147" s="17" t="s">
        <v>129</v>
      </c>
      <c r="BM147" s="139" t="s">
        <v>767</v>
      </c>
    </row>
    <row r="148" spans="2:65" s="1" customFormat="1" ht="11.25">
      <c r="B148" s="32"/>
      <c r="D148" s="141" t="s">
        <v>131</v>
      </c>
      <c r="F148" s="142" t="s">
        <v>580</v>
      </c>
      <c r="I148" s="143"/>
      <c r="L148" s="32"/>
      <c r="M148" s="144"/>
      <c r="T148" s="53"/>
      <c r="AT148" s="17" t="s">
        <v>131</v>
      </c>
      <c r="AU148" s="17" t="s">
        <v>82</v>
      </c>
    </row>
    <row r="149" spans="2:65" s="13" customFormat="1" ht="11.25">
      <c r="B149" s="153"/>
      <c r="D149" s="146" t="s">
        <v>167</v>
      </c>
      <c r="E149" s="154" t="s">
        <v>3</v>
      </c>
      <c r="F149" s="155" t="s">
        <v>271</v>
      </c>
      <c r="H149" s="154" t="s">
        <v>3</v>
      </c>
      <c r="I149" s="156"/>
      <c r="L149" s="153"/>
      <c r="M149" s="157"/>
      <c r="T149" s="158"/>
      <c r="AT149" s="154" t="s">
        <v>167</v>
      </c>
      <c r="AU149" s="154" t="s">
        <v>82</v>
      </c>
      <c r="AV149" s="13" t="s">
        <v>80</v>
      </c>
      <c r="AW149" s="13" t="s">
        <v>33</v>
      </c>
      <c r="AX149" s="13" t="s">
        <v>72</v>
      </c>
      <c r="AY149" s="154" t="s">
        <v>122</v>
      </c>
    </row>
    <row r="150" spans="2:65" s="12" customFormat="1" ht="11.25">
      <c r="B150" s="145"/>
      <c r="D150" s="146" t="s">
        <v>167</v>
      </c>
      <c r="E150" s="147" t="s">
        <v>3</v>
      </c>
      <c r="F150" s="148" t="s">
        <v>768</v>
      </c>
      <c r="H150" s="149">
        <v>2.08</v>
      </c>
      <c r="I150" s="150"/>
      <c r="L150" s="145"/>
      <c r="M150" s="151"/>
      <c r="T150" s="152"/>
      <c r="AT150" s="147" t="s">
        <v>167</v>
      </c>
      <c r="AU150" s="147" t="s">
        <v>82</v>
      </c>
      <c r="AV150" s="12" t="s">
        <v>82</v>
      </c>
      <c r="AW150" s="12" t="s">
        <v>33</v>
      </c>
      <c r="AX150" s="12" t="s">
        <v>72</v>
      </c>
      <c r="AY150" s="147" t="s">
        <v>122</v>
      </c>
    </row>
    <row r="151" spans="2:65" s="13" customFormat="1" ht="11.25">
      <c r="B151" s="153"/>
      <c r="D151" s="146" t="s">
        <v>167</v>
      </c>
      <c r="E151" s="154" t="s">
        <v>3</v>
      </c>
      <c r="F151" s="155" t="s">
        <v>283</v>
      </c>
      <c r="H151" s="154" t="s">
        <v>3</v>
      </c>
      <c r="I151" s="156"/>
      <c r="L151" s="153"/>
      <c r="M151" s="157"/>
      <c r="T151" s="158"/>
      <c r="AT151" s="154" t="s">
        <v>167</v>
      </c>
      <c r="AU151" s="154" t="s">
        <v>82</v>
      </c>
      <c r="AV151" s="13" t="s">
        <v>80</v>
      </c>
      <c r="AW151" s="13" t="s">
        <v>33</v>
      </c>
      <c r="AX151" s="13" t="s">
        <v>72</v>
      </c>
      <c r="AY151" s="154" t="s">
        <v>122</v>
      </c>
    </row>
    <row r="152" spans="2:65" s="12" customFormat="1" ht="11.25">
      <c r="B152" s="145"/>
      <c r="D152" s="146" t="s">
        <v>167</v>
      </c>
      <c r="E152" s="147" t="s">
        <v>3</v>
      </c>
      <c r="F152" s="148" t="s">
        <v>769</v>
      </c>
      <c r="H152" s="149">
        <v>30.835000000000001</v>
      </c>
      <c r="I152" s="150"/>
      <c r="L152" s="145"/>
      <c r="M152" s="151"/>
      <c r="T152" s="152"/>
      <c r="AT152" s="147" t="s">
        <v>167</v>
      </c>
      <c r="AU152" s="147" t="s">
        <v>82</v>
      </c>
      <c r="AV152" s="12" t="s">
        <v>82</v>
      </c>
      <c r="AW152" s="12" t="s">
        <v>33</v>
      </c>
      <c r="AX152" s="12" t="s">
        <v>72</v>
      </c>
      <c r="AY152" s="147" t="s">
        <v>122</v>
      </c>
    </row>
    <row r="153" spans="2:65" s="14" customFormat="1" ht="11.25">
      <c r="B153" s="159"/>
      <c r="D153" s="146" t="s">
        <v>167</v>
      </c>
      <c r="E153" s="160" t="s">
        <v>3</v>
      </c>
      <c r="F153" s="161" t="s">
        <v>186</v>
      </c>
      <c r="H153" s="162">
        <v>32.914999999999999</v>
      </c>
      <c r="I153" s="163"/>
      <c r="L153" s="159"/>
      <c r="M153" s="164"/>
      <c r="T153" s="165"/>
      <c r="AT153" s="160" t="s">
        <v>167</v>
      </c>
      <c r="AU153" s="160" t="s">
        <v>82</v>
      </c>
      <c r="AV153" s="14" t="s">
        <v>129</v>
      </c>
      <c r="AW153" s="14" t="s">
        <v>33</v>
      </c>
      <c r="AX153" s="14" t="s">
        <v>80</v>
      </c>
      <c r="AY153" s="160" t="s">
        <v>122</v>
      </c>
    </row>
    <row r="154" spans="2:65" s="1" customFormat="1" ht="16.5" customHeight="1">
      <c r="B154" s="127"/>
      <c r="C154" s="128" t="s">
        <v>187</v>
      </c>
      <c r="D154" s="128" t="s">
        <v>124</v>
      </c>
      <c r="E154" s="129" t="s">
        <v>582</v>
      </c>
      <c r="F154" s="130" t="s">
        <v>583</v>
      </c>
      <c r="G154" s="131" t="s">
        <v>140</v>
      </c>
      <c r="H154" s="132">
        <v>32.914999999999999</v>
      </c>
      <c r="I154" s="133"/>
      <c r="J154" s="134">
        <f>ROUND(I154*H154,2)</f>
        <v>0</v>
      </c>
      <c r="K154" s="130" t="s">
        <v>128</v>
      </c>
      <c r="L154" s="32"/>
      <c r="M154" s="135" t="s">
        <v>3</v>
      </c>
      <c r="N154" s="136" t="s">
        <v>43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129</v>
      </c>
      <c r="AT154" s="139" t="s">
        <v>124</v>
      </c>
      <c r="AU154" s="139" t="s">
        <v>82</v>
      </c>
      <c r="AY154" s="17" t="s">
        <v>122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80</v>
      </c>
      <c r="BK154" s="140">
        <f>ROUND(I154*H154,2)</f>
        <v>0</v>
      </c>
      <c r="BL154" s="17" t="s">
        <v>129</v>
      </c>
      <c r="BM154" s="139" t="s">
        <v>770</v>
      </c>
    </row>
    <row r="155" spans="2:65" s="1" customFormat="1" ht="11.25">
      <c r="B155" s="32"/>
      <c r="D155" s="141" t="s">
        <v>131</v>
      </c>
      <c r="F155" s="142" t="s">
        <v>585</v>
      </c>
      <c r="I155" s="143"/>
      <c r="L155" s="32"/>
      <c r="M155" s="144"/>
      <c r="T155" s="53"/>
      <c r="AT155" s="17" t="s">
        <v>131</v>
      </c>
      <c r="AU155" s="17" t="s">
        <v>82</v>
      </c>
    </row>
    <row r="156" spans="2:65" s="1" customFormat="1" ht="16.5" customHeight="1">
      <c r="B156" s="127"/>
      <c r="C156" s="128" t="s">
        <v>192</v>
      </c>
      <c r="D156" s="128" t="s">
        <v>124</v>
      </c>
      <c r="E156" s="129" t="s">
        <v>771</v>
      </c>
      <c r="F156" s="130" t="s">
        <v>772</v>
      </c>
      <c r="G156" s="131" t="s">
        <v>400</v>
      </c>
      <c r="H156" s="132">
        <v>0.4</v>
      </c>
      <c r="I156" s="133"/>
      <c r="J156" s="134">
        <f>ROUND(I156*H156,2)</f>
        <v>0</v>
      </c>
      <c r="K156" s="130" t="s">
        <v>128</v>
      </c>
      <c r="L156" s="32"/>
      <c r="M156" s="135" t="s">
        <v>3</v>
      </c>
      <c r="N156" s="136" t="s">
        <v>43</v>
      </c>
      <c r="P156" s="137">
        <f>O156*H156</f>
        <v>0</v>
      </c>
      <c r="Q156" s="137">
        <v>1.06277</v>
      </c>
      <c r="R156" s="137">
        <f>Q156*H156</f>
        <v>0.42510800000000004</v>
      </c>
      <c r="S156" s="137">
        <v>0</v>
      </c>
      <c r="T156" s="138">
        <f>S156*H156</f>
        <v>0</v>
      </c>
      <c r="AR156" s="139" t="s">
        <v>129</v>
      </c>
      <c r="AT156" s="139" t="s">
        <v>124</v>
      </c>
      <c r="AU156" s="139" t="s">
        <v>82</v>
      </c>
      <c r="AY156" s="17" t="s">
        <v>122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7" t="s">
        <v>80</v>
      </c>
      <c r="BK156" s="140">
        <f>ROUND(I156*H156,2)</f>
        <v>0</v>
      </c>
      <c r="BL156" s="17" t="s">
        <v>129</v>
      </c>
      <c r="BM156" s="139" t="s">
        <v>773</v>
      </c>
    </row>
    <row r="157" spans="2:65" s="1" customFormat="1" ht="11.25">
      <c r="B157" s="32"/>
      <c r="D157" s="141" t="s">
        <v>131</v>
      </c>
      <c r="F157" s="142" t="s">
        <v>774</v>
      </c>
      <c r="I157" s="143"/>
      <c r="L157" s="32"/>
      <c r="M157" s="144"/>
      <c r="T157" s="53"/>
      <c r="AT157" s="17" t="s">
        <v>131</v>
      </c>
      <c r="AU157" s="17" t="s">
        <v>82</v>
      </c>
    </row>
    <row r="158" spans="2:65" s="13" customFormat="1" ht="11.25">
      <c r="B158" s="153"/>
      <c r="D158" s="146" t="s">
        <v>167</v>
      </c>
      <c r="E158" s="154" t="s">
        <v>3</v>
      </c>
      <c r="F158" s="155" t="s">
        <v>283</v>
      </c>
      <c r="H158" s="154" t="s">
        <v>3</v>
      </c>
      <c r="I158" s="156"/>
      <c r="L158" s="153"/>
      <c r="M158" s="157"/>
      <c r="T158" s="158"/>
      <c r="AT158" s="154" t="s">
        <v>167</v>
      </c>
      <c r="AU158" s="154" t="s">
        <v>82</v>
      </c>
      <c r="AV158" s="13" t="s">
        <v>80</v>
      </c>
      <c r="AW158" s="13" t="s">
        <v>33</v>
      </c>
      <c r="AX158" s="13" t="s">
        <v>72</v>
      </c>
      <c r="AY158" s="154" t="s">
        <v>122</v>
      </c>
    </row>
    <row r="159" spans="2:65" s="12" customFormat="1" ht="11.25">
      <c r="B159" s="145"/>
      <c r="D159" s="146" t="s">
        <v>167</v>
      </c>
      <c r="E159" s="147" t="s">
        <v>3</v>
      </c>
      <c r="F159" s="148" t="s">
        <v>775</v>
      </c>
      <c r="H159" s="149">
        <v>0.4</v>
      </c>
      <c r="I159" s="150"/>
      <c r="L159" s="145"/>
      <c r="M159" s="151"/>
      <c r="T159" s="152"/>
      <c r="AT159" s="147" t="s">
        <v>167</v>
      </c>
      <c r="AU159" s="147" t="s">
        <v>82</v>
      </c>
      <c r="AV159" s="12" t="s">
        <v>82</v>
      </c>
      <c r="AW159" s="12" t="s">
        <v>33</v>
      </c>
      <c r="AX159" s="12" t="s">
        <v>80</v>
      </c>
      <c r="AY159" s="147" t="s">
        <v>122</v>
      </c>
    </row>
    <row r="160" spans="2:65" s="1" customFormat="1" ht="16.5" customHeight="1">
      <c r="B160" s="127"/>
      <c r="C160" s="128" t="s">
        <v>199</v>
      </c>
      <c r="D160" s="128" t="s">
        <v>124</v>
      </c>
      <c r="E160" s="129" t="s">
        <v>776</v>
      </c>
      <c r="F160" s="130" t="s">
        <v>777</v>
      </c>
      <c r="G160" s="131" t="s">
        <v>221</v>
      </c>
      <c r="H160" s="132">
        <v>5.234</v>
      </c>
      <c r="I160" s="133"/>
      <c r="J160" s="134">
        <f>ROUND(I160*H160,2)</f>
        <v>0</v>
      </c>
      <c r="K160" s="130" t="s">
        <v>128</v>
      </c>
      <c r="L160" s="32"/>
      <c r="M160" s="135" t="s">
        <v>3</v>
      </c>
      <c r="N160" s="136" t="s">
        <v>43</v>
      </c>
      <c r="P160" s="137">
        <f>O160*H160</f>
        <v>0</v>
      </c>
      <c r="Q160" s="137">
        <v>2.3010199999999998</v>
      </c>
      <c r="R160" s="137">
        <f>Q160*H160</f>
        <v>12.043538679999999</v>
      </c>
      <c r="S160" s="137">
        <v>0</v>
      </c>
      <c r="T160" s="138">
        <f>S160*H160</f>
        <v>0</v>
      </c>
      <c r="AR160" s="139" t="s">
        <v>129</v>
      </c>
      <c r="AT160" s="139" t="s">
        <v>124</v>
      </c>
      <c r="AU160" s="139" t="s">
        <v>82</v>
      </c>
      <c r="AY160" s="17" t="s">
        <v>122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80</v>
      </c>
      <c r="BK160" s="140">
        <f>ROUND(I160*H160,2)</f>
        <v>0</v>
      </c>
      <c r="BL160" s="17" t="s">
        <v>129</v>
      </c>
      <c r="BM160" s="139" t="s">
        <v>778</v>
      </c>
    </row>
    <row r="161" spans="2:65" s="1" customFormat="1" ht="11.25">
      <c r="B161" s="32"/>
      <c r="D161" s="141" t="s">
        <v>131</v>
      </c>
      <c r="F161" s="142" t="s">
        <v>779</v>
      </c>
      <c r="I161" s="143"/>
      <c r="L161" s="32"/>
      <c r="M161" s="144"/>
      <c r="T161" s="53"/>
      <c r="AT161" s="17" t="s">
        <v>131</v>
      </c>
      <c r="AU161" s="17" t="s">
        <v>82</v>
      </c>
    </row>
    <row r="162" spans="2:65" s="13" customFormat="1" ht="11.25">
      <c r="B162" s="153"/>
      <c r="D162" s="146" t="s">
        <v>167</v>
      </c>
      <c r="E162" s="154" t="s">
        <v>3</v>
      </c>
      <c r="F162" s="155" t="s">
        <v>742</v>
      </c>
      <c r="H162" s="154" t="s">
        <v>3</v>
      </c>
      <c r="I162" s="156"/>
      <c r="L162" s="153"/>
      <c r="M162" s="157"/>
      <c r="T162" s="158"/>
      <c r="AT162" s="154" t="s">
        <v>167</v>
      </c>
      <c r="AU162" s="154" t="s">
        <v>82</v>
      </c>
      <c r="AV162" s="13" t="s">
        <v>80</v>
      </c>
      <c r="AW162" s="13" t="s">
        <v>33</v>
      </c>
      <c r="AX162" s="13" t="s">
        <v>72</v>
      </c>
      <c r="AY162" s="154" t="s">
        <v>122</v>
      </c>
    </row>
    <row r="163" spans="2:65" s="12" customFormat="1" ht="11.25">
      <c r="B163" s="145"/>
      <c r="D163" s="146" t="s">
        <v>167</v>
      </c>
      <c r="E163" s="147" t="s">
        <v>3</v>
      </c>
      <c r="F163" s="148" t="s">
        <v>780</v>
      </c>
      <c r="H163" s="149">
        <v>0.15</v>
      </c>
      <c r="I163" s="150"/>
      <c r="L163" s="145"/>
      <c r="M163" s="151"/>
      <c r="T163" s="152"/>
      <c r="AT163" s="147" t="s">
        <v>167</v>
      </c>
      <c r="AU163" s="147" t="s">
        <v>82</v>
      </c>
      <c r="AV163" s="12" t="s">
        <v>82</v>
      </c>
      <c r="AW163" s="12" t="s">
        <v>33</v>
      </c>
      <c r="AX163" s="12" t="s">
        <v>72</v>
      </c>
      <c r="AY163" s="147" t="s">
        <v>122</v>
      </c>
    </row>
    <row r="164" spans="2:65" s="13" customFormat="1" ht="11.25">
      <c r="B164" s="153"/>
      <c r="D164" s="146" t="s">
        <v>167</v>
      </c>
      <c r="E164" s="154" t="s">
        <v>3</v>
      </c>
      <c r="F164" s="155" t="s">
        <v>744</v>
      </c>
      <c r="H164" s="154" t="s">
        <v>3</v>
      </c>
      <c r="I164" s="156"/>
      <c r="L164" s="153"/>
      <c r="M164" s="157"/>
      <c r="T164" s="158"/>
      <c r="AT164" s="154" t="s">
        <v>167</v>
      </c>
      <c r="AU164" s="154" t="s">
        <v>82</v>
      </c>
      <c r="AV164" s="13" t="s">
        <v>80</v>
      </c>
      <c r="AW164" s="13" t="s">
        <v>33</v>
      </c>
      <c r="AX164" s="13" t="s">
        <v>72</v>
      </c>
      <c r="AY164" s="154" t="s">
        <v>122</v>
      </c>
    </row>
    <row r="165" spans="2:65" s="12" customFormat="1" ht="11.25">
      <c r="B165" s="145"/>
      <c r="D165" s="146" t="s">
        <v>167</v>
      </c>
      <c r="E165" s="147" t="s">
        <v>3</v>
      </c>
      <c r="F165" s="148" t="s">
        <v>781</v>
      </c>
      <c r="H165" s="149">
        <v>0.6</v>
      </c>
      <c r="I165" s="150"/>
      <c r="L165" s="145"/>
      <c r="M165" s="151"/>
      <c r="T165" s="152"/>
      <c r="AT165" s="147" t="s">
        <v>167</v>
      </c>
      <c r="AU165" s="147" t="s">
        <v>82</v>
      </c>
      <c r="AV165" s="12" t="s">
        <v>82</v>
      </c>
      <c r="AW165" s="12" t="s">
        <v>33</v>
      </c>
      <c r="AX165" s="12" t="s">
        <v>72</v>
      </c>
      <c r="AY165" s="147" t="s">
        <v>122</v>
      </c>
    </row>
    <row r="166" spans="2:65" s="13" customFormat="1" ht="11.25">
      <c r="B166" s="153"/>
      <c r="D166" s="146" t="s">
        <v>167</v>
      </c>
      <c r="E166" s="154" t="s">
        <v>3</v>
      </c>
      <c r="F166" s="155" t="s">
        <v>746</v>
      </c>
      <c r="H166" s="154" t="s">
        <v>3</v>
      </c>
      <c r="I166" s="156"/>
      <c r="L166" s="153"/>
      <c r="M166" s="157"/>
      <c r="T166" s="158"/>
      <c r="AT166" s="154" t="s">
        <v>167</v>
      </c>
      <c r="AU166" s="154" t="s">
        <v>82</v>
      </c>
      <c r="AV166" s="13" t="s">
        <v>80</v>
      </c>
      <c r="AW166" s="13" t="s">
        <v>33</v>
      </c>
      <c r="AX166" s="13" t="s">
        <v>72</v>
      </c>
      <c r="AY166" s="154" t="s">
        <v>122</v>
      </c>
    </row>
    <row r="167" spans="2:65" s="12" customFormat="1" ht="11.25">
      <c r="B167" s="145"/>
      <c r="D167" s="146" t="s">
        <v>167</v>
      </c>
      <c r="E167" s="147" t="s">
        <v>3</v>
      </c>
      <c r="F167" s="148" t="s">
        <v>782</v>
      </c>
      <c r="H167" s="149">
        <v>0.2</v>
      </c>
      <c r="I167" s="150"/>
      <c r="L167" s="145"/>
      <c r="M167" s="151"/>
      <c r="T167" s="152"/>
      <c r="AT167" s="147" t="s">
        <v>167</v>
      </c>
      <c r="AU167" s="147" t="s">
        <v>82</v>
      </c>
      <c r="AV167" s="12" t="s">
        <v>82</v>
      </c>
      <c r="AW167" s="12" t="s">
        <v>33</v>
      </c>
      <c r="AX167" s="12" t="s">
        <v>72</v>
      </c>
      <c r="AY167" s="147" t="s">
        <v>122</v>
      </c>
    </row>
    <row r="168" spans="2:65" s="13" customFormat="1" ht="11.25">
      <c r="B168" s="153"/>
      <c r="D168" s="146" t="s">
        <v>167</v>
      </c>
      <c r="E168" s="154" t="s">
        <v>3</v>
      </c>
      <c r="F168" s="155" t="s">
        <v>748</v>
      </c>
      <c r="H168" s="154" t="s">
        <v>3</v>
      </c>
      <c r="I168" s="156"/>
      <c r="L168" s="153"/>
      <c r="M168" s="157"/>
      <c r="T168" s="158"/>
      <c r="AT168" s="154" t="s">
        <v>167</v>
      </c>
      <c r="AU168" s="154" t="s">
        <v>82</v>
      </c>
      <c r="AV168" s="13" t="s">
        <v>80</v>
      </c>
      <c r="AW168" s="13" t="s">
        <v>33</v>
      </c>
      <c r="AX168" s="13" t="s">
        <v>72</v>
      </c>
      <c r="AY168" s="154" t="s">
        <v>122</v>
      </c>
    </row>
    <row r="169" spans="2:65" s="12" customFormat="1" ht="11.25">
      <c r="B169" s="145"/>
      <c r="D169" s="146" t="s">
        <v>167</v>
      </c>
      <c r="E169" s="147" t="s">
        <v>3</v>
      </c>
      <c r="F169" s="148" t="s">
        <v>783</v>
      </c>
      <c r="H169" s="149">
        <v>0.18</v>
      </c>
      <c r="I169" s="150"/>
      <c r="L169" s="145"/>
      <c r="M169" s="151"/>
      <c r="T169" s="152"/>
      <c r="AT169" s="147" t="s">
        <v>167</v>
      </c>
      <c r="AU169" s="147" t="s">
        <v>82</v>
      </c>
      <c r="AV169" s="12" t="s">
        <v>82</v>
      </c>
      <c r="AW169" s="12" t="s">
        <v>33</v>
      </c>
      <c r="AX169" s="12" t="s">
        <v>72</v>
      </c>
      <c r="AY169" s="147" t="s">
        <v>122</v>
      </c>
    </row>
    <row r="170" spans="2:65" s="13" customFormat="1" ht="11.25">
      <c r="B170" s="153"/>
      <c r="D170" s="146" t="s">
        <v>167</v>
      </c>
      <c r="E170" s="154" t="s">
        <v>3</v>
      </c>
      <c r="F170" s="155" t="s">
        <v>251</v>
      </c>
      <c r="H170" s="154" t="s">
        <v>3</v>
      </c>
      <c r="I170" s="156"/>
      <c r="L170" s="153"/>
      <c r="M170" s="157"/>
      <c r="T170" s="158"/>
      <c r="AT170" s="154" t="s">
        <v>167</v>
      </c>
      <c r="AU170" s="154" t="s">
        <v>82</v>
      </c>
      <c r="AV170" s="13" t="s">
        <v>80</v>
      </c>
      <c r="AW170" s="13" t="s">
        <v>33</v>
      </c>
      <c r="AX170" s="13" t="s">
        <v>72</v>
      </c>
      <c r="AY170" s="154" t="s">
        <v>122</v>
      </c>
    </row>
    <row r="171" spans="2:65" s="12" customFormat="1" ht="11.25">
      <c r="B171" s="145"/>
      <c r="D171" s="146" t="s">
        <v>167</v>
      </c>
      <c r="E171" s="147" t="s">
        <v>3</v>
      </c>
      <c r="F171" s="148" t="s">
        <v>252</v>
      </c>
      <c r="H171" s="149">
        <v>1.9039999999999999</v>
      </c>
      <c r="I171" s="150"/>
      <c r="L171" s="145"/>
      <c r="M171" s="151"/>
      <c r="T171" s="152"/>
      <c r="AT171" s="147" t="s">
        <v>167</v>
      </c>
      <c r="AU171" s="147" t="s">
        <v>82</v>
      </c>
      <c r="AV171" s="12" t="s">
        <v>82</v>
      </c>
      <c r="AW171" s="12" t="s">
        <v>33</v>
      </c>
      <c r="AX171" s="12" t="s">
        <v>72</v>
      </c>
      <c r="AY171" s="147" t="s">
        <v>122</v>
      </c>
    </row>
    <row r="172" spans="2:65" s="13" customFormat="1" ht="11.25">
      <c r="B172" s="153"/>
      <c r="D172" s="146" t="s">
        <v>167</v>
      </c>
      <c r="E172" s="154" t="s">
        <v>3</v>
      </c>
      <c r="F172" s="155" t="s">
        <v>259</v>
      </c>
      <c r="H172" s="154" t="s">
        <v>3</v>
      </c>
      <c r="I172" s="156"/>
      <c r="L172" s="153"/>
      <c r="M172" s="157"/>
      <c r="T172" s="158"/>
      <c r="AT172" s="154" t="s">
        <v>167</v>
      </c>
      <c r="AU172" s="154" t="s">
        <v>82</v>
      </c>
      <c r="AV172" s="13" t="s">
        <v>80</v>
      </c>
      <c r="AW172" s="13" t="s">
        <v>33</v>
      </c>
      <c r="AX172" s="13" t="s">
        <v>72</v>
      </c>
      <c r="AY172" s="154" t="s">
        <v>122</v>
      </c>
    </row>
    <row r="173" spans="2:65" s="12" customFormat="1" ht="11.25">
      <c r="B173" s="145"/>
      <c r="D173" s="146" t="s">
        <v>167</v>
      </c>
      <c r="E173" s="147" t="s">
        <v>3</v>
      </c>
      <c r="F173" s="148" t="s">
        <v>260</v>
      </c>
      <c r="H173" s="149">
        <v>2.2000000000000002</v>
      </c>
      <c r="I173" s="150"/>
      <c r="L173" s="145"/>
      <c r="M173" s="151"/>
      <c r="T173" s="152"/>
      <c r="AT173" s="147" t="s">
        <v>167</v>
      </c>
      <c r="AU173" s="147" t="s">
        <v>82</v>
      </c>
      <c r="AV173" s="12" t="s">
        <v>82</v>
      </c>
      <c r="AW173" s="12" t="s">
        <v>33</v>
      </c>
      <c r="AX173" s="12" t="s">
        <v>72</v>
      </c>
      <c r="AY173" s="147" t="s">
        <v>122</v>
      </c>
    </row>
    <row r="174" spans="2:65" s="14" customFormat="1" ht="11.25">
      <c r="B174" s="159"/>
      <c r="D174" s="146" t="s">
        <v>167</v>
      </c>
      <c r="E174" s="160" t="s">
        <v>3</v>
      </c>
      <c r="F174" s="161" t="s">
        <v>186</v>
      </c>
      <c r="H174" s="162">
        <v>5.234</v>
      </c>
      <c r="I174" s="163"/>
      <c r="L174" s="159"/>
      <c r="M174" s="164"/>
      <c r="T174" s="165"/>
      <c r="AT174" s="160" t="s">
        <v>167</v>
      </c>
      <c r="AU174" s="160" t="s">
        <v>82</v>
      </c>
      <c r="AV174" s="14" t="s">
        <v>129</v>
      </c>
      <c r="AW174" s="14" t="s">
        <v>33</v>
      </c>
      <c r="AX174" s="14" t="s">
        <v>80</v>
      </c>
      <c r="AY174" s="160" t="s">
        <v>122</v>
      </c>
    </row>
    <row r="175" spans="2:65" s="1" customFormat="1" ht="16.5" customHeight="1">
      <c r="B175" s="127"/>
      <c r="C175" s="128" t="s">
        <v>206</v>
      </c>
      <c r="D175" s="128" t="s">
        <v>124</v>
      </c>
      <c r="E175" s="129" t="s">
        <v>784</v>
      </c>
      <c r="F175" s="130" t="s">
        <v>785</v>
      </c>
      <c r="G175" s="131" t="s">
        <v>221</v>
      </c>
      <c r="H175" s="132">
        <v>1.752</v>
      </c>
      <c r="I175" s="133"/>
      <c r="J175" s="134">
        <f>ROUND(I175*H175,2)</f>
        <v>0</v>
      </c>
      <c r="K175" s="130" t="s">
        <v>128</v>
      </c>
      <c r="L175" s="32"/>
      <c r="M175" s="135" t="s">
        <v>3</v>
      </c>
      <c r="N175" s="136" t="s">
        <v>43</v>
      </c>
      <c r="P175" s="137">
        <f>O175*H175</f>
        <v>0</v>
      </c>
      <c r="Q175" s="137">
        <v>2.3010199999999998</v>
      </c>
      <c r="R175" s="137">
        <f>Q175*H175</f>
        <v>4.0313870399999994</v>
      </c>
      <c r="S175" s="137">
        <v>0</v>
      </c>
      <c r="T175" s="138">
        <f>S175*H175</f>
        <v>0</v>
      </c>
      <c r="AR175" s="139" t="s">
        <v>129</v>
      </c>
      <c r="AT175" s="139" t="s">
        <v>124</v>
      </c>
      <c r="AU175" s="139" t="s">
        <v>82</v>
      </c>
      <c r="AY175" s="17" t="s">
        <v>122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7" t="s">
        <v>80</v>
      </c>
      <c r="BK175" s="140">
        <f>ROUND(I175*H175,2)</f>
        <v>0</v>
      </c>
      <c r="BL175" s="17" t="s">
        <v>129</v>
      </c>
      <c r="BM175" s="139" t="s">
        <v>786</v>
      </c>
    </row>
    <row r="176" spans="2:65" s="1" customFormat="1" ht="11.25">
      <c r="B176" s="32"/>
      <c r="D176" s="141" t="s">
        <v>131</v>
      </c>
      <c r="F176" s="142" t="s">
        <v>787</v>
      </c>
      <c r="I176" s="143"/>
      <c r="L176" s="32"/>
      <c r="M176" s="144"/>
      <c r="T176" s="53"/>
      <c r="AT176" s="17" t="s">
        <v>131</v>
      </c>
      <c r="AU176" s="17" t="s">
        <v>82</v>
      </c>
    </row>
    <row r="177" spans="2:65" s="13" customFormat="1" ht="11.25">
      <c r="B177" s="153"/>
      <c r="D177" s="146" t="s">
        <v>167</v>
      </c>
      <c r="E177" s="154" t="s">
        <v>3</v>
      </c>
      <c r="F177" s="155" t="s">
        <v>788</v>
      </c>
      <c r="H177" s="154" t="s">
        <v>3</v>
      </c>
      <c r="I177" s="156"/>
      <c r="L177" s="153"/>
      <c r="M177" s="157"/>
      <c r="T177" s="158"/>
      <c r="AT177" s="154" t="s">
        <v>167</v>
      </c>
      <c r="AU177" s="154" t="s">
        <v>82</v>
      </c>
      <c r="AV177" s="13" t="s">
        <v>80</v>
      </c>
      <c r="AW177" s="13" t="s">
        <v>33</v>
      </c>
      <c r="AX177" s="13" t="s">
        <v>72</v>
      </c>
      <c r="AY177" s="154" t="s">
        <v>122</v>
      </c>
    </row>
    <row r="178" spans="2:65" s="12" customFormat="1" ht="11.25">
      <c r="B178" s="145"/>
      <c r="D178" s="146" t="s">
        <v>167</v>
      </c>
      <c r="E178" s="147" t="s">
        <v>3</v>
      </c>
      <c r="F178" s="148" t="s">
        <v>789</v>
      </c>
      <c r="H178" s="149">
        <v>0.15</v>
      </c>
      <c r="I178" s="150"/>
      <c r="L178" s="145"/>
      <c r="M178" s="151"/>
      <c r="T178" s="152"/>
      <c r="AT178" s="147" t="s">
        <v>167</v>
      </c>
      <c r="AU178" s="147" t="s">
        <v>82</v>
      </c>
      <c r="AV178" s="12" t="s">
        <v>82</v>
      </c>
      <c r="AW178" s="12" t="s">
        <v>33</v>
      </c>
      <c r="AX178" s="12" t="s">
        <v>72</v>
      </c>
      <c r="AY178" s="147" t="s">
        <v>122</v>
      </c>
    </row>
    <row r="179" spans="2:65" s="13" customFormat="1" ht="11.25">
      <c r="B179" s="153"/>
      <c r="D179" s="146" t="s">
        <v>167</v>
      </c>
      <c r="E179" s="154" t="s">
        <v>3</v>
      </c>
      <c r="F179" s="155" t="s">
        <v>253</v>
      </c>
      <c r="H179" s="154" t="s">
        <v>3</v>
      </c>
      <c r="I179" s="156"/>
      <c r="L179" s="153"/>
      <c r="M179" s="157"/>
      <c r="T179" s="158"/>
      <c r="AT179" s="154" t="s">
        <v>167</v>
      </c>
      <c r="AU179" s="154" t="s">
        <v>82</v>
      </c>
      <c r="AV179" s="13" t="s">
        <v>80</v>
      </c>
      <c r="AW179" s="13" t="s">
        <v>33</v>
      </c>
      <c r="AX179" s="13" t="s">
        <v>72</v>
      </c>
      <c r="AY179" s="154" t="s">
        <v>122</v>
      </c>
    </row>
    <row r="180" spans="2:65" s="12" customFormat="1" ht="11.25">
      <c r="B180" s="145"/>
      <c r="D180" s="146" t="s">
        <v>167</v>
      </c>
      <c r="E180" s="147" t="s">
        <v>3</v>
      </c>
      <c r="F180" s="148" t="s">
        <v>790</v>
      </c>
      <c r="H180" s="149">
        <v>0.128</v>
      </c>
      <c r="I180" s="150"/>
      <c r="L180" s="145"/>
      <c r="M180" s="151"/>
      <c r="T180" s="152"/>
      <c r="AT180" s="147" t="s">
        <v>167</v>
      </c>
      <c r="AU180" s="147" t="s">
        <v>82</v>
      </c>
      <c r="AV180" s="12" t="s">
        <v>82</v>
      </c>
      <c r="AW180" s="12" t="s">
        <v>33</v>
      </c>
      <c r="AX180" s="12" t="s">
        <v>72</v>
      </c>
      <c r="AY180" s="147" t="s">
        <v>122</v>
      </c>
    </row>
    <row r="181" spans="2:65" s="13" customFormat="1" ht="11.25">
      <c r="B181" s="153"/>
      <c r="D181" s="146" t="s">
        <v>167</v>
      </c>
      <c r="E181" s="154" t="s">
        <v>3</v>
      </c>
      <c r="F181" s="155" t="s">
        <v>255</v>
      </c>
      <c r="H181" s="154" t="s">
        <v>3</v>
      </c>
      <c r="I181" s="156"/>
      <c r="L181" s="153"/>
      <c r="M181" s="157"/>
      <c r="T181" s="158"/>
      <c r="AT181" s="154" t="s">
        <v>167</v>
      </c>
      <c r="AU181" s="154" t="s">
        <v>82</v>
      </c>
      <c r="AV181" s="13" t="s">
        <v>80</v>
      </c>
      <c r="AW181" s="13" t="s">
        <v>33</v>
      </c>
      <c r="AX181" s="13" t="s">
        <v>72</v>
      </c>
      <c r="AY181" s="154" t="s">
        <v>122</v>
      </c>
    </row>
    <row r="182" spans="2:65" s="12" customFormat="1" ht="11.25">
      <c r="B182" s="145"/>
      <c r="D182" s="146" t="s">
        <v>167</v>
      </c>
      <c r="E182" s="147" t="s">
        <v>3</v>
      </c>
      <c r="F182" s="148" t="s">
        <v>791</v>
      </c>
      <c r="H182" s="149">
        <v>0.749</v>
      </c>
      <c r="I182" s="150"/>
      <c r="L182" s="145"/>
      <c r="M182" s="151"/>
      <c r="T182" s="152"/>
      <c r="AT182" s="147" t="s">
        <v>167</v>
      </c>
      <c r="AU182" s="147" t="s">
        <v>82</v>
      </c>
      <c r="AV182" s="12" t="s">
        <v>82</v>
      </c>
      <c r="AW182" s="12" t="s">
        <v>33</v>
      </c>
      <c r="AX182" s="12" t="s">
        <v>72</v>
      </c>
      <c r="AY182" s="147" t="s">
        <v>122</v>
      </c>
    </row>
    <row r="183" spans="2:65" s="13" customFormat="1" ht="11.25">
      <c r="B183" s="153"/>
      <c r="D183" s="146" t="s">
        <v>167</v>
      </c>
      <c r="E183" s="154" t="s">
        <v>3</v>
      </c>
      <c r="F183" s="155" t="s">
        <v>257</v>
      </c>
      <c r="H183" s="154" t="s">
        <v>3</v>
      </c>
      <c r="I183" s="156"/>
      <c r="L183" s="153"/>
      <c r="M183" s="157"/>
      <c r="T183" s="158"/>
      <c r="AT183" s="154" t="s">
        <v>167</v>
      </c>
      <c r="AU183" s="154" t="s">
        <v>82</v>
      </c>
      <c r="AV183" s="13" t="s">
        <v>80</v>
      </c>
      <c r="AW183" s="13" t="s">
        <v>33</v>
      </c>
      <c r="AX183" s="13" t="s">
        <v>72</v>
      </c>
      <c r="AY183" s="154" t="s">
        <v>122</v>
      </c>
    </row>
    <row r="184" spans="2:65" s="12" customFormat="1" ht="11.25">
      <c r="B184" s="145"/>
      <c r="D184" s="146" t="s">
        <v>167</v>
      </c>
      <c r="E184" s="147" t="s">
        <v>3</v>
      </c>
      <c r="F184" s="148" t="s">
        <v>792</v>
      </c>
      <c r="H184" s="149">
        <v>0.72499999999999998</v>
      </c>
      <c r="I184" s="150"/>
      <c r="L184" s="145"/>
      <c r="M184" s="151"/>
      <c r="T184" s="152"/>
      <c r="AT184" s="147" t="s">
        <v>167</v>
      </c>
      <c r="AU184" s="147" t="s">
        <v>82</v>
      </c>
      <c r="AV184" s="12" t="s">
        <v>82</v>
      </c>
      <c r="AW184" s="12" t="s">
        <v>33</v>
      </c>
      <c r="AX184" s="12" t="s">
        <v>72</v>
      </c>
      <c r="AY184" s="147" t="s">
        <v>122</v>
      </c>
    </row>
    <row r="185" spans="2:65" s="14" customFormat="1" ht="11.25">
      <c r="B185" s="159"/>
      <c r="D185" s="146" t="s">
        <v>167</v>
      </c>
      <c r="E185" s="160" t="s">
        <v>3</v>
      </c>
      <c r="F185" s="161" t="s">
        <v>186</v>
      </c>
      <c r="H185" s="162">
        <v>1.7520000000000002</v>
      </c>
      <c r="I185" s="163"/>
      <c r="L185" s="159"/>
      <c r="M185" s="164"/>
      <c r="T185" s="165"/>
      <c r="AT185" s="160" t="s">
        <v>167</v>
      </c>
      <c r="AU185" s="160" t="s">
        <v>82</v>
      </c>
      <c r="AV185" s="14" t="s">
        <v>129</v>
      </c>
      <c r="AW185" s="14" t="s">
        <v>33</v>
      </c>
      <c r="AX185" s="14" t="s">
        <v>80</v>
      </c>
      <c r="AY185" s="160" t="s">
        <v>122</v>
      </c>
    </row>
    <row r="186" spans="2:65" s="1" customFormat="1" ht="16.5" customHeight="1">
      <c r="B186" s="127"/>
      <c r="C186" s="128" t="s">
        <v>9</v>
      </c>
      <c r="D186" s="128" t="s">
        <v>124</v>
      </c>
      <c r="E186" s="129" t="s">
        <v>793</v>
      </c>
      <c r="F186" s="130" t="s">
        <v>794</v>
      </c>
      <c r="G186" s="131" t="s">
        <v>140</v>
      </c>
      <c r="H186" s="132">
        <v>7.8049999999999997</v>
      </c>
      <c r="I186" s="133"/>
      <c r="J186" s="134">
        <f>ROUND(I186*H186,2)</f>
        <v>0</v>
      </c>
      <c r="K186" s="130" t="s">
        <v>128</v>
      </c>
      <c r="L186" s="32"/>
      <c r="M186" s="135" t="s">
        <v>3</v>
      </c>
      <c r="N186" s="136" t="s">
        <v>43</v>
      </c>
      <c r="P186" s="137">
        <f>O186*H186</f>
        <v>0</v>
      </c>
      <c r="Q186" s="137">
        <v>2.64E-3</v>
      </c>
      <c r="R186" s="137">
        <f>Q186*H186</f>
        <v>2.0605200000000001E-2</v>
      </c>
      <c r="S186" s="137">
        <v>0</v>
      </c>
      <c r="T186" s="138">
        <f>S186*H186</f>
        <v>0</v>
      </c>
      <c r="AR186" s="139" t="s">
        <v>129</v>
      </c>
      <c r="AT186" s="139" t="s">
        <v>124</v>
      </c>
      <c r="AU186" s="139" t="s">
        <v>82</v>
      </c>
      <c r="AY186" s="17" t="s">
        <v>122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7" t="s">
        <v>80</v>
      </c>
      <c r="BK186" s="140">
        <f>ROUND(I186*H186,2)</f>
        <v>0</v>
      </c>
      <c r="BL186" s="17" t="s">
        <v>129</v>
      </c>
      <c r="BM186" s="139" t="s">
        <v>795</v>
      </c>
    </row>
    <row r="187" spans="2:65" s="1" customFormat="1" ht="11.25">
      <c r="B187" s="32"/>
      <c r="D187" s="141" t="s">
        <v>131</v>
      </c>
      <c r="F187" s="142" t="s">
        <v>796</v>
      </c>
      <c r="I187" s="143"/>
      <c r="L187" s="32"/>
      <c r="M187" s="144"/>
      <c r="T187" s="53"/>
      <c r="AT187" s="17" t="s">
        <v>131</v>
      </c>
      <c r="AU187" s="17" t="s">
        <v>82</v>
      </c>
    </row>
    <row r="188" spans="2:65" s="13" customFormat="1" ht="11.25">
      <c r="B188" s="153"/>
      <c r="D188" s="146" t="s">
        <v>167</v>
      </c>
      <c r="E188" s="154" t="s">
        <v>3</v>
      </c>
      <c r="F188" s="155" t="s">
        <v>742</v>
      </c>
      <c r="H188" s="154" t="s">
        <v>3</v>
      </c>
      <c r="I188" s="156"/>
      <c r="L188" s="153"/>
      <c r="M188" s="157"/>
      <c r="T188" s="158"/>
      <c r="AT188" s="154" t="s">
        <v>167</v>
      </c>
      <c r="AU188" s="154" t="s">
        <v>82</v>
      </c>
      <c r="AV188" s="13" t="s">
        <v>80</v>
      </c>
      <c r="AW188" s="13" t="s">
        <v>33</v>
      </c>
      <c r="AX188" s="13" t="s">
        <v>72</v>
      </c>
      <c r="AY188" s="154" t="s">
        <v>122</v>
      </c>
    </row>
    <row r="189" spans="2:65" s="12" customFormat="1" ht="11.25">
      <c r="B189" s="145"/>
      <c r="D189" s="146" t="s">
        <v>167</v>
      </c>
      <c r="E189" s="147" t="s">
        <v>3</v>
      </c>
      <c r="F189" s="148" t="s">
        <v>797</v>
      </c>
      <c r="H189" s="149">
        <v>1.02</v>
      </c>
      <c r="I189" s="150"/>
      <c r="L189" s="145"/>
      <c r="M189" s="151"/>
      <c r="T189" s="152"/>
      <c r="AT189" s="147" t="s">
        <v>167</v>
      </c>
      <c r="AU189" s="147" t="s">
        <v>82</v>
      </c>
      <c r="AV189" s="12" t="s">
        <v>82</v>
      </c>
      <c r="AW189" s="12" t="s">
        <v>33</v>
      </c>
      <c r="AX189" s="12" t="s">
        <v>72</v>
      </c>
      <c r="AY189" s="147" t="s">
        <v>122</v>
      </c>
    </row>
    <row r="190" spans="2:65" s="13" customFormat="1" ht="11.25">
      <c r="B190" s="153"/>
      <c r="D190" s="146" t="s">
        <v>167</v>
      </c>
      <c r="E190" s="154" t="s">
        <v>3</v>
      </c>
      <c r="F190" s="155" t="s">
        <v>744</v>
      </c>
      <c r="H190" s="154" t="s">
        <v>3</v>
      </c>
      <c r="I190" s="156"/>
      <c r="L190" s="153"/>
      <c r="M190" s="157"/>
      <c r="T190" s="158"/>
      <c r="AT190" s="154" t="s">
        <v>167</v>
      </c>
      <c r="AU190" s="154" t="s">
        <v>82</v>
      </c>
      <c r="AV190" s="13" t="s">
        <v>80</v>
      </c>
      <c r="AW190" s="13" t="s">
        <v>33</v>
      </c>
      <c r="AX190" s="13" t="s">
        <v>72</v>
      </c>
      <c r="AY190" s="154" t="s">
        <v>122</v>
      </c>
    </row>
    <row r="191" spans="2:65" s="12" customFormat="1" ht="11.25">
      <c r="B191" s="145"/>
      <c r="D191" s="146" t="s">
        <v>167</v>
      </c>
      <c r="E191" s="147" t="s">
        <v>3</v>
      </c>
      <c r="F191" s="148" t="s">
        <v>798</v>
      </c>
      <c r="H191" s="149">
        <v>3.48</v>
      </c>
      <c r="I191" s="150"/>
      <c r="L191" s="145"/>
      <c r="M191" s="151"/>
      <c r="T191" s="152"/>
      <c r="AT191" s="147" t="s">
        <v>167</v>
      </c>
      <c r="AU191" s="147" t="s">
        <v>82</v>
      </c>
      <c r="AV191" s="12" t="s">
        <v>82</v>
      </c>
      <c r="AW191" s="12" t="s">
        <v>33</v>
      </c>
      <c r="AX191" s="12" t="s">
        <v>72</v>
      </c>
      <c r="AY191" s="147" t="s">
        <v>122</v>
      </c>
    </row>
    <row r="192" spans="2:65" s="13" customFormat="1" ht="11.25">
      <c r="B192" s="153"/>
      <c r="D192" s="146" t="s">
        <v>167</v>
      </c>
      <c r="E192" s="154" t="s">
        <v>3</v>
      </c>
      <c r="F192" s="155" t="s">
        <v>746</v>
      </c>
      <c r="H192" s="154" t="s">
        <v>3</v>
      </c>
      <c r="I192" s="156"/>
      <c r="L192" s="153"/>
      <c r="M192" s="157"/>
      <c r="T192" s="158"/>
      <c r="AT192" s="154" t="s">
        <v>167</v>
      </c>
      <c r="AU192" s="154" t="s">
        <v>82</v>
      </c>
      <c r="AV192" s="13" t="s">
        <v>80</v>
      </c>
      <c r="AW192" s="13" t="s">
        <v>33</v>
      </c>
      <c r="AX192" s="13" t="s">
        <v>72</v>
      </c>
      <c r="AY192" s="154" t="s">
        <v>122</v>
      </c>
    </row>
    <row r="193" spans="2:65" s="12" customFormat="1" ht="11.25">
      <c r="B193" s="145"/>
      <c r="D193" s="146" t="s">
        <v>167</v>
      </c>
      <c r="E193" s="147" t="s">
        <v>3</v>
      </c>
      <c r="F193" s="148" t="s">
        <v>799</v>
      </c>
      <c r="H193" s="149">
        <v>1.6</v>
      </c>
      <c r="I193" s="150"/>
      <c r="L193" s="145"/>
      <c r="M193" s="151"/>
      <c r="T193" s="152"/>
      <c r="AT193" s="147" t="s">
        <v>167</v>
      </c>
      <c r="AU193" s="147" t="s">
        <v>82</v>
      </c>
      <c r="AV193" s="12" t="s">
        <v>82</v>
      </c>
      <c r="AW193" s="12" t="s">
        <v>33</v>
      </c>
      <c r="AX193" s="12" t="s">
        <v>72</v>
      </c>
      <c r="AY193" s="147" t="s">
        <v>122</v>
      </c>
    </row>
    <row r="194" spans="2:65" s="13" customFormat="1" ht="11.25">
      <c r="B194" s="153"/>
      <c r="D194" s="146" t="s">
        <v>167</v>
      </c>
      <c r="E194" s="154" t="s">
        <v>3</v>
      </c>
      <c r="F194" s="155" t="s">
        <v>748</v>
      </c>
      <c r="H194" s="154" t="s">
        <v>3</v>
      </c>
      <c r="I194" s="156"/>
      <c r="L194" s="153"/>
      <c r="M194" s="157"/>
      <c r="T194" s="158"/>
      <c r="AT194" s="154" t="s">
        <v>167</v>
      </c>
      <c r="AU194" s="154" t="s">
        <v>82</v>
      </c>
      <c r="AV194" s="13" t="s">
        <v>80</v>
      </c>
      <c r="AW194" s="13" t="s">
        <v>33</v>
      </c>
      <c r="AX194" s="13" t="s">
        <v>72</v>
      </c>
      <c r="AY194" s="154" t="s">
        <v>122</v>
      </c>
    </row>
    <row r="195" spans="2:65" s="12" customFormat="1" ht="11.25">
      <c r="B195" s="145"/>
      <c r="D195" s="146" t="s">
        <v>167</v>
      </c>
      <c r="E195" s="147" t="s">
        <v>3</v>
      </c>
      <c r="F195" s="148" t="s">
        <v>800</v>
      </c>
      <c r="H195" s="149">
        <v>1.32</v>
      </c>
      <c r="I195" s="150"/>
      <c r="L195" s="145"/>
      <c r="M195" s="151"/>
      <c r="T195" s="152"/>
      <c r="AT195" s="147" t="s">
        <v>167</v>
      </c>
      <c r="AU195" s="147" t="s">
        <v>82</v>
      </c>
      <c r="AV195" s="12" t="s">
        <v>82</v>
      </c>
      <c r="AW195" s="12" t="s">
        <v>33</v>
      </c>
      <c r="AX195" s="12" t="s">
        <v>72</v>
      </c>
      <c r="AY195" s="147" t="s">
        <v>122</v>
      </c>
    </row>
    <row r="196" spans="2:65" s="13" customFormat="1" ht="11.25">
      <c r="B196" s="153"/>
      <c r="D196" s="146" t="s">
        <v>167</v>
      </c>
      <c r="E196" s="154" t="s">
        <v>3</v>
      </c>
      <c r="F196" s="155" t="s">
        <v>788</v>
      </c>
      <c r="H196" s="154" t="s">
        <v>3</v>
      </c>
      <c r="I196" s="156"/>
      <c r="L196" s="153"/>
      <c r="M196" s="157"/>
      <c r="T196" s="158"/>
      <c r="AT196" s="154" t="s">
        <v>167</v>
      </c>
      <c r="AU196" s="154" t="s">
        <v>82</v>
      </c>
      <c r="AV196" s="13" t="s">
        <v>80</v>
      </c>
      <c r="AW196" s="13" t="s">
        <v>33</v>
      </c>
      <c r="AX196" s="13" t="s">
        <v>72</v>
      </c>
      <c r="AY196" s="154" t="s">
        <v>122</v>
      </c>
    </row>
    <row r="197" spans="2:65" s="12" customFormat="1" ht="11.25">
      <c r="B197" s="145"/>
      <c r="D197" s="146" t="s">
        <v>167</v>
      </c>
      <c r="E197" s="147" t="s">
        <v>3</v>
      </c>
      <c r="F197" s="148" t="s">
        <v>801</v>
      </c>
      <c r="H197" s="149">
        <v>0.38500000000000001</v>
      </c>
      <c r="I197" s="150"/>
      <c r="L197" s="145"/>
      <c r="M197" s="151"/>
      <c r="T197" s="152"/>
      <c r="AT197" s="147" t="s">
        <v>167</v>
      </c>
      <c r="AU197" s="147" t="s">
        <v>82</v>
      </c>
      <c r="AV197" s="12" t="s">
        <v>82</v>
      </c>
      <c r="AW197" s="12" t="s">
        <v>33</v>
      </c>
      <c r="AX197" s="12" t="s">
        <v>72</v>
      </c>
      <c r="AY197" s="147" t="s">
        <v>122</v>
      </c>
    </row>
    <row r="198" spans="2:65" s="14" customFormat="1" ht="11.25">
      <c r="B198" s="159"/>
      <c r="D198" s="146" t="s">
        <v>167</v>
      </c>
      <c r="E198" s="160" t="s">
        <v>3</v>
      </c>
      <c r="F198" s="161" t="s">
        <v>186</v>
      </c>
      <c r="H198" s="162">
        <v>7.8049999999999997</v>
      </c>
      <c r="I198" s="163"/>
      <c r="L198" s="159"/>
      <c r="M198" s="164"/>
      <c r="T198" s="165"/>
      <c r="AT198" s="160" t="s">
        <v>167</v>
      </c>
      <c r="AU198" s="160" t="s">
        <v>82</v>
      </c>
      <c r="AV198" s="14" t="s">
        <v>129</v>
      </c>
      <c r="AW198" s="14" t="s">
        <v>33</v>
      </c>
      <c r="AX198" s="14" t="s">
        <v>80</v>
      </c>
      <c r="AY198" s="160" t="s">
        <v>122</v>
      </c>
    </row>
    <row r="199" spans="2:65" s="1" customFormat="1" ht="16.5" customHeight="1">
      <c r="B199" s="127"/>
      <c r="C199" s="128" t="s">
        <v>240</v>
      </c>
      <c r="D199" s="128" t="s">
        <v>124</v>
      </c>
      <c r="E199" s="129" t="s">
        <v>802</v>
      </c>
      <c r="F199" s="130" t="s">
        <v>803</v>
      </c>
      <c r="G199" s="131" t="s">
        <v>140</v>
      </c>
      <c r="H199" s="132">
        <v>7.8049999999999997</v>
      </c>
      <c r="I199" s="133"/>
      <c r="J199" s="134">
        <f>ROUND(I199*H199,2)</f>
        <v>0</v>
      </c>
      <c r="K199" s="130" t="s">
        <v>128</v>
      </c>
      <c r="L199" s="32"/>
      <c r="M199" s="135" t="s">
        <v>3</v>
      </c>
      <c r="N199" s="136" t="s">
        <v>43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129</v>
      </c>
      <c r="AT199" s="139" t="s">
        <v>124</v>
      </c>
      <c r="AU199" s="139" t="s">
        <v>82</v>
      </c>
      <c r="AY199" s="17" t="s">
        <v>122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7" t="s">
        <v>80</v>
      </c>
      <c r="BK199" s="140">
        <f>ROUND(I199*H199,2)</f>
        <v>0</v>
      </c>
      <c r="BL199" s="17" t="s">
        <v>129</v>
      </c>
      <c r="BM199" s="139" t="s">
        <v>804</v>
      </c>
    </row>
    <row r="200" spans="2:65" s="1" customFormat="1" ht="11.25">
      <c r="B200" s="32"/>
      <c r="D200" s="141" t="s">
        <v>131</v>
      </c>
      <c r="F200" s="142" t="s">
        <v>805</v>
      </c>
      <c r="I200" s="143"/>
      <c r="L200" s="32"/>
      <c r="M200" s="144"/>
      <c r="T200" s="53"/>
      <c r="AT200" s="17" t="s">
        <v>131</v>
      </c>
      <c r="AU200" s="17" t="s">
        <v>82</v>
      </c>
    </row>
    <row r="201" spans="2:65" s="1" customFormat="1" ht="24.2" customHeight="1">
      <c r="B201" s="127"/>
      <c r="C201" s="128" t="s">
        <v>261</v>
      </c>
      <c r="D201" s="128" t="s">
        <v>124</v>
      </c>
      <c r="E201" s="129" t="s">
        <v>806</v>
      </c>
      <c r="F201" s="130" t="s">
        <v>807</v>
      </c>
      <c r="G201" s="131" t="s">
        <v>140</v>
      </c>
      <c r="H201" s="132">
        <v>2.4</v>
      </c>
      <c r="I201" s="133"/>
      <c r="J201" s="134">
        <f>ROUND(I201*H201,2)</f>
        <v>0</v>
      </c>
      <c r="K201" s="130" t="s">
        <v>128</v>
      </c>
      <c r="L201" s="32"/>
      <c r="M201" s="135" t="s">
        <v>3</v>
      </c>
      <c r="N201" s="136" t="s">
        <v>43</v>
      </c>
      <c r="P201" s="137">
        <f>O201*H201</f>
        <v>0</v>
      </c>
      <c r="Q201" s="137">
        <v>0.47326000000000001</v>
      </c>
      <c r="R201" s="137">
        <f>Q201*H201</f>
        <v>1.1358239999999999</v>
      </c>
      <c r="S201" s="137">
        <v>0</v>
      </c>
      <c r="T201" s="138">
        <f>S201*H201</f>
        <v>0</v>
      </c>
      <c r="AR201" s="139" t="s">
        <v>129</v>
      </c>
      <c r="AT201" s="139" t="s">
        <v>124</v>
      </c>
      <c r="AU201" s="139" t="s">
        <v>82</v>
      </c>
      <c r="AY201" s="17" t="s">
        <v>122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80</v>
      </c>
      <c r="BK201" s="140">
        <f>ROUND(I201*H201,2)</f>
        <v>0</v>
      </c>
      <c r="BL201" s="17" t="s">
        <v>129</v>
      </c>
      <c r="BM201" s="139" t="s">
        <v>808</v>
      </c>
    </row>
    <row r="202" spans="2:65" s="1" customFormat="1" ht="11.25">
      <c r="B202" s="32"/>
      <c r="D202" s="141" t="s">
        <v>131</v>
      </c>
      <c r="F202" s="142" t="s">
        <v>809</v>
      </c>
      <c r="I202" s="143"/>
      <c r="L202" s="32"/>
      <c r="M202" s="144"/>
      <c r="T202" s="53"/>
      <c r="AT202" s="17" t="s">
        <v>131</v>
      </c>
      <c r="AU202" s="17" t="s">
        <v>82</v>
      </c>
    </row>
    <row r="203" spans="2:65" s="13" customFormat="1" ht="11.25">
      <c r="B203" s="153"/>
      <c r="D203" s="146" t="s">
        <v>167</v>
      </c>
      <c r="E203" s="154" t="s">
        <v>3</v>
      </c>
      <c r="F203" s="155" t="s">
        <v>197</v>
      </c>
      <c r="H203" s="154" t="s">
        <v>3</v>
      </c>
      <c r="I203" s="156"/>
      <c r="L203" s="153"/>
      <c r="M203" s="157"/>
      <c r="T203" s="158"/>
      <c r="AT203" s="154" t="s">
        <v>167</v>
      </c>
      <c r="AU203" s="154" t="s">
        <v>82</v>
      </c>
      <c r="AV203" s="13" t="s">
        <v>80</v>
      </c>
      <c r="AW203" s="13" t="s">
        <v>33</v>
      </c>
      <c r="AX203" s="13" t="s">
        <v>72</v>
      </c>
      <c r="AY203" s="154" t="s">
        <v>122</v>
      </c>
    </row>
    <row r="204" spans="2:65" s="12" customFormat="1" ht="11.25">
      <c r="B204" s="145"/>
      <c r="D204" s="146" t="s">
        <v>167</v>
      </c>
      <c r="E204" s="147" t="s">
        <v>3</v>
      </c>
      <c r="F204" s="148" t="s">
        <v>810</v>
      </c>
      <c r="H204" s="149">
        <v>2.4</v>
      </c>
      <c r="I204" s="150"/>
      <c r="L204" s="145"/>
      <c r="M204" s="151"/>
      <c r="T204" s="152"/>
      <c r="AT204" s="147" t="s">
        <v>167</v>
      </c>
      <c r="AU204" s="147" t="s">
        <v>82</v>
      </c>
      <c r="AV204" s="12" t="s">
        <v>82</v>
      </c>
      <c r="AW204" s="12" t="s">
        <v>33</v>
      </c>
      <c r="AX204" s="12" t="s">
        <v>80</v>
      </c>
      <c r="AY204" s="147" t="s">
        <v>122</v>
      </c>
    </row>
    <row r="205" spans="2:65" s="11" customFormat="1" ht="22.9" customHeight="1">
      <c r="B205" s="115"/>
      <c r="D205" s="116" t="s">
        <v>71</v>
      </c>
      <c r="E205" s="125" t="s">
        <v>137</v>
      </c>
      <c r="F205" s="125" t="s">
        <v>811</v>
      </c>
      <c r="I205" s="118"/>
      <c r="J205" s="126">
        <f>BK205</f>
        <v>0</v>
      </c>
      <c r="L205" s="115"/>
      <c r="M205" s="120"/>
      <c r="P205" s="121">
        <f>SUM(P206:P243)</f>
        <v>0</v>
      </c>
      <c r="R205" s="121">
        <f>SUM(R206:R243)</f>
        <v>8.3860793599999983</v>
      </c>
      <c r="T205" s="122">
        <f>SUM(T206:T243)</f>
        <v>0</v>
      </c>
      <c r="AR205" s="116" t="s">
        <v>80</v>
      </c>
      <c r="AT205" s="123" t="s">
        <v>71</v>
      </c>
      <c r="AU205" s="123" t="s">
        <v>80</v>
      </c>
      <c r="AY205" s="116" t="s">
        <v>122</v>
      </c>
      <c r="BK205" s="124">
        <f>SUM(BK206:BK243)</f>
        <v>0</v>
      </c>
    </row>
    <row r="206" spans="2:65" s="1" customFormat="1" ht="24.2" customHeight="1">
      <c r="B206" s="127"/>
      <c r="C206" s="128" t="s">
        <v>278</v>
      </c>
      <c r="D206" s="128" t="s">
        <v>124</v>
      </c>
      <c r="E206" s="129" t="s">
        <v>812</v>
      </c>
      <c r="F206" s="130" t="s">
        <v>813</v>
      </c>
      <c r="G206" s="131" t="s">
        <v>221</v>
      </c>
      <c r="H206" s="132">
        <v>2.6549999999999998</v>
      </c>
      <c r="I206" s="133"/>
      <c r="J206" s="134">
        <f>ROUND(I206*H206,2)</f>
        <v>0</v>
      </c>
      <c r="K206" s="130" t="s">
        <v>128</v>
      </c>
      <c r="L206" s="32"/>
      <c r="M206" s="135" t="s">
        <v>3</v>
      </c>
      <c r="N206" s="136" t="s">
        <v>43</v>
      </c>
      <c r="P206" s="137">
        <f>O206*H206</f>
        <v>0</v>
      </c>
      <c r="Q206" s="137">
        <v>2.5018699999999998</v>
      </c>
      <c r="R206" s="137">
        <f>Q206*H206</f>
        <v>6.6424648499999988</v>
      </c>
      <c r="S206" s="137">
        <v>0</v>
      </c>
      <c r="T206" s="138">
        <f>S206*H206</f>
        <v>0</v>
      </c>
      <c r="AR206" s="139" t="s">
        <v>129</v>
      </c>
      <c r="AT206" s="139" t="s">
        <v>124</v>
      </c>
      <c r="AU206" s="139" t="s">
        <v>82</v>
      </c>
      <c r="AY206" s="17" t="s">
        <v>122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7" t="s">
        <v>80</v>
      </c>
      <c r="BK206" s="140">
        <f>ROUND(I206*H206,2)</f>
        <v>0</v>
      </c>
      <c r="BL206" s="17" t="s">
        <v>129</v>
      </c>
      <c r="BM206" s="139" t="s">
        <v>814</v>
      </c>
    </row>
    <row r="207" spans="2:65" s="1" customFormat="1" ht="11.25">
      <c r="B207" s="32"/>
      <c r="D207" s="141" t="s">
        <v>131</v>
      </c>
      <c r="F207" s="142" t="s">
        <v>815</v>
      </c>
      <c r="I207" s="143"/>
      <c r="L207" s="32"/>
      <c r="M207" s="144"/>
      <c r="T207" s="53"/>
      <c r="AT207" s="17" t="s">
        <v>131</v>
      </c>
      <c r="AU207" s="17" t="s">
        <v>82</v>
      </c>
    </row>
    <row r="208" spans="2:65" s="13" customFormat="1" ht="11.25">
      <c r="B208" s="153"/>
      <c r="D208" s="146" t="s">
        <v>167</v>
      </c>
      <c r="E208" s="154" t="s">
        <v>3</v>
      </c>
      <c r="F208" s="155" t="s">
        <v>816</v>
      </c>
      <c r="H208" s="154" t="s">
        <v>3</v>
      </c>
      <c r="I208" s="156"/>
      <c r="L208" s="153"/>
      <c r="M208" s="157"/>
      <c r="T208" s="158"/>
      <c r="AT208" s="154" t="s">
        <v>167</v>
      </c>
      <c r="AU208" s="154" t="s">
        <v>82</v>
      </c>
      <c r="AV208" s="13" t="s">
        <v>80</v>
      </c>
      <c r="AW208" s="13" t="s">
        <v>33</v>
      </c>
      <c r="AX208" s="13" t="s">
        <v>72</v>
      </c>
      <c r="AY208" s="154" t="s">
        <v>122</v>
      </c>
    </row>
    <row r="209" spans="2:65" s="13" customFormat="1" ht="11.25">
      <c r="B209" s="153"/>
      <c r="D209" s="146" t="s">
        <v>167</v>
      </c>
      <c r="E209" s="154" t="s">
        <v>3</v>
      </c>
      <c r="F209" s="155" t="s">
        <v>283</v>
      </c>
      <c r="H209" s="154" t="s">
        <v>3</v>
      </c>
      <c r="I209" s="156"/>
      <c r="L209" s="153"/>
      <c r="M209" s="157"/>
      <c r="T209" s="158"/>
      <c r="AT209" s="154" t="s">
        <v>167</v>
      </c>
      <c r="AU209" s="154" t="s">
        <v>82</v>
      </c>
      <c r="AV209" s="13" t="s">
        <v>80</v>
      </c>
      <c r="AW209" s="13" t="s">
        <v>33</v>
      </c>
      <c r="AX209" s="13" t="s">
        <v>72</v>
      </c>
      <c r="AY209" s="154" t="s">
        <v>122</v>
      </c>
    </row>
    <row r="210" spans="2:65" s="12" customFormat="1" ht="11.25">
      <c r="B210" s="145"/>
      <c r="D210" s="146" t="s">
        <v>167</v>
      </c>
      <c r="E210" s="147" t="s">
        <v>3</v>
      </c>
      <c r="F210" s="148" t="s">
        <v>817</v>
      </c>
      <c r="H210" s="149">
        <v>2.6549999999999998</v>
      </c>
      <c r="I210" s="150"/>
      <c r="L210" s="145"/>
      <c r="M210" s="151"/>
      <c r="T210" s="152"/>
      <c r="AT210" s="147" t="s">
        <v>167</v>
      </c>
      <c r="AU210" s="147" t="s">
        <v>82</v>
      </c>
      <c r="AV210" s="12" t="s">
        <v>82</v>
      </c>
      <c r="AW210" s="12" t="s">
        <v>33</v>
      </c>
      <c r="AX210" s="12" t="s">
        <v>80</v>
      </c>
      <c r="AY210" s="147" t="s">
        <v>122</v>
      </c>
    </row>
    <row r="211" spans="2:65" s="1" customFormat="1" ht="16.5" customHeight="1">
      <c r="B211" s="127"/>
      <c r="C211" s="128" t="s">
        <v>198</v>
      </c>
      <c r="D211" s="128" t="s">
        <v>124</v>
      </c>
      <c r="E211" s="129" t="s">
        <v>818</v>
      </c>
      <c r="F211" s="130" t="s">
        <v>819</v>
      </c>
      <c r="G211" s="131" t="s">
        <v>140</v>
      </c>
      <c r="H211" s="132">
        <v>17.7</v>
      </c>
      <c r="I211" s="133"/>
      <c r="J211" s="134">
        <f>ROUND(I211*H211,2)</f>
        <v>0</v>
      </c>
      <c r="K211" s="130" t="s">
        <v>128</v>
      </c>
      <c r="L211" s="32"/>
      <c r="M211" s="135" t="s">
        <v>3</v>
      </c>
      <c r="N211" s="136" t="s">
        <v>43</v>
      </c>
      <c r="P211" s="137">
        <f>O211*H211</f>
        <v>0</v>
      </c>
      <c r="Q211" s="137">
        <v>2.7499999999999998E-3</v>
      </c>
      <c r="R211" s="137">
        <f>Q211*H211</f>
        <v>4.8674999999999996E-2</v>
      </c>
      <c r="S211" s="137">
        <v>0</v>
      </c>
      <c r="T211" s="138">
        <f>S211*H211</f>
        <v>0</v>
      </c>
      <c r="AR211" s="139" t="s">
        <v>129</v>
      </c>
      <c r="AT211" s="139" t="s">
        <v>124</v>
      </c>
      <c r="AU211" s="139" t="s">
        <v>82</v>
      </c>
      <c r="AY211" s="17" t="s">
        <v>122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7" t="s">
        <v>80</v>
      </c>
      <c r="BK211" s="140">
        <f>ROUND(I211*H211,2)</f>
        <v>0</v>
      </c>
      <c r="BL211" s="17" t="s">
        <v>129</v>
      </c>
      <c r="BM211" s="139" t="s">
        <v>820</v>
      </c>
    </row>
    <row r="212" spans="2:65" s="1" customFormat="1" ht="11.25">
      <c r="B212" s="32"/>
      <c r="D212" s="141" t="s">
        <v>131</v>
      </c>
      <c r="F212" s="142" t="s">
        <v>821</v>
      </c>
      <c r="I212" s="143"/>
      <c r="L212" s="32"/>
      <c r="M212" s="144"/>
      <c r="T212" s="53"/>
      <c r="AT212" s="17" t="s">
        <v>131</v>
      </c>
      <c r="AU212" s="17" t="s">
        <v>82</v>
      </c>
    </row>
    <row r="213" spans="2:65" s="13" customFormat="1" ht="11.25">
      <c r="B213" s="153"/>
      <c r="D213" s="146" t="s">
        <v>167</v>
      </c>
      <c r="E213" s="154" t="s">
        <v>3</v>
      </c>
      <c r="F213" s="155" t="s">
        <v>283</v>
      </c>
      <c r="H213" s="154" t="s">
        <v>3</v>
      </c>
      <c r="I213" s="156"/>
      <c r="L213" s="153"/>
      <c r="M213" s="157"/>
      <c r="T213" s="158"/>
      <c r="AT213" s="154" t="s">
        <v>167</v>
      </c>
      <c r="AU213" s="154" t="s">
        <v>82</v>
      </c>
      <c r="AV213" s="13" t="s">
        <v>80</v>
      </c>
      <c r="AW213" s="13" t="s">
        <v>33</v>
      </c>
      <c r="AX213" s="13" t="s">
        <v>72</v>
      </c>
      <c r="AY213" s="154" t="s">
        <v>122</v>
      </c>
    </row>
    <row r="214" spans="2:65" s="12" customFormat="1" ht="11.25">
      <c r="B214" s="145"/>
      <c r="D214" s="146" t="s">
        <v>167</v>
      </c>
      <c r="E214" s="147" t="s">
        <v>3</v>
      </c>
      <c r="F214" s="148" t="s">
        <v>822</v>
      </c>
      <c r="H214" s="149">
        <v>17.7</v>
      </c>
      <c r="I214" s="150"/>
      <c r="L214" s="145"/>
      <c r="M214" s="151"/>
      <c r="T214" s="152"/>
      <c r="AT214" s="147" t="s">
        <v>167</v>
      </c>
      <c r="AU214" s="147" t="s">
        <v>82</v>
      </c>
      <c r="AV214" s="12" t="s">
        <v>82</v>
      </c>
      <c r="AW214" s="12" t="s">
        <v>33</v>
      </c>
      <c r="AX214" s="12" t="s">
        <v>80</v>
      </c>
      <c r="AY214" s="147" t="s">
        <v>122</v>
      </c>
    </row>
    <row r="215" spans="2:65" s="1" customFormat="1" ht="16.5" customHeight="1">
      <c r="B215" s="127"/>
      <c r="C215" s="128" t="s">
        <v>290</v>
      </c>
      <c r="D215" s="128" t="s">
        <v>124</v>
      </c>
      <c r="E215" s="129" t="s">
        <v>823</v>
      </c>
      <c r="F215" s="130" t="s">
        <v>824</v>
      </c>
      <c r="G215" s="131" t="s">
        <v>140</v>
      </c>
      <c r="H215" s="132">
        <v>17.7</v>
      </c>
      <c r="I215" s="133"/>
      <c r="J215" s="134">
        <f>ROUND(I215*H215,2)</f>
        <v>0</v>
      </c>
      <c r="K215" s="130" t="s">
        <v>128</v>
      </c>
      <c r="L215" s="32"/>
      <c r="M215" s="135" t="s">
        <v>3</v>
      </c>
      <c r="N215" s="136" t="s">
        <v>43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129</v>
      </c>
      <c r="AT215" s="139" t="s">
        <v>124</v>
      </c>
      <c r="AU215" s="139" t="s">
        <v>82</v>
      </c>
      <c r="AY215" s="17" t="s">
        <v>122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7" t="s">
        <v>80</v>
      </c>
      <c r="BK215" s="140">
        <f>ROUND(I215*H215,2)</f>
        <v>0</v>
      </c>
      <c r="BL215" s="17" t="s">
        <v>129</v>
      </c>
      <c r="BM215" s="139" t="s">
        <v>825</v>
      </c>
    </row>
    <row r="216" spans="2:65" s="1" customFormat="1" ht="11.25">
      <c r="B216" s="32"/>
      <c r="D216" s="141" t="s">
        <v>131</v>
      </c>
      <c r="F216" s="142" t="s">
        <v>826</v>
      </c>
      <c r="I216" s="143"/>
      <c r="L216" s="32"/>
      <c r="M216" s="144"/>
      <c r="T216" s="53"/>
      <c r="AT216" s="17" t="s">
        <v>131</v>
      </c>
      <c r="AU216" s="17" t="s">
        <v>82</v>
      </c>
    </row>
    <row r="217" spans="2:65" s="1" customFormat="1" ht="16.5" customHeight="1">
      <c r="B217" s="127"/>
      <c r="C217" s="128" t="s">
        <v>8</v>
      </c>
      <c r="D217" s="128" t="s">
        <v>124</v>
      </c>
      <c r="E217" s="129" t="s">
        <v>827</v>
      </c>
      <c r="F217" s="130" t="s">
        <v>828</v>
      </c>
      <c r="G217" s="131" t="s">
        <v>140</v>
      </c>
      <c r="H217" s="132">
        <v>17.7</v>
      </c>
      <c r="I217" s="133"/>
      <c r="J217" s="134">
        <f>ROUND(I217*H217,2)</f>
        <v>0</v>
      </c>
      <c r="K217" s="130" t="s">
        <v>128</v>
      </c>
      <c r="L217" s="32"/>
      <c r="M217" s="135" t="s">
        <v>3</v>
      </c>
      <c r="N217" s="136" t="s">
        <v>43</v>
      </c>
      <c r="P217" s="137">
        <f>O217*H217</f>
        <v>0</v>
      </c>
      <c r="Q217" s="137">
        <v>2.5000000000000001E-3</v>
      </c>
      <c r="R217" s="137">
        <f>Q217*H217</f>
        <v>4.4249999999999998E-2</v>
      </c>
      <c r="S217" s="137">
        <v>0</v>
      </c>
      <c r="T217" s="138">
        <f>S217*H217</f>
        <v>0</v>
      </c>
      <c r="AR217" s="139" t="s">
        <v>129</v>
      </c>
      <c r="AT217" s="139" t="s">
        <v>124</v>
      </c>
      <c r="AU217" s="139" t="s">
        <v>82</v>
      </c>
      <c r="AY217" s="17" t="s">
        <v>122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7" t="s">
        <v>80</v>
      </c>
      <c r="BK217" s="140">
        <f>ROUND(I217*H217,2)</f>
        <v>0</v>
      </c>
      <c r="BL217" s="17" t="s">
        <v>129</v>
      </c>
      <c r="BM217" s="139" t="s">
        <v>829</v>
      </c>
    </row>
    <row r="218" spans="2:65" s="1" customFormat="1" ht="11.25">
      <c r="B218" s="32"/>
      <c r="D218" s="141" t="s">
        <v>131</v>
      </c>
      <c r="F218" s="142" t="s">
        <v>830</v>
      </c>
      <c r="I218" s="143"/>
      <c r="L218" s="32"/>
      <c r="M218" s="144"/>
      <c r="T218" s="53"/>
      <c r="AT218" s="17" t="s">
        <v>131</v>
      </c>
      <c r="AU218" s="17" t="s">
        <v>82</v>
      </c>
    </row>
    <row r="219" spans="2:65" s="13" customFormat="1" ht="11.25">
      <c r="B219" s="153"/>
      <c r="D219" s="146" t="s">
        <v>167</v>
      </c>
      <c r="E219" s="154" t="s">
        <v>3</v>
      </c>
      <c r="F219" s="155" t="s">
        <v>831</v>
      </c>
      <c r="H219" s="154" t="s">
        <v>3</v>
      </c>
      <c r="I219" s="156"/>
      <c r="L219" s="153"/>
      <c r="M219" s="157"/>
      <c r="T219" s="158"/>
      <c r="AT219" s="154" t="s">
        <v>167</v>
      </c>
      <c r="AU219" s="154" t="s">
        <v>82</v>
      </c>
      <c r="AV219" s="13" t="s">
        <v>80</v>
      </c>
      <c r="AW219" s="13" t="s">
        <v>33</v>
      </c>
      <c r="AX219" s="13" t="s">
        <v>72</v>
      </c>
      <c r="AY219" s="154" t="s">
        <v>122</v>
      </c>
    </row>
    <row r="220" spans="2:65" s="12" customFormat="1" ht="11.25">
      <c r="B220" s="145"/>
      <c r="D220" s="146" t="s">
        <v>167</v>
      </c>
      <c r="E220" s="147" t="s">
        <v>3</v>
      </c>
      <c r="F220" s="148" t="s">
        <v>832</v>
      </c>
      <c r="H220" s="149">
        <v>17.7</v>
      </c>
      <c r="I220" s="150"/>
      <c r="L220" s="145"/>
      <c r="M220" s="151"/>
      <c r="T220" s="152"/>
      <c r="AT220" s="147" t="s">
        <v>167</v>
      </c>
      <c r="AU220" s="147" t="s">
        <v>82</v>
      </c>
      <c r="AV220" s="12" t="s">
        <v>82</v>
      </c>
      <c r="AW220" s="12" t="s">
        <v>33</v>
      </c>
      <c r="AX220" s="12" t="s">
        <v>80</v>
      </c>
      <c r="AY220" s="147" t="s">
        <v>122</v>
      </c>
    </row>
    <row r="221" spans="2:65" s="1" customFormat="1" ht="24.2" customHeight="1">
      <c r="B221" s="127"/>
      <c r="C221" s="128" t="s">
        <v>299</v>
      </c>
      <c r="D221" s="128" t="s">
        <v>124</v>
      </c>
      <c r="E221" s="129" t="s">
        <v>833</v>
      </c>
      <c r="F221" s="130" t="s">
        <v>834</v>
      </c>
      <c r="G221" s="131" t="s">
        <v>400</v>
      </c>
      <c r="H221" s="132">
        <v>0.56299999999999994</v>
      </c>
      <c r="I221" s="133"/>
      <c r="J221" s="134">
        <f>ROUND(I221*H221,2)</f>
        <v>0</v>
      </c>
      <c r="K221" s="130" t="s">
        <v>128</v>
      </c>
      <c r="L221" s="32"/>
      <c r="M221" s="135" t="s">
        <v>3</v>
      </c>
      <c r="N221" s="136" t="s">
        <v>43</v>
      </c>
      <c r="P221" s="137">
        <f>O221*H221</f>
        <v>0</v>
      </c>
      <c r="Q221" s="137">
        <v>1.06277</v>
      </c>
      <c r="R221" s="137">
        <f>Q221*H221</f>
        <v>0.59833950999999996</v>
      </c>
      <c r="S221" s="137">
        <v>0</v>
      </c>
      <c r="T221" s="138">
        <f>S221*H221</f>
        <v>0</v>
      </c>
      <c r="AR221" s="139" t="s">
        <v>129</v>
      </c>
      <c r="AT221" s="139" t="s">
        <v>124</v>
      </c>
      <c r="AU221" s="139" t="s">
        <v>82</v>
      </c>
      <c r="AY221" s="17" t="s">
        <v>122</v>
      </c>
      <c r="BE221" s="140">
        <f>IF(N221="základní",J221,0)</f>
        <v>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7" t="s">
        <v>80</v>
      </c>
      <c r="BK221" s="140">
        <f>ROUND(I221*H221,2)</f>
        <v>0</v>
      </c>
      <c r="BL221" s="17" t="s">
        <v>129</v>
      </c>
      <c r="BM221" s="139" t="s">
        <v>835</v>
      </c>
    </row>
    <row r="222" spans="2:65" s="1" customFormat="1" ht="11.25">
      <c r="B222" s="32"/>
      <c r="D222" s="141" t="s">
        <v>131</v>
      </c>
      <c r="F222" s="142" t="s">
        <v>836</v>
      </c>
      <c r="I222" s="143"/>
      <c r="L222" s="32"/>
      <c r="M222" s="144"/>
      <c r="T222" s="53"/>
      <c r="AT222" s="17" t="s">
        <v>131</v>
      </c>
      <c r="AU222" s="17" t="s">
        <v>82</v>
      </c>
    </row>
    <row r="223" spans="2:65" s="13" customFormat="1" ht="11.25">
      <c r="B223" s="153"/>
      <c r="D223" s="146" t="s">
        <v>167</v>
      </c>
      <c r="E223" s="154" t="s">
        <v>3</v>
      </c>
      <c r="F223" s="155" t="s">
        <v>283</v>
      </c>
      <c r="H223" s="154" t="s">
        <v>3</v>
      </c>
      <c r="I223" s="156"/>
      <c r="L223" s="153"/>
      <c r="M223" s="157"/>
      <c r="T223" s="158"/>
      <c r="AT223" s="154" t="s">
        <v>167</v>
      </c>
      <c r="AU223" s="154" t="s">
        <v>82</v>
      </c>
      <c r="AV223" s="13" t="s">
        <v>80</v>
      </c>
      <c r="AW223" s="13" t="s">
        <v>33</v>
      </c>
      <c r="AX223" s="13" t="s">
        <v>72</v>
      </c>
      <c r="AY223" s="154" t="s">
        <v>122</v>
      </c>
    </row>
    <row r="224" spans="2:65" s="12" customFormat="1" ht="11.25">
      <c r="B224" s="145"/>
      <c r="D224" s="146" t="s">
        <v>167</v>
      </c>
      <c r="E224" s="147" t="s">
        <v>3</v>
      </c>
      <c r="F224" s="148" t="s">
        <v>837</v>
      </c>
      <c r="H224" s="149">
        <v>0.56299999999999994</v>
      </c>
      <c r="I224" s="150"/>
      <c r="L224" s="145"/>
      <c r="M224" s="151"/>
      <c r="T224" s="152"/>
      <c r="AT224" s="147" t="s">
        <v>167</v>
      </c>
      <c r="AU224" s="147" t="s">
        <v>82</v>
      </c>
      <c r="AV224" s="12" t="s">
        <v>82</v>
      </c>
      <c r="AW224" s="12" t="s">
        <v>33</v>
      </c>
      <c r="AX224" s="12" t="s">
        <v>80</v>
      </c>
      <c r="AY224" s="147" t="s">
        <v>122</v>
      </c>
    </row>
    <row r="225" spans="2:65" s="1" customFormat="1" ht="24.2" customHeight="1">
      <c r="B225" s="127"/>
      <c r="C225" s="128" t="s">
        <v>304</v>
      </c>
      <c r="D225" s="128" t="s">
        <v>124</v>
      </c>
      <c r="E225" s="129" t="s">
        <v>838</v>
      </c>
      <c r="F225" s="130" t="s">
        <v>839</v>
      </c>
      <c r="G225" s="131" t="s">
        <v>127</v>
      </c>
      <c r="H225" s="132">
        <v>17</v>
      </c>
      <c r="I225" s="133"/>
      <c r="J225" s="134">
        <f>ROUND(I225*H225,2)</f>
        <v>0</v>
      </c>
      <c r="K225" s="130" t="s">
        <v>128</v>
      </c>
      <c r="L225" s="32"/>
      <c r="M225" s="135" t="s">
        <v>3</v>
      </c>
      <c r="N225" s="136" t="s">
        <v>43</v>
      </c>
      <c r="P225" s="137">
        <f>O225*H225</f>
        <v>0</v>
      </c>
      <c r="Q225" s="137">
        <v>0</v>
      </c>
      <c r="R225" s="137">
        <f>Q225*H225</f>
        <v>0</v>
      </c>
      <c r="S225" s="137">
        <v>0</v>
      </c>
      <c r="T225" s="138">
        <f>S225*H225</f>
        <v>0</v>
      </c>
      <c r="AR225" s="139" t="s">
        <v>129</v>
      </c>
      <c r="AT225" s="139" t="s">
        <v>124</v>
      </c>
      <c r="AU225" s="139" t="s">
        <v>82</v>
      </c>
      <c r="AY225" s="17" t="s">
        <v>122</v>
      </c>
      <c r="BE225" s="140">
        <f>IF(N225="základní",J225,0)</f>
        <v>0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7" t="s">
        <v>80</v>
      </c>
      <c r="BK225" s="140">
        <f>ROUND(I225*H225,2)</f>
        <v>0</v>
      </c>
      <c r="BL225" s="17" t="s">
        <v>129</v>
      </c>
      <c r="BM225" s="139" t="s">
        <v>840</v>
      </c>
    </row>
    <row r="226" spans="2:65" s="1" customFormat="1" ht="11.25">
      <c r="B226" s="32"/>
      <c r="D226" s="141" t="s">
        <v>131</v>
      </c>
      <c r="F226" s="142" t="s">
        <v>841</v>
      </c>
      <c r="I226" s="143"/>
      <c r="L226" s="32"/>
      <c r="M226" s="144"/>
      <c r="T226" s="53"/>
      <c r="AT226" s="17" t="s">
        <v>131</v>
      </c>
      <c r="AU226" s="17" t="s">
        <v>82</v>
      </c>
    </row>
    <row r="227" spans="2:65" s="13" customFormat="1" ht="11.25">
      <c r="B227" s="153"/>
      <c r="D227" s="146" t="s">
        <v>167</v>
      </c>
      <c r="E227" s="154" t="s">
        <v>3</v>
      </c>
      <c r="F227" s="155" t="s">
        <v>842</v>
      </c>
      <c r="H227" s="154" t="s">
        <v>3</v>
      </c>
      <c r="I227" s="156"/>
      <c r="L227" s="153"/>
      <c r="M227" s="157"/>
      <c r="T227" s="158"/>
      <c r="AT227" s="154" t="s">
        <v>167</v>
      </c>
      <c r="AU227" s="154" t="s">
        <v>82</v>
      </c>
      <c r="AV227" s="13" t="s">
        <v>80</v>
      </c>
      <c r="AW227" s="13" t="s">
        <v>33</v>
      </c>
      <c r="AX227" s="13" t="s">
        <v>72</v>
      </c>
      <c r="AY227" s="154" t="s">
        <v>122</v>
      </c>
    </row>
    <row r="228" spans="2:65" s="12" customFormat="1" ht="11.25">
      <c r="B228" s="145"/>
      <c r="D228" s="146" t="s">
        <v>167</v>
      </c>
      <c r="E228" s="147" t="s">
        <v>3</v>
      </c>
      <c r="F228" s="148" t="s">
        <v>261</v>
      </c>
      <c r="H228" s="149">
        <v>17</v>
      </c>
      <c r="I228" s="150"/>
      <c r="L228" s="145"/>
      <c r="M228" s="151"/>
      <c r="T228" s="152"/>
      <c r="AT228" s="147" t="s">
        <v>167</v>
      </c>
      <c r="AU228" s="147" t="s">
        <v>82</v>
      </c>
      <c r="AV228" s="12" t="s">
        <v>82</v>
      </c>
      <c r="AW228" s="12" t="s">
        <v>33</v>
      </c>
      <c r="AX228" s="12" t="s">
        <v>72</v>
      </c>
      <c r="AY228" s="147" t="s">
        <v>122</v>
      </c>
    </row>
    <row r="229" spans="2:65" s="14" customFormat="1" ht="11.25">
      <c r="B229" s="159"/>
      <c r="D229" s="146" t="s">
        <v>167</v>
      </c>
      <c r="E229" s="160" t="s">
        <v>3</v>
      </c>
      <c r="F229" s="161" t="s">
        <v>186</v>
      </c>
      <c r="H229" s="162">
        <v>17</v>
      </c>
      <c r="I229" s="163"/>
      <c r="L229" s="159"/>
      <c r="M229" s="164"/>
      <c r="T229" s="165"/>
      <c r="AT229" s="160" t="s">
        <v>167</v>
      </c>
      <c r="AU229" s="160" t="s">
        <v>82</v>
      </c>
      <c r="AV229" s="14" t="s">
        <v>129</v>
      </c>
      <c r="AW229" s="14" t="s">
        <v>33</v>
      </c>
      <c r="AX229" s="14" t="s">
        <v>80</v>
      </c>
      <c r="AY229" s="160" t="s">
        <v>122</v>
      </c>
    </row>
    <row r="230" spans="2:65" s="1" customFormat="1" ht="24.2" customHeight="1">
      <c r="B230" s="127"/>
      <c r="C230" s="166" t="s">
        <v>309</v>
      </c>
      <c r="D230" s="166" t="s">
        <v>427</v>
      </c>
      <c r="E230" s="167" t="s">
        <v>843</v>
      </c>
      <c r="F230" s="168" t="s">
        <v>844</v>
      </c>
      <c r="G230" s="169" t="s">
        <v>127</v>
      </c>
      <c r="H230" s="170">
        <v>13</v>
      </c>
      <c r="I230" s="171"/>
      <c r="J230" s="172">
        <f>ROUND(I230*H230,2)</f>
        <v>0</v>
      </c>
      <c r="K230" s="168" t="s">
        <v>3</v>
      </c>
      <c r="L230" s="173"/>
      <c r="M230" s="174" t="s">
        <v>3</v>
      </c>
      <c r="N230" s="175" t="s">
        <v>43</v>
      </c>
      <c r="P230" s="137">
        <f>O230*H230</f>
        <v>0</v>
      </c>
      <c r="Q230" s="137">
        <v>2.3999999999999998E-3</v>
      </c>
      <c r="R230" s="137">
        <f>Q230*H230</f>
        <v>3.1199999999999999E-2</v>
      </c>
      <c r="S230" s="137">
        <v>0</v>
      </c>
      <c r="T230" s="138">
        <f>S230*H230</f>
        <v>0</v>
      </c>
      <c r="AR230" s="139" t="s">
        <v>162</v>
      </c>
      <c r="AT230" s="139" t="s">
        <v>427</v>
      </c>
      <c r="AU230" s="139" t="s">
        <v>82</v>
      </c>
      <c r="AY230" s="17" t="s">
        <v>122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7" t="s">
        <v>80</v>
      </c>
      <c r="BK230" s="140">
        <f>ROUND(I230*H230,2)</f>
        <v>0</v>
      </c>
      <c r="BL230" s="17" t="s">
        <v>129</v>
      </c>
      <c r="BM230" s="139" t="s">
        <v>845</v>
      </c>
    </row>
    <row r="231" spans="2:65" s="1" customFormat="1" ht="24.2" customHeight="1">
      <c r="B231" s="127"/>
      <c r="C231" s="166" t="s">
        <v>314</v>
      </c>
      <c r="D231" s="166" t="s">
        <v>427</v>
      </c>
      <c r="E231" s="167" t="s">
        <v>846</v>
      </c>
      <c r="F231" s="168" t="s">
        <v>847</v>
      </c>
      <c r="G231" s="169" t="s">
        <v>127</v>
      </c>
      <c r="H231" s="170">
        <v>4</v>
      </c>
      <c r="I231" s="171"/>
      <c r="J231" s="172">
        <f>ROUND(I231*H231,2)</f>
        <v>0</v>
      </c>
      <c r="K231" s="168" t="s">
        <v>3</v>
      </c>
      <c r="L231" s="173"/>
      <c r="M231" s="174" t="s">
        <v>3</v>
      </c>
      <c r="N231" s="175" t="s">
        <v>43</v>
      </c>
      <c r="P231" s="137">
        <f>O231*H231</f>
        <v>0</v>
      </c>
      <c r="Q231" s="137">
        <v>2.3999999999999998E-3</v>
      </c>
      <c r="R231" s="137">
        <f>Q231*H231</f>
        <v>9.5999999999999992E-3</v>
      </c>
      <c r="S231" s="137">
        <v>0</v>
      </c>
      <c r="T231" s="138">
        <f>S231*H231</f>
        <v>0</v>
      </c>
      <c r="AR231" s="139" t="s">
        <v>162</v>
      </c>
      <c r="AT231" s="139" t="s">
        <v>427</v>
      </c>
      <c r="AU231" s="139" t="s">
        <v>82</v>
      </c>
      <c r="AY231" s="17" t="s">
        <v>122</v>
      </c>
      <c r="BE231" s="140">
        <f>IF(N231="základní",J231,0)</f>
        <v>0</v>
      </c>
      <c r="BF231" s="140">
        <f>IF(N231="snížená",J231,0)</f>
        <v>0</v>
      </c>
      <c r="BG231" s="140">
        <f>IF(N231="zákl. přenesená",J231,0)</f>
        <v>0</v>
      </c>
      <c r="BH231" s="140">
        <f>IF(N231="sníž. přenesená",J231,0)</f>
        <v>0</v>
      </c>
      <c r="BI231" s="140">
        <f>IF(N231="nulová",J231,0)</f>
        <v>0</v>
      </c>
      <c r="BJ231" s="17" t="s">
        <v>80</v>
      </c>
      <c r="BK231" s="140">
        <f>ROUND(I231*H231,2)</f>
        <v>0</v>
      </c>
      <c r="BL231" s="17" t="s">
        <v>129</v>
      </c>
      <c r="BM231" s="139" t="s">
        <v>848</v>
      </c>
    </row>
    <row r="232" spans="2:65" s="1" customFormat="1" ht="16.5" customHeight="1">
      <c r="B232" s="127"/>
      <c r="C232" s="128" t="s">
        <v>319</v>
      </c>
      <c r="D232" s="128" t="s">
        <v>124</v>
      </c>
      <c r="E232" s="129" t="s">
        <v>849</v>
      </c>
      <c r="F232" s="130" t="s">
        <v>850</v>
      </c>
      <c r="G232" s="131" t="s">
        <v>127</v>
      </c>
      <c r="H232" s="132">
        <v>1</v>
      </c>
      <c r="I232" s="133"/>
      <c r="J232" s="134">
        <f>ROUND(I232*H232,2)</f>
        <v>0</v>
      </c>
      <c r="K232" s="130" t="s">
        <v>128</v>
      </c>
      <c r="L232" s="32"/>
      <c r="M232" s="135" t="s">
        <v>3</v>
      </c>
      <c r="N232" s="136" t="s">
        <v>43</v>
      </c>
      <c r="P232" s="137">
        <f>O232*H232</f>
        <v>0</v>
      </c>
      <c r="Q232" s="137">
        <v>0</v>
      </c>
      <c r="R232" s="137">
        <f>Q232*H232</f>
        <v>0</v>
      </c>
      <c r="S232" s="137">
        <v>0</v>
      </c>
      <c r="T232" s="138">
        <f>S232*H232</f>
        <v>0</v>
      </c>
      <c r="AR232" s="139" t="s">
        <v>129</v>
      </c>
      <c r="AT232" s="139" t="s">
        <v>124</v>
      </c>
      <c r="AU232" s="139" t="s">
        <v>82</v>
      </c>
      <c r="AY232" s="17" t="s">
        <v>122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7" t="s">
        <v>80</v>
      </c>
      <c r="BK232" s="140">
        <f>ROUND(I232*H232,2)</f>
        <v>0</v>
      </c>
      <c r="BL232" s="17" t="s">
        <v>129</v>
      </c>
      <c r="BM232" s="139" t="s">
        <v>851</v>
      </c>
    </row>
    <row r="233" spans="2:65" s="1" customFormat="1" ht="11.25">
      <c r="B233" s="32"/>
      <c r="D233" s="141" t="s">
        <v>131</v>
      </c>
      <c r="F233" s="142" t="s">
        <v>852</v>
      </c>
      <c r="I233" s="143"/>
      <c r="L233" s="32"/>
      <c r="M233" s="144"/>
      <c r="T233" s="53"/>
      <c r="AT233" s="17" t="s">
        <v>131</v>
      </c>
      <c r="AU233" s="17" t="s">
        <v>82</v>
      </c>
    </row>
    <row r="234" spans="2:65" s="1" customFormat="1" ht="33" customHeight="1">
      <c r="B234" s="127"/>
      <c r="C234" s="166" t="s">
        <v>324</v>
      </c>
      <c r="D234" s="166" t="s">
        <v>427</v>
      </c>
      <c r="E234" s="167" t="s">
        <v>853</v>
      </c>
      <c r="F234" s="168" t="s">
        <v>854</v>
      </c>
      <c r="G234" s="169" t="s">
        <v>127</v>
      </c>
      <c r="H234" s="170">
        <v>1</v>
      </c>
      <c r="I234" s="171"/>
      <c r="J234" s="172">
        <f>ROUND(I234*H234,2)</f>
        <v>0</v>
      </c>
      <c r="K234" s="168" t="s">
        <v>3</v>
      </c>
      <c r="L234" s="173"/>
      <c r="M234" s="174" t="s">
        <v>3</v>
      </c>
      <c r="N234" s="175" t="s">
        <v>43</v>
      </c>
      <c r="P234" s="137">
        <f>O234*H234</f>
        <v>0</v>
      </c>
      <c r="Q234" s="137">
        <v>7.8799999999999995E-2</v>
      </c>
      <c r="R234" s="137">
        <f>Q234*H234</f>
        <v>7.8799999999999995E-2</v>
      </c>
      <c r="S234" s="137">
        <v>0</v>
      </c>
      <c r="T234" s="138">
        <f>S234*H234</f>
        <v>0</v>
      </c>
      <c r="AR234" s="139" t="s">
        <v>162</v>
      </c>
      <c r="AT234" s="139" t="s">
        <v>427</v>
      </c>
      <c r="AU234" s="139" t="s">
        <v>82</v>
      </c>
      <c r="AY234" s="17" t="s">
        <v>122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7" t="s">
        <v>80</v>
      </c>
      <c r="BK234" s="140">
        <f>ROUND(I234*H234,2)</f>
        <v>0</v>
      </c>
      <c r="BL234" s="17" t="s">
        <v>129</v>
      </c>
      <c r="BM234" s="139" t="s">
        <v>855</v>
      </c>
    </row>
    <row r="235" spans="2:65" s="1" customFormat="1" ht="24.2" customHeight="1">
      <c r="B235" s="127"/>
      <c r="C235" s="128" t="s">
        <v>335</v>
      </c>
      <c r="D235" s="128" t="s">
        <v>124</v>
      </c>
      <c r="E235" s="129" t="s">
        <v>856</v>
      </c>
      <c r="F235" s="130" t="s">
        <v>857</v>
      </c>
      <c r="G235" s="131" t="s">
        <v>202</v>
      </c>
      <c r="H235" s="132">
        <v>5.74</v>
      </c>
      <c r="I235" s="133"/>
      <c r="J235" s="134">
        <f>ROUND(I235*H235,2)</f>
        <v>0</v>
      </c>
      <c r="K235" s="130" t="s">
        <v>128</v>
      </c>
      <c r="L235" s="32"/>
      <c r="M235" s="135" t="s">
        <v>3</v>
      </c>
      <c r="N235" s="136" t="s">
        <v>43</v>
      </c>
      <c r="P235" s="137">
        <f>O235*H235</f>
        <v>0</v>
      </c>
      <c r="Q235" s="137">
        <v>2.4979999999999999E-2</v>
      </c>
      <c r="R235" s="137">
        <f>Q235*H235</f>
        <v>0.14338519999999999</v>
      </c>
      <c r="S235" s="137">
        <v>0</v>
      </c>
      <c r="T235" s="138">
        <f>S235*H235</f>
        <v>0</v>
      </c>
      <c r="AR235" s="139" t="s">
        <v>129</v>
      </c>
      <c r="AT235" s="139" t="s">
        <v>124</v>
      </c>
      <c r="AU235" s="139" t="s">
        <v>82</v>
      </c>
      <c r="AY235" s="17" t="s">
        <v>122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7" t="s">
        <v>80</v>
      </c>
      <c r="BK235" s="140">
        <f>ROUND(I235*H235,2)</f>
        <v>0</v>
      </c>
      <c r="BL235" s="17" t="s">
        <v>129</v>
      </c>
      <c r="BM235" s="139" t="s">
        <v>858</v>
      </c>
    </row>
    <row r="236" spans="2:65" s="1" customFormat="1" ht="11.25">
      <c r="B236" s="32"/>
      <c r="D236" s="141" t="s">
        <v>131</v>
      </c>
      <c r="F236" s="142" t="s">
        <v>859</v>
      </c>
      <c r="I236" s="143"/>
      <c r="L236" s="32"/>
      <c r="M236" s="144"/>
      <c r="T236" s="53"/>
      <c r="AT236" s="17" t="s">
        <v>131</v>
      </c>
      <c r="AU236" s="17" t="s">
        <v>82</v>
      </c>
    </row>
    <row r="237" spans="2:65" s="12" customFormat="1" ht="11.25">
      <c r="B237" s="145"/>
      <c r="D237" s="146" t="s">
        <v>167</v>
      </c>
      <c r="E237" s="147" t="s">
        <v>3</v>
      </c>
      <c r="F237" s="148" t="s">
        <v>860</v>
      </c>
      <c r="H237" s="149">
        <v>5.74</v>
      </c>
      <c r="I237" s="150"/>
      <c r="L237" s="145"/>
      <c r="M237" s="151"/>
      <c r="T237" s="152"/>
      <c r="AT237" s="147" t="s">
        <v>167</v>
      </c>
      <c r="AU237" s="147" t="s">
        <v>82</v>
      </c>
      <c r="AV237" s="12" t="s">
        <v>82</v>
      </c>
      <c r="AW237" s="12" t="s">
        <v>33</v>
      </c>
      <c r="AX237" s="12" t="s">
        <v>80</v>
      </c>
      <c r="AY237" s="147" t="s">
        <v>122</v>
      </c>
    </row>
    <row r="238" spans="2:65" s="1" customFormat="1" ht="24.2" customHeight="1">
      <c r="B238" s="127"/>
      <c r="C238" s="166" t="s">
        <v>340</v>
      </c>
      <c r="D238" s="166" t="s">
        <v>427</v>
      </c>
      <c r="E238" s="167" t="s">
        <v>861</v>
      </c>
      <c r="F238" s="168" t="s">
        <v>862</v>
      </c>
      <c r="G238" s="169" t="s">
        <v>127</v>
      </c>
      <c r="H238" s="170">
        <v>4</v>
      </c>
      <c r="I238" s="171"/>
      <c r="J238" s="172">
        <f>ROUND(I238*H238,2)</f>
        <v>0</v>
      </c>
      <c r="K238" s="168" t="s">
        <v>3</v>
      </c>
      <c r="L238" s="173"/>
      <c r="M238" s="174" t="s">
        <v>3</v>
      </c>
      <c r="N238" s="175" t="s">
        <v>43</v>
      </c>
      <c r="P238" s="137">
        <f>O238*H238</f>
        <v>0</v>
      </c>
      <c r="Q238" s="137">
        <v>0</v>
      </c>
      <c r="R238" s="137">
        <f>Q238*H238</f>
        <v>0</v>
      </c>
      <c r="S238" s="137">
        <v>0</v>
      </c>
      <c r="T238" s="138">
        <f>S238*H238</f>
        <v>0</v>
      </c>
      <c r="AR238" s="139" t="s">
        <v>162</v>
      </c>
      <c r="AT238" s="139" t="s">
        <v>427</v>
      </c>
      <c r="AU238" s="139" t="s">
        <v>82</v>
      </c>
      <c r="AY238" s="17" t="s">
        <v>122</v>
      </c>
      <c r="BE238" s="140">
        <f>IF(N238="základní",J238,0)</f>
        <v>0</v>
      </c>
      <c r="BF238" s="140">
        <f>IF(N238="snížená",J238,0)</f>
        <v>0</v>
      </c>
      <c r="BG238" s="140">
        <f>IF(N238="zákl. přenesená",J238,0)</f>
        <v>0</v>
      </c>
      <c r="BH238" s="140">
        <f>IF(N238="sníž. přenesená",J238,0)</f>
        <v>0</v>
      </c>
      <c r="BI238" s="140">
        <f>IF(N238="nulová",J238,0)</f>
        <v>0</v>
      </c>
      <c r="BJ238" s="17" t="s">
        <v>80</v>
      </c>
      <c r="BK238" s="140">
        <f>ROUND(I238*H238,2)</f>
        <v>0</v>
      </c>
      <c r="BL238" s="17" t="s">
        <v>129</v>
      </c>
      <c r="BM238" s="139" t="s">
        <v>863</v>
      </c>
    </row>
    <row r="239" spans="2:65" s="1" customFormat="1" ht="24.2" customHeight="1">
      <c r="B239" s="127"/>
      <c r="C239" s="128" t="s">
        <v>345</v>
      </c>
      <c r="D239" s="128" t="s">
        <v>124</v>
      </c>
      <c r="E239" s="129" t="s">
        <v>864</v>
      </c>
      <c r="F239" s="130" t="s">
        <v>865</v>
      </c>
      <c r="G239" s="131" t="s">
        <v>202</v>
      </c>
      <c r="H239" s="132">
        <v>22.96</v>
      </c>
      <c r="I239" s="133"/>
      <c r="J239" s="134">
        <f>ROUND(I239*H239,2)</f>
        <v>0</v>
      </c>
      <c r="K239" s="130" t="s">
        <v>128</v>
      </c>
      <c r="L239" s="32"/>
      <c r="M239" s="135" t="s">
        <v>3</v>
      </c>
      <c r="N239" s="136" t="s">
        <v>43</v>
      </c>
      <c r="P239" s="137">
        <f>O239*H239</f>
        <v>0</v>
      </c>
      <c r="Q239" s="137">
        <v>3.4380000000000001E-2</v>
      </c>
      <c r="R239" s="137">
        <f>Q239*H239</f>
        <v>0.78936480000000009</v>
      </c>
      <c r="S239" s="137">
        <v>0</v>
      </c>
      <c r="T239" s="138">
        <f>S239*H239</f>
        <v>0</v>
      </c>
      <c r="AR239" s="139" t="s">
        <v>129</v>
      </c>
      <c r="AT239" s="139" t="s">
        <v>124</v>
      </c>
      <c r="AU239" s="139" t="s">
        <v>82</v>
      </c>
      <c r="AY239" s="17" t="s">
        <v>122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7" t="s">
        <v>80</v>
      </c>
      <c r="BK239" s="140">
        <f>ROUND(I239*H239,2)</f>
        <v>0</v>
      </c>
      <c r="BL239" s="17" t="s">
        <v>129</v>
      </c>
      <c r="BM239" s="139" t="s">
        <v>866</v>
      </c>
    </row>
    <row r="240" spans="2:65" s="1" customFormat="1" ht="11.25">
      <c r="B240" s="32"/>
      <c r="D240" s="141" t="s">
        <v>131</v>
      </c>
      <c r="F240" s="142" t="s">
        <v>867</v>
      </c>
      <c r="I240" s="143"/>
      <c r="L240" s="32"/>
      <c r="M240" s="144"/>
      <c r="T240" s="53"/>
      <c r="AT240" s="17" t="s">
        <v>131</v>
      </c>
      <c r="AU240" s="17" t="s">
        <v>82</v>
      </c>
    </row>
    <row r="241" spans="2:65" s="12" customFormat="1" ht="11.25">
      <c r="B241" s="145"/>
      <c r="D241" s="146" t="s">
        <v>167</v>
      </c>
      <c r="E241" s="147" t="s">
        <v>3</v>
      </c>
      <c r="F241" s="148" t="s">
        <v>868</v>
      </c>
      <c r="H241" s="149">
        <v>22.96</v>
      </c>
      <c r="I241" s="150"/>
      <c r="L241" s="145"/>
      <c r="M241" s="151"/>
      <c r="T241" s="152"/>
      <c r="AT241" s="147" t="s">
        <v>167</v>
      </c>
      <c r="AU241" s="147" t="s">
        <v>82</v>
      </c>
      <c r="AV241" s="12" t="s">
        <v>82</v>
      </c>
      <c r="AW241" s="12" t="s">
        <v>33</v>
      </c>
      <c r="AX241" s="12" t="s">
        <v>80</v>
      </c>
      <c r="AY241" s="147" t="s">
        <v>122</v>
      </c>
    </row>
    <row r="242" spans="2:65" s="1" customFormat="1" ht="24.2" customHeight="1">
      <c r="B242" s="127"/>
      <c r="C242" s="166" t="s">
        <v>351</v>
      </c>
      <c r="D242" s="166" t="s">
        <v>427</v>
      </c>
      <c r="E242" s="167" t="s">
        <v>869</v>
      </c>
      <c r="F242" s="168" t="s">
        <v>870</v>
      </c>
      <c r="G242" s="169" t="s">
        <v>127</v>
      </c>
      <c r="H242" s="170">
        <v>4</v>
      </c>
      <c r="I242" s="171"/>
      <c r="J242" s="172">
        <f>ROUND(I242*H242,2)</f>
        <v>0</v>
      </c>
      <c r="K242" s="168" t="s">
        <v>3</v>
      </c>
      <c r="L242" s="173"/>
      <c r="M242" s="174" t="s">
        <v>3</v>
      </c>
      <c r="N242" s="175" t="s">
        <v>43</v>
      </c>
      <c r="P242" s="137">
        <f>O242*H242</f>
        <v>0</v>
      </c>
      <c r="Q242" s="137">
        <v>0</v>
      </c>
      <c r="R242" s="137">
        <f>Q242*H242</f>
        <v>0</v>
      </c>
      <c r="S242" s="137">
        <v>0</v>
      </c>
      <c r="T242" s="138">
        <f>S242*H242</f>
        <v>0</v>
      </c>
      <c r="AR242" s="139" t="s">
        <v>162</v>
      </c>
      <c r="AT242" s="139" t="s">
        <v>427</v>
      </c>
      <c r="AU242" s="139" t="s">
        <v>82</v>
      </c>
      <c r="AY242" s="17" t="s">
        <v>122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7" t="s">
        <v>80</v>
      </c>
      <c r="BK242" s="140">
        <f>ROUND(I242*H242,2)</f>
        <v>0</v>
      </c>
      <c r="BL242" s="17" t="s">
        <v>129</v>
      </c>
      <c r="BM242" s="139" t="s">
        <v>871</v>
      </c>
    </row>
    <row r="243" spans="2:65" s="1" customFormat="1" ht="24.2" customHeight="1">
      <c r="B243" s="127"/>
      <c r="C243" s="166" t="s">
        <v>357</v>
      </c>
      <c r="D243" s="166" t="s">
        <v>427</v>
      </c>
      <c r="E243" s="167" t="s">
        <v>872</v>
      </c>
      <c r="F243" s="168" t="s">
        <v>873</v>
      </c>
      <c r="G243" s="169" t="s">
        <v>127</v>
      </c>
      <c r="H243" s="170">
        <v>8</v>
      </c>
      <c r="I243" s="171"/>
      <c r="J243" s="172">
        <f>ROUND(I243*H243,2)</f>
        <v>0</v>
      </c>
      <c r="K243" s="168" t="s">
        <v>3</v>
      </c>
      <c r="L243" s="173"/>
      <c r="M243" s="174" t="s">
        <v>3</v>
      </c>
      <c r="N243" s="175" t="s">
        <v>43</v>
      </c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AR243" s="139" t="s">
        <v>162</v>
      </c>
      <c r="AT243" s="139" t="s">
        <v>427</v>
      </c>
      <c r="AU243" s="139" t="s">
        <v>82</v>
      </c>
      <c r="AY243" s="17" t="s">
        <v>122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7" t="s">
        <v>80</v>
      </c>
      <c r="BK243" s="140">
        <f>ROUND(I243*H243,2)</f>
        <v>0</v>
      </c>
      <c r="BL243" s="17" t="s">
        <v>129</v>
      </c>
      <c r="BM243" s="139" t="s">
        <v>874</v>
      </c>
    </row>
    <row r="244" spans="2:65" s="11" customFormat="1" ht="22.9" customHeight="1">
      <c r="B244" s="115"/>
      <c r="D244" s="116" t="s">
        <v>71</v>
      </c>
      <c r="E244" s="125" t="s">
        <v>169</v>
      </c>
      <c r="F244" s="125" t="s">
        <v>436</v>
      </c>
      <c r="I244" s="118"/>
      <c r="J244" s="126">
        <f>BK244</f>
        <v>0</v>
      </c>
      <c r="L244" s="115"/>
      <c r="M244" s="120"/>
      <c r="P244" s="121">
        <f>SUM(P245:P275)</f>
        <v>0</v>
      </c>
      <c r="R244" s="121">
        <f>SUM(R245:R275)</f>
        <v>0.77228550000000007</v>
      </c>
      <c r="T244" s="122">
        <f>SUM(T245:T275)</f>
        <v>0</v>
      </c>
      <c r="AR244" s="116" t="s">
        <v>80</v>
      </c>
      <c r="AT244" s="123" t="s">
        <v>71</v>
      </c>
      <c r="AU244" s="123" t="s">
        <v>80</v>
      </c>
      <c r="AY244" s="116" t="s">
        <v>122</v>
      </c>
      <c r="BK244" s="124">
        <f>SUM(BK245:BK275)</f>
        <v>0</v>
      </c>
    </row>
    <row r="245" spans="2:65" s="1" customFormat="1" ht="24.2" customHeight="1">
      <c r="B245" s="127"/>
      <c r="C245" s="128" t="s">
        <v>362</v>
      </c>
      <c r="D245" s="128" t="s">
        <v>124</v>
      </c>
      <c r="E245" s="129" t="s">
        <v>875</v>
      </c>
      <c r="F245" s="130" t="s">
        <v>876</v>
      </c>
      <c r="G245" s="131" t="s">
        <v>127</v>
      </c>
      <c r="H245" s="132">
        <v>2</v>
      </c>
      <c r="I245" s="133"/>
      <c r="J245" s="134">
        <f>ROUND(I245*H245,2)</f>
        <v>0</v>
      </c>
      <c r="K245" s="130" t="s">
        <v>128</v>
      </c>
      <c r="L245" s="32"/>
      <c r="M245" s="135" t="s">
        <v>3</v>
      </c>
      <c r="N245" s="136" t="s">
        <v>43</v>
      </c>
      <c r="P245" s="137">
        <f>O245*H245</f>
        <v>0</v>
      </c>
      <c r="Q245" s="137">
        <v>9.7159999999999996E-2</v>
      </c>
      <c r="R245" s="137">
        <f>Q245*H245</f>
        <v>0.19431999999999999</v>
      </c>
      <c r="S245" s="137">
        <v>0</v>
      </c>
      <c r="T245" s="138">
        <f>S245*H245</f>
        <v>0</v>
      </c>
      <c r="AR245" s="139" t="s">
        <v>129</v>
      </c>
      <c r="AT245" s="139" t="s">
        <v>124</v>
      </c>
      <c r="AU245" s="139" t="s">
        <v>82</v>
      </c>
      <c r="AY245" s="17" t="s">
        <v>122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7" t="s">
        <v>80</v>
      </c>
      <c r="BK245" s="140">
        <f>ROUND(I245*H245,2)</f>
        <v>0</v>
      </c>
      <c r="BL245" s="17" t="s">
        <v>129</v>
      </c>
      <c r="BM245" s="139" t="s">
        <v>877</v>
      </c>
    </row>
    <row r="246" spans="2:65" s="1" customFormat="1" ht="11.25">
      <c r="B246" s="32"/>
      <c r="D246" s="141" t="s">
        <v>131</v>
      </c>
      <c r="F246" s="142" t="s">
        <v>878</v>
      </c>
      <c r="I246" s="143"/>
      <c r="L246" s="32"/>
      <c r="M246" s="144"/>
      <c r="T246" s="53"/>
      <c r="AT246" s="17" t="s">
        <v>131</v>
      </c>
      <c r="AU246" s="17" t="s">
        <v>82</v>
      </c>
    </row>
    <row r="247" spans="2:65" s="1" customFormat="1" ht="44.25" customHeight="1">
      <c r="B247" s="127"/>
      <c r="C247" s="166" t="s">
        <v>367</v>
      </c>
      <c r="D247" s="166" t="s">
        <v>427</v>
      </c>
      <c r="E247" s="167" t="s">
        <v>879</v>
      </c>
      <c r="F247" s="168" t="s">
        <v>880</v>
      </c>
      <c r="G247" s="169" t="s">
        <v>127</v>
      </c>
      <c r="H247" s="170">
        <v>2</v>
      </c>
      <c r="I247" s="171"/>
      <c r="J247" s="172">
        <f>ROUND(I247*H247,2)</f>
        <v>0</v>
      </c>
      <c r="K247" s="168" t="s">
        <v>128</v>
      </c>
      <c r="L247" s="173"/>
      <c r="M247" s="174" t="s">
        <v>3</v>
      </c>
      <c r="N247" s="175" t="s">
        <v>43</v>
      </c>
      <c r="P247" s="137">
        <f>O247*H247</f>
        <v>0</v>
      </c>
      <c r="Q247" s="137">
        <v>5.1999999999999998E-2</v>
      </c>
      <c r="R247" s="137">
        <f>Q247*H247</f>
        <v>0.104</v>
      </c>
      <c r="S247" s="137">
        <v>0</v>
      </c>
      <c r="T247" s="138">
        <f>S247*H247</f>
        <v>0</v>
      </c>
      <c r="AR247" s="139" t="s">
        <v>162</v>
      </c>
      <c r="AT247" s="139" t="s">
        <v>427</v>
      </c>
      <c r="AU247" s="139" t="s">
        <v>82</v>
      </c>
      <c r="AY247" s="17" t="s">
        <v>122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7" t="s">
        <v>80</v>
      </c>
      <c r="BK247" s="140">
        <f>ROUND(I247*H247,2)</f>
        <v>0</v>
      </c>
      <c r="BL247" s="17" t="s">
        <v>129</v>
      </c>
      <c r="BM247" s="139" t="s">
        <v>881</v>
      </c>
    </row>
    <row r="248" spans="2:65" s="1" customFormat="1" ht="24.2" customHeight="1">
      <c r="B248" s="127"/>
      <c r="C248" s="128" t="s">
        <v>372</v>
      </c>
      <c r="D248" s="128" t="s">
        <v>124</v>
      </c>
      <c r="E248" s="129" t="s">
        <v>882</v>
      </c>
      <c r="F248" s="130" t="s">
        <v>883</v>
      </c>
      <c r="G248" s="131" t="s">
        <v>140</v>
      </c>
      <c r="H248" s="132">
        <v>1.59</v>
      </c>
      <c r="I248" s="133"/>
      <c r="J248" s="134">
        <f>ROUND(I248*H248,2)</f>
        <v>0</v>
      </c>
      <c r="K248" s="130" t="s">
        <v>128</v>
      </c>
      <c r="L248" s="32"/>
      <c r="M248" s="135" t="s">
        <v>3</v>
      </c>
      <c r="N248" s="136" t="s">
        <v>43</v>
      </c>
      <c r="P248" s="137">
        <f>O248*H248</f>
        <v>0</v>
      </c>
      <c r="Q248" s="137">
        <v>6.3000000000000003E-4</v>
      </c>
      <c r="R248" s="137">
        <f>Q248*H248</f>
        <v>1.0017000000000001E-3</v>
      </c>
      <c r="S248" s="137">
        <v>0</v>
      </c>
      <c r="T248" s="138">
        <f>S248*H248</f>
        <v>0</v>
      </c>
      <c r="AR248" s="139" t="s">
        <v>129</v>
      </c>
      <c r="AT248" s="139" t="s">
        <v>124</v>
      </c>
      <c r="AU248" s="139" t="s">
        <v>82</v>
      </c>
      <c r="AY248" s="17" t="s">
        <v>122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7" t="s">
        <v>80</v>
      </c>
      <c r="BK248" s="140">
        <f>ROUND(I248*H248,2)</f>
        <v>0</v>
      </c>
      <c r="BL248" s="17" t="s">
        <v>129</v>
      </c>
      <c r="BM248" s="139" t="s">
        <v>884</v>
      </c>
    </row>
    <row r="249" spans="2:65" s="1" customFormat="1" ht="11.25">
      <c r="B249" s="32"/>
      <c r="D249" s="141" t="s">
        <v>131</v>
      </c>
      <c r="F249" s="142" t="s">
        <v>885</v>
      </c>
      <c r="I249" s="143"/>
      <c r="L249" s="32"/>
      <c r="M249" s="144"/>
      <c r="T249" s="53"/>
      <c r="AT249" s="17" t="s">
        <v>131</v>
      </c>
      <c r="AU249" s="17" t="s">
        <v>82</v>
      </c>
    </row>
    <row r="250" spans="2:65" s="13" customFormat="1" ht="11.25">
      <c r="B250" s="153"/>
      <c r="D250" s="146" t="s">
        <v>167</v>
      </c>
      <c r="E250" s="154" t="s">
        <v>3</v>
      </c>
      <c r="F250" s="155" t="s">
        <v>283</v>
      </c>
      <c r="H250" s="154" t="s">
        <v>3</v>
      </c>
      <c r="I250" s="156"/>
      <c r="L250" s="153"/>
      <c r="M250" s="157"/>
      <c r="T250" s="158"/>
      <c r="AT250" s="154" t="s">
        <v>167</v>
      </c>
      <c r="AU250" s="154" t="s">
        <v>82</v>
      </c>
      <c r="AV250" s="13" t="s">
        <v>80</v>
      </c>
      <c r="AW250" s="13" t="s">
        <v>33</v>
      </c>
      <c r="AX250" s="13" t="s">
        <v>72</v>
      </c>
      <c r="AY250" s="154" t="s">
        <v>122</v>
      </c>
    </row>
    <row r="251" spans="2:65" s="12" customFormat="1" ht="11.25">
      <c r="B251" s="145"/>
      <c r="D251" s="146" t="s">
        <v>167</v>
      </c>
      <c r="E251" s="147" t="s">
        <v>3</v>
      </c>
      <c r="F251" s="148" t="s">
        <v>886</v>
      </c>
      <c r="H251" s="149">
        <v>1.59</v>
      </c>
      <c r="I251" s="150"/>
      <c r="L251" s="145"/>
      <c r="M251" s="151"/>
      <c r="T251" s="152"/>
      <c r="AT251" s="147" t="s">
        <v>167</v>
      </c>
      <c r="AU251" s="147" t="s">
        <v>82</v>
      </c>
      <c r="AV251" s="12" t="s">
        <v>82</v>
      </c>
      <c r="AW251" s="12" t="s">
        <v>33</v>
      </c>
      <c r="AX251" s="12" t="s">
        <v>80</v>
      </c>
      <c r="AY251" s="147" t="s">
        <v>122</v>
      </c>
    </row>
    <row r="252" spans="2:65" s="1" customFormat="1" ht="24.2" customHeight="1">
      <c r="B252" s="127"/>
      <c r="C252" s="128" t="s">
        <v>377</v>
      </c>
      <c r="D252" s="128" t="s">
        <v>124</v>
      </c>
      <c r="E252" s="129" t="s">
        <v>887</v>
      </c>
      <c r="F252" s="130" t="s">
        <v>888</v>
      </c>
      <c r="G252" s="131" t="s">
        <v>202</v>
      </c>
      <c r="H252" s="132">
        <v>7.8</v>
      </c>
      <c r="I252" s="133"/>
      <c r="J252" s="134">
        <f>ROUND(I252*H252,2)</f>
        <v>0</v>
      </c>
      <c r="K252" s="130" t="s">
        <v>128</v>
      </c>
      <c r="L252" s="32"/>
      <c r="M252" s="135" t="s">
        <v>3</v>
      </c>
      <c r="N252" s="136" t="s">
        <v>43</v>
      </c>
      <c r="P252" s="137">
        <f>O252*H252</f>
        <v>0</v>
      </c>
      <c r="Q252" s="137">
        <v>3.3E-4</v>
      </c>
      <c r="R252" s="137">
        <f>Q252*H252</f>
        <v>2.5739999999999999E-3</v>
      </c>
      <c r="S252" s="137">
        <v>0</v>
      </c>
      <c r="T252" s="138">
        <f>S252*H252</f>
        <v>0</v>
      </c>
      <c r="AR252" s="139" t="s">
        <v>129</v>
      </c>
      <c r="AT252" s="139" t="s">
        <v>124</v>
      </c>
      <c r="AU252" s="139" t="s">
        <v>82</v>
      </c>
      <c r="AY252" s="17" t="s">
        <v>122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7" t="s">
        <v>80</v>
      </c>
      <c r="BK252" s="140">
        <f>ROUND(I252*H252,2)</f>
        <v>0</v>
      </c>
      <c r="BL252" s="17" t="s">
        <v>129</v>
      </c>
      <c r="BM252" s="139" t="s">
        <v>889</v>
      </c>
    </row>
    <row r="253" spans="2:65" s="1" customFormat="1" ht="11.25">
      <c r="B253" s="32"/>
      <c r="D253" s="141" t="s">
        <v>131</v>
      </c>
      <c r="F253" s="142" t="s">
        <v>890</v>
      </c>
      <c r="I253" s="143"/>
      <c r="L253" s="32"/>
      <c r="M253" s="144"/>
      <c r="T253" s="53"/>
      <c r="AT253" s="17" t="s">
        <v>131</v>
      </c>
      <c r="AU253" s="17" t="s">
        <v>82</v>
      </c>
    </row>
    <row r="254" spans="2:65" s="13" customFormat="1" ht="11.25">
      <c r="B254" s="153"/>
      <c r="D254" s="146" t="s">
        <v>167</v>
      </c>
      <c r="E254" s="154" t="s">
        <v>3</v>
      </c>
      <c r="F254" s="155" t="s">
        <v>283</v>
      </c>
      <c r="H254" s="154" t="s">
        <v>3</v>
      </c>
      <c r="I254" s="156"/>
      <c r="L254" s="153"/>
      <c r="M254" s="157"/>
      <c r="T254" s="158"/>
      <c r="AT254" s="154" t="s">
        <v>167</v>
      </c>
      <c r="AU254" s="154" t="s">
        <v>82</v>
      </c>
      <c r="AV254" s="13" t="s">
        <v>80</v>
      </c>
      <c r="AW254" s="13" t="s">
        <v>33</v>
      </c>
      <c r="AX254" s="13" t="s">
        <v>72</v>
      </c>
      <c r="AY254" s="154" t="s">
        <v>122</v>
      </c>
    </row>
    <row r="255" spans="2:65" s="12" customFormat="1" ht="11.25">
      <c r="B255" s="145"/>
      <c r="D255" s="146" t="s">
        <v>167</v>
      </c>
      <c r="E255" s="147" t="s">
        <v>3</v>
      </c>
      <c r="F255" s="148" t="s">
        <v>891</v>
      </c>
      <c r="H255" s="149">
        <v>7.8</v>
      </c>
      <c r="I255" s="150"/>
      <c r="L255" s="145"/>
      <c r="M255" s="151"/>
      <c r="T255" s="152"/>
      <c r="AT255" s="147" t="s">
        <v>167</v>
      </c>
      <c r="AU255" s="147" t="s">
        <v>82</v>
      </c>
      <c r="AV255" s="12" t="s">
        <v>82</v>
      </c>
      <c r="AW255" s="12" t="s">
        <v>33</v>
      </c>
      <c r="AX255" s="12" t="s">
        <v>80</v>
      </c>
      <c r="AY255" s="147" t="s">
        <v>122</v>
      </c>
    </row>
    <row r="256" spans="2:65" s="1" customFormat="1" ht="24.2" customHeight="1">
      <c r="B256" s="127"/>
      <c r="C256" s="128" t="s">
        <v>383</v>
      </c>
      <c r="D256" s="128" t="s">
        <v>124</v>
      </c>
      <c r="E256" s="129" t="s">
        <v>892</v>
      </c>
      <c r="F256" s="130" t="s">
        <v>893</v>
      </c>
      <c r="G256" s="131" t="s">
        <v>202</v>
      </c>
      <c r="H256" s="132">
        <v>7.8</v>
      </c>
      <c r="I256" s="133"/>
      <c r="J256" s="134">
        <f>ROUND(I256*H256,2)</f>
        <v>0</v>
      </c>
      <c r="K256" s="130" t="s">
        <v>128</v>
      </c>
      <c r="L256" s="32"/>
      <c r="M256" s="135" t="s">
        <v>3</v>
      </c>
      <c r="N256" s="136" t="s">
        <v>43</v>
      </c>
      <c r="P256" s="137">
        <f>O256*H256</f>
        <v>0</v>
      </c>
      <c r="Q256" s="137">
        <v>3.6000000000000002E-4</v>
      </c>
      <c r="R256" s="137">
        <f>Q256*H256</f>
        <v>2.8080000000000002E-3</v>
      </c>
      <c r="S256" s="137">
        <v>0</v>
      </c>
      <c r="T256" s="138">
        <f>S256*H256</f>
        <v>0</v>
      </c>
      <c r="AR256" s="139" t="s">
        <v>129</v>
      </c>
      <c r="AT256" s="139" t="s">
        <v>124</v>
      </c>
      <c r="AU256" s="139" t="s">
        <v>82</v>
      </c>
      <c r="AY256" s="17" t="s">
        <v>122</v>
      </c>
      <c r="BE256" s="140">
        <f>IF(N256="základní",J256,0)</f>
        <v>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7" t="s">
        <v>80</v>
      </c>
      <c r="BK256" s="140">
        <f>ROUND(I256*H256,2)</f>
        <v>0</v>
      </c>
      <c r="BL256" s="17" t="s">
        <v>129</v>
      </c>
      <c r="BM256" s="139" t="s">
        <v>894</v>
      </c>
    </row>
    <row r="257" spans="2:65" s="1" customFormat="1" ht="11.25">
      <c r="B257" s="32"/>
      <c r="D257" s="141" t="s">
        <v>131</v>
      </c>
      <c r="F257" s="142" t="s">
        <v>895</v>
      </c>
      <c r="I257" s="143"/>
      <c r="L257" s="32"/>
      <c r="M257" s="144"/>
      <c r="T257" s="53"/>
      <c r="AT257" s="17" t="s">
        <v>131</v>
      </c>
      <c r="AU257" s="17" t="s">
        <v>82</v>
      </c>
    </row>
    <row r="258" spans="2:65" s="13" customFormat="1" ht="11.25">
      <c r="B258" s="153"/>
      <c r="D258" s="146" t="s">
        <v>167</v>
      </c>
      <c r="E258" s="154" t="s">
        <v>3</v>
      </c>
      <c r="F258" s="155" t="s">
        <v>896</v>
      </c>
      <c r="H258" s="154" t="s">
        <v>3</v>
      </c>
      <c r="I258" s="156"/>
      <c r="L258" s="153"/>
      <c r="M258" s="157"/>
      <c r="T258" s="158"/>
      <c r="AT258" s="154" t="s">
        <v>167</v>
      </c>
      <c r="AU258" s="154" t="s">
        <v>82</v>
      </c>
      <c r="AV258" s="13" t="s">
        <v>80</v>
      </c>
      <c r="AW258" s="13" t="s">
        <v>33</v>
      </c>
      <c r="AX258" s="13" t="s">
        <v>72</v>
      </c>
      <c r="AY258" s="154" t="s">
        <v>122</v>
      </c>
    </row>
    <row r="259" spans="2:65" s="13" customFormat="1" ht="11.25">
      <c r="B259" s="153"/>
      <c r="D259" s="146" t="s">
        <v>167</v>
      </c>
      <c r="E259" s="154" t="s">
        <v>3</v>
      </c>
      <c r="F259" s="155" t="s">
        <v>283</v>
      </c>
      <c r="H259" s="154" t="s">
        <v>3</v>
      </c>
      <c r="I259" s="156"/>
      <c r="L259" s="153"/>
      <c r="M259" s="157"/>
      <c r="T259" s="158"/>
      <c r="AT259" s="154" t="s">
        <v>167</v>
      </c>
      <c r="AU259" s="154" t="s">
        <v>82</v>
      </c>
      <c r="AV259" s="13" t="s">
        <v>80</v>
      </c>
      <c r="AW259" s="13" t="s">
        <v>33</v>
      </c>
      <c r="AX259" s="13" t="s">
        <v>72</v>
      </c>
      <c r="AY259" s="154" t="s">
        <v>122</v>
      </c>
    </row>
    <row r="260" spans="2:65" s="12" customFormat="1" ht="11.25">
      <c r="B260" s="145"/>
      <c r="D260" s="146" t="s">
        <v>167</v>
      </c>
      <c r="E260" s="147" t="s">
        <v>3</v>
      </c>
      <c r="F260" s="148" t="s">
        <v>891</v>
      </c>
      <c r="H260" s="149">
        <v>7.8</v>
      </c>
      <c r="I260" s="150"/>
      <c r="L260" s="145"/>
      <c r="M260" s="151"/>
      <c r="T260" s="152"/>
      <c r="AT260" s="147" t="s">
        <v>167</v>
      </c>
      <c r="AU260" s="147" t="s">
        <v>82</v>
      </c>
      <c r="AV260" s="12" t="s">
        <v>82</v>
      </c>
      <c r="AW260" s="12" t="s">
        <v>33</v>
      </c>
      <c r="AX260" s="12" t="s">
        <v>80</v>
      </c>
      <c r="AY260" s="147" t="s">
        <v>122</v>
      </c>
    </row>
    <row r="261" spans="2:65" s="1" customFormat="1" ht="16.5" customHeight="1">
      <c r="B261" s="127"/>
      <c r="C261" s="128" t="s">
        <v>391</v>
      </c>
      <c r="D261" s="128" t="s">
        <v>124</v>
      </c>
      <c r="E261" s="129" t="s">
        <v>897</v>
      </c>
      <c r="F261" s="130" t="s">
        <v>898</v>
      </c>
      <c r="G261" s="131" t="s">
        <v>140</v>
      </c>
      <c r="H261" s="132">
        <v>16.391999999999999</v>
      </c>
      <c r="I261" s="133"/>
      <c r="J261" s="134">
        <f>ROUND(I261*H261,2)</f>
        <v>0</v>
      </c>
      <c r="K261" s="130" t="s">
        <v>128</v>
      </c>
      <c r="L261" s="32"/>
      <c r="M261" s="135" t="s">
        <v>3</v>
      </c>
      <c r="N261" s="136" t="s">
        <v>43</v>
      </c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AR261" s="139" t="s">
        <v>129</v>
      </c>
      <c r="AT261" s="139" t="s">
        <v>124</v>
      </c>
      <c r="AU261" s="139" t="s">
        <v>82</v>
      </c>
      <c r="AY261" s="17" t="s">
        <v>122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7" t="s">
        <v>80</v>
      </c>
      <c r="BK261" s="140">
        <f>ROUND(I261*H261,2)</f>
        <v>0</v>
      </c>
      <c r="BL261" s="17" t="s">
        <v>129</v>
      </c>
      <c r="BM261" s="139" t="s">
        <v>899</v>
      </c>
    </row>
    <row r="262" spans="2:65" s="1" customFormat="1" ht="11.25">
      <c r="B262" s="32"/>
      <c r="D262" s="141" t="s">
        <v>131</v>
      </c>
      <c r="F262" s="142" t="s">
        <v>900</v>
      </c>
      <c r="I262" s="143"/>
      <c r="L262" s="32"/>
      <c r="M262" s="144"/>
      <c r="T262" s="53"/>
      <c r="AT262" s="17" t="s">
        <v>131</v>
      </c>
      <c r="AU262" s="17" t="s">
        <v>82</v>
      </c>
    </row>
    <row r="263" spans="2:65" s="13" customFormat="1" ht="11.25">
      <c r="B263" s="153"/>
      <c r="D263" s="146" t="s">
        <v>167</v>
      </c>
      <c r="E263" s="154" t="s">
        <v>3</v>
      </c>
      <c r="F263" s="155" t="s">
        <v>901</v>
      </c>
      <c r="H263" s="154" t="s">
        <v>3</v>
      </c>
      <c r="I263" s="156"/>
      <c r="L263" s="153"/>
      <c r="M263" s="157"/>
      <c r="T263" s="158"/>
      <c r="AT263" s="154" t="s">
        <v>167</v>
      </c>
      <c r="AU263" s="154" t="s">
        <v>82</v>
      </c>
      <c r="AV263" s="13" t="s">
        <v>80</v>
      </c>
      <c r="AW263" s="13" t="s">
        <v>33</v>
      </c>
      <c r="AX263" s="13" t="s">
        <v>72</v>
      </c>
      <c r="AY263" s="154" t="s">
        <v>122</v>
      </c>
    </row>
    <row r="264" spans="2:65" s="12" customFormat="1" ht="11.25">
      <c r="B264" s="145"/>
      <c r="D264" s="146" t="s">
        <v>167</v>
      </c>
      <c r="E264" s="147" t="s">
        <v>3</v>
      </c>
      <c r="F264" s="148" t="s">
        <v>902</v>
      </c>
      <c r="H264" s="149">
        <v>16.391999999999999</v>
      </c>
      <c r="I264" s="150"/>
      <c r="L264" s="145"/>
      <c r="M264" s="151"/>
      <c r="T264" s="152"/>
      <c r="AT264" s="147" t="s">
        <v>167</v>
      </c>
      <c r="AU264" s="147" t="s">
        <v>82</v>
      </c>
      <c r="AV264" s="12" t="s">
        <v>82</v>
      </c>
      <c r="AW264" s="12" t="s">
        <v>33</v>
      </c>
      <c r="AX264" s="12" t="s">
        <v>80</v>
      </c>
      <c r="AY264" s="147" t="s">
        <v>122</v>
      </c>
    </row>
    <row r="265" spans="2:65" s="1" customFormat="1" ht="21.75" customHeight="1">
      <c r="B265" s="127"/>
      <c r="C265" s="128" t="s">
        <v>397</v>
      </c>
      <c r="D265" s="128" t="s">
        <v>124</v>
      </c>
      <c r="E265" s="129" t="s">
        <v>903</v>
      </c>
      <c r="F265" s="130" t="s">
        <v>904</v>
      </c>
      <c r="G265" s="131" t="s">
        <v>140</v>
      </c>
      <c r="H265" s="132">
        <v>8.1959999999999997</v>
      </c>
      <c r="I265" s="133"/>
      <c r="J265" s="134">
        <f>ROUND(I265*H265,2)</f>
        <v>0</v>
      </c>
      <c r="K265" s="130" t="s">
        <v>128</v>
      </c>
      <c r="L265" s="32"/>
      <c r="M265" s="135" t="s">
        <v>3</v>
      </c>
      <c r="N265" s="136" t="s">
        <v>43</v>
      </c>
      <c r="P265" s="137">
        <f>O265*H265</f>
        <v>0</v>
      </c>
      <c r="Q265" s="137">
        <v>3.8850000000000003E-2</v>
      </c>
      <c r="R265" s="137">
        <f>Q265*H265</f>
        <v>0.31841459999999999</v>
      </c>
      <c r="S265" s="137">
        <v>0</v>
      </c>
      <c r="T265" s="138">
        <f>S265*H265</f>
        <v>0</v>
      </c>
      <c r="AR265" s="139" t="s">
        <v>129</v>
      </c>
      <c r="AT265" s="139" t="s">
        <v>124</v>
      </c>
      <c r="AU265" s="139" t="s">
        <v>82</v>
      </c>
      <c r="AY265" s="17" t="s">
        <v>122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7" t="s">
        <v>80</v>
      </c>
      <c r="BK265" s="140">
        <f>ROUND(I265*H265,2)</f>
        <v>0</v>
      </c>
      <c r="BL265" s="17" t="s">
        <v>129</v>
      </c>
      <c r="BM265" s="139" t="s">
        <v>905</v>
      </c>
    </row>
    <row r="266" spans="2:65" s="1" customFormat="1" ht="11.25">
      <c r="B266" s="32"/>
      <c r="D266" s="141" t="s">
        <v>131</v>
      </c>
      <c r="F266" s="142" t="s">
        <v>906</v>
      </c>
      <c r="I266" s="143"/>
      <c r="L266" s="32"/>
      <c r="M266" s="144"/>
      <c r="T266" s="53"/>
      <c r="AT266" s="17" t="s">
        <v>131</v>
      </c>
      <c r="AU266" s="17" t="s">
        <v>82</v>
      </c>
    </row>
    <row r="267" spans="2:65" s="13" customFormat="1" ht="11.25">
      <c r="B267" s="153"/>
      <c r="D267" s="146" t="s">
        <v>167</v>
      </c>
      <c r="E267" s="154" t="s">
        <v>3</v>
      </c>
      <c r="F267" s="155" t="s">
        <v>907</v>
      </c>
      <c r="H267" s="154" t="s">
        <v>3</v>
      </c>
      <c r="I267" s="156"/>
      <c r="L267" s="153"/>
      <c r="M267" s="157"/>
      <c r="T267" s="158"/>
      <c r="AT267" s="154" t="s">
        <v>167</v>
      </c>
      <c r="AU267" s="154" t="s">
        <v>82</v>
      </c>
      <c r="AV267" s="13" t="s">
        <v>80</v>
      </c>
      <c r="AW267" s="13" t="s">
        <v>33</v>
      </c>
      <c r="AX267" s="13" t="s">
        <v>72</v>
      </c>
      <c r="AY267" s="154" t="s">
        <v>122</v>
      </c>
    </row>
    <row r="268" spans="2:65" s="12" customFormat="1" ht="11.25">
      <c r="B268" s="145"/>
      <c r="D268" s="146" t="s">
        <v>167</v>
      </c>
      <c r="E268" s="147" t="s">
        <v>3</v>
      </c>
      <c r="F268" s="148" t="s">
        <v>908</v>
      </c>
      <c r="H268" s="149">
        <v>8.1959999999999997</v>
      </c>
      <c r="I268" s="150"/>
      <c r="L268" s="145"/>
      <c r="M268" s="151"/>
      <c r="T268" s="152"/>
      <c r="AT268" s="147" t="s">
        <v>167</v>
      </c>
      <c r="AU268" s="147" t="s">
        <v>82</v>
      </c>
      <c r="AV268" s="12" t="s">
        <v>82</v>
      </c>
      <c r="AW268" s="12" t="s">
        <v>33</v>
      </c>
      <c r="AX268" s="12" t="s">
        <v>80</v>
      </c>
      <c r="AY268" s="147" t="s">
        <v>122</v>
      </c>
    </row>
    <row r="269" spans="2:65" s="1" customFormat="1" ht="16.5" customHeight="1">
      <c r="B269" s="127"/>
      <c r="C269" s="128" t="s">
        <v>404</v>
      </c>
      <c r="D269" s="128" t="s">
        <v>124</v>
      </c>
      <c r="E269" s="129" t="s">
        <v>909</v>
      </c>
      <c r="F269" s="130" t="s">
        <v>910</v>
      </c>
      <c r="G269" s="131" t="s">
        <v>140</v>
      </c>
      <c r="H269" s="132">
        <v>8.1959999999999997</v>
      </c>
      <c r="I269" s="133"/>
      <c r="J269" s="134">
        <f>ROUND(I269*H269,2)</f>
        <v>0</v>
      </c>
      <c r="K269" s="130" t="s">
        <v>3</v>
      </c>
      <c r="L269" s="32"/>
      <c r="M269" s="135" t="s">
        <v>3</v>
      </c>
      <c r="N269" s="136" t="s">
        <v>43</v>
      </c>
      <c r="P269" s="137">
        <f>O269*H269</f>
        <v>0</v>
      </c>
      <c r="Q269" s="137">
        <v>0.01</v>
      </c>
      <c r="R269" s="137">
        <f>Q269*H269</f>
        <v>8.1960000000000005E-2</v>
      </c>
      <c r="S269" s="137">
        <v>0</v>
      </c>
      <c r="T269" s="138">
        <f>S269*H269</f>
        <v>0</v>
      </c>
      <c r="AR269" s="139" t="s">
        <v>129</v>
      </c>
      <c r="AT269" s="139" t="s">
        <v>124</v>
      </c>
      <c r="AU269" s="139" t="s">
        <v>82</v>
      </c>
      <c r="AY269" s="17" t="s">
        <v>122</v>
      </c>
      <c r="BE269" s="140">
        <f>IF(N269="základní",J269,0)</f>
        <v>0</v>
      </c>
      <c r="BF269" s="140">
        <f>IF(N269="snížená",J269,0)</f>
        <v>0</v>
      </c>
      <c r="BG269" s="140">
        <f>IF(N269="zákl. přenesená",J269,0)</f>
        <v>0</v>
      </c>
      <c r="BH269" s="140">
        <f>IF(N269="sníž. přenesená",J269,0)</f>
        <v>0</v>
      </c>
      <c r="BI269" s="140">
        <f>IF(N269="nulová",J269,0)</f>
        <v>0</v>
      </c>
      <c r="BJ269" s="17" t="s">
        <v>80</v>
      </c>
      <c r="BK269" s="140">
        <f>ROUND(I269*H269,2)</f>
        <v>0</v>
      </c>
      <c r="BL269" s="17" t="s">
        <v>129</v>
      </c>
      <c r="BM269" s="139" t="s">
        <v>911</v>
      </c>
    </row>
    <row r="270" spans="2:65" s="13" customFormat="1" ht="11.25">
      <c r="B270" s="153"/>
      <c r="D270" s="146" t="s">
        <v>167</v>
      </c>
      <c r="E270" s="154" t="s">
        <v>3</v>
      </c>
      <c r="F270" s="155" t="s">
        <v>907</v>
      </c>
      <c r="H270" s="154" t="s">
        <v>3</v>
      </c>
      <c r="I270" s="156"/>
      <c r="L270" s="153"/>
      <c r="M270" s="157"/>
      <c r="T270" s="158"/>
      <c r="AT270" s="154" t="s">
        <v>167</v>
      </c>
      <c r="AU270" s="154" t="s">
        <v>82</v>
      </c>
      <c r="AV270" s="13" t="s">
        <v>80</v>
      </c>
      <c r="AW270" s="13" t="s">
        <v>33</v>
      </c>
      <c r="AX270" s="13" t="s">
        <v>72</v>
      </c>
      <c r="AY270" s="154" t="s">
        <v>122</v>
      </c>
    </row>
    <row r="271" spans="2:65" s="12" customFormat="1" ht="11.25">
      <c r="B271" s="145"/>
      <c r="D271" s="146" t="s">
        <v>167</v>
      </c>
      <c r="E271" s="147" t="s">
        <v>3</v>
      </c>
      <c r="F271" s="148" t="s">
        <v>908</v>
      </c>
      <c r="H271" s="149">
        <v>8.1959999999999997</v>
      </c>
      <c r="I271" s="150"/>
      <c r="L271" s="145"/>
      <c r="M271" s="151"/>
      <c r="T271" s="152"/>
      <c r="AT271" s="147" t="s">
        <v>167</v>
      </c>
      <c r="AU271" s="147" t="s">
        <v>82</v>
      </c>
      <c r="AV271" s="12" t="s">
        <v>82</v>
      </c>
      <c r="AW271" s="12" t="s">
        <v>33</v>
      </c>
      <c r="AX271" s="12" t="s">
        <v>80</v>
      </c>
      <c r="AY271" s="147" t="s">
        <v>122</v>
      </c>
    </row>
    <row r="272" spans="2:65" s="1" customFormat="1" ht="16.5" customHeight="1">
      <c r="B272" s="127"/>
      <c r="C272" s="128" t="s">
        <v>408</v>
      </c>
      <c r="D272" s="128" t="s">
        <v>124</v>
      </c>
      <c r="E272" s="129" t="s">
        <v>912</v>
      </c>
      <c r="F272" s="130" t="s">
        <v>913</v>
      </c>
      <c r="G272" s="131" t="s">
        <v>140</v>
      </c>
      <c r="H272" s="132">
        <v>16.391999999999999</v>
      </c>
      <c r="I272" s="133"/>
      <c r="J272" s="134">
        <f>ROUND(I272*H272,2)</f>
        <v>0</v>
      </c>
      <c r="K272" s="130" t="s">
        <v>128</v>
      </c>
      <c r="L272" s="32"/>
      <c r="M272" s="135" t="s">
        <v>3</v>
      </c>
      <c r="N272" s="136" t="s">
        <v>43</v>
      </c>
      <c r="P272" s="137">
        <f>O272*H272</f>
        <v>0</v>
      </c>
      <c r="Q272" s="137">
        <v>4.1000000000000003E-3</v>
      </c>
      <c r="R272" s="137">
        <f>Q272*H272</f>
        <v>6.7207200000000009E-2</v>
      </c>
      <c r="S272" s="137">
        <v>0</v>
      </c>
      <c r="T272" s="138">
        <f>S272*H272</f>
        <v>0</v>
      </c>
      <c r="AR272" s="139" t="s">
        <v>129</v>
      </c>
      <c r="AT272" s="139" t="s">
        <v>124</v>
      </c>
      <c r="AU272" s="139" t="s">
        <v>82</v>
      </c>
      <c r="AY272" s="17" t="s">
        <v>122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7" t="s">
        <v>80</v>
      </c>
      <c r="BK272" s="140">
        <f>ROUND(I272*H272,2)</f>
        <v>0</v>
      </c>
      <c r="BL272" s="17" t="s">
        <v>129</v>
      </c>
      <c r="BM272" s="139" t="s">
        <v>914</v>
      </c>
    </row>
    <row r="273" spans="2:65" s="1" customFormat="1" ht="11.25">
      <c r="B273" s="32"/>
      <c r="D273" s="141" t="s">
        <v>131</v>
      </c>
      <c r="F273" s="142" t="s">
        <v>915</v>
      </c>
      <c r="I273" s="143"/>
      <c r="L273" s="32"/>
      <c r="M273" s="144"/>
      <c r="T273" s="53"/>
      <c r="AT273" s="17" t="s">
        <v>131</v>
      </c>
      <c r="AU273" s="17" t="s">
        <v>82</v>
      </c>
    </row>
    <row r="274" spans="2:65" s="13" customFormat="1" ht="11.25">
      <c r="B274" s="153"/>
      <c r="D274" s="146" t="s">
        <v>167</v>
      </c>
      <c r="E274" s="154" t="s">
        <v>3</v>
      </c>
      <c r="F274" s="155" t="s">
        <v>901</v>
      </c>
      <c r="H274" s="154" t="s">
        <v>3</v>
      </c>
      <c r="I274" s="156"/>
      <c r="L274" s="153"/>
      <c r="M274" s="157"/>
      <c r="T274" s="158"/>
      <c r="AT274" s="154" t="s">
        <v>167</v>
      </c>
      <c r="AU274" s="154" t="s">
        <v>82</v>
      </c>
      <c r="AV274" s="13" t="s">
        <v>80</v>
      </c>
      <c r="AW274" s="13" t="s">
        <v>33</v>
      </c>
      <c r="AX274" s="13" t="s">
        <v>72</v>
      </c>
      <c r="AY274" s="154" t="s">
        <v>122</v>
      </c>
    </row>
    <row r="275" spans="2:65" s="12" customFormat="1" ht="11.25">
      <c r="B275" s="145"/>
      <c r="D275" s="146" t="s">
        <v>167</v>
      </c>
      <c r="E275" s="147" t="s">
        <v>3</v>
      </c>
      <c r="F275" s="148" t="s">
        <v>902</v>
      </c>
      <c r="H275" s="149">
        <v>16.391999999999999</v>
      </c>
      <c r="I275" s="150"/>
      <c r="L275" s="145"/>
      <c r="M275" s="151"/>
      <c r="T275" s="152"/>
      <c r="AT275" s="147" t="s">
        <v>167</v>
      </c>
      <c r="AU275" s="147" t="s">
        <v>82</v>
      </c>
      <c r="AV275" s="12" t="s">
        <v>82</v>
      </c>
      <c r="AW275" s="12" t="s">
        <v>33</v>
      </c>
      <c r="AX275" s="12" t="s">
        <v>80</v>
      </c>
      <c r="AY275" s="147" t="s">
        <v>122</v>
      </c>
    </row>
    <row r="276" spans="2:65" s="11" customFormat="1" ht="22.9" customHeight="1">
      <c r="B276" s="115"/>
      <c r="D276" s="116" t="s">
        <v>71</v>
      </c>
      <c r="E276" s="125" t="s">
        <v>916</v>
      </c>
      <c r="F276" s="125" t="s">
        <v>917</v>
      </c>
      <c r="I276" s="118"/>
      <c r="J276" s="126">
        <f>BK276</f>
        <v>0</v>
      </c>
      <c r="L276" s="115"/>
      <c r="M276" s="120"/>
      <c r="P276" s="121">
        <f>SUM(P277:P291)</f>
        <v>0</v>
      </c>
      <c r="R276" s="121">
        <f>SUM(R277:R291)</f>
        <v>6.84</v>
      </c>
      <c r="T276" s="122">
        <f>SUM(T277:T291)</f>
        <v>0</v>
      </c>
      <c r="AR276" s="116" t="s">
        <v>80</v>
      </c>
      <c r="AT276" s="123" t="s">
        <v>71</v>
      </c>
      <c r="AU276" s="123" t="s">
        <v>80</v>
      </c>
      <c r="AY276" s="116" t="s">
        <v>122</v>
      </c>
      <c r="BK276" s="124">
        <f>SUM(BK277:BK291)</f>
        <v>0</v>
      </c>
    </row>
    <row r="277" spans="2:65" s="1" customFormat="1" ht="16.5" customHeight="1">
      <c r="B277" s="127"/>
      <c r="C277" s="128" t="s">
        <v>412</v>
      </c>
      <c r="D277" s="128" t="s">
        <v>124</v>
      </c>
      <c r="E277" s="129" t="s">
        <v>918</v>
      </c>
      <c r="F277" s="130" t="s">
        <v>919</v>
      </c>
      <c r="G277" s="131" t="s">
        <v>127</v>
      </c>
      <c r="H277" s="132">
        <v>1</v>
      </c>
      <c r="I277" s="133"/>
      <c r="J277" s="134">
        <f>ROUND(I277*H277,2)</f>
        <v>0</v>
      </c>
      <c r="K277" s="130" t="s">
        <v>3</v>
      </c>
      <c r="L277" s="32"/>
      <c r="M277" s="135" t="s">
        <v>3</v>
      </c>
      <c r="N277" s="136" t="s">
        <v>43</v>
      </c>
      <c r="P277" s="137">
        <f>O277*H277</f>
        <v>0</v>
      </c>
      <c r="Q277" s="137">
        <v>0</v>
      </c>
      <c r="R277" s="137">
        <f>Q277*H277</f>
        <v>0</v>
      </c>
      <c r="S277" s="137">
        <v>0</v>
      </c>
      <c r="T277" s="138">
        <f>S277*H277</f>
        <v>0</v>
      </c>
      <c r="AR277" s="139" t="s">
        <v>129</v>
      </c>
      <c r="AT277" s="139" t="s">
        <v>124</v>
      </c>
      <c r="AU277" s="139" t="s">
        <v>82</v>
      </c>
      <c r="AY277" s="17" t="s">
        <v>122</v>
      </c>
      <c r="BE277" s="140">
        <f>IF(N277="základní",J277,0)</f>
        <v>0</v>
      </c>
      <c r="BF277" s="140">
        <f>IF(N277="snížená",J277,0)</f>
        <v>0</v>
      </c>
      <c r="BG277" s="140">
        <f>IF(N277="zákl. přenesená",J277,0)</f>
        <v>0</v>
      </c>
      <c r="BH277" s="140">
        <f>IF(N277="sníž. přenesená",J277,0)</f>
        <v>0</v>
      </c>
      <c r="BI277" s="140">
        <f>IF(N277="nulová",J277,0)</f>
        <v>0</v>
      </c>
      <c r="BJ277" s="17" t="s">
        <v>80</v>
      </c>
      <c r="BK277" s="140">
        <f>ROUND(I277*H277,2)</f>
        <v>0</v>
      </c>
      <c r="BL277" s="17" t="s">
        <v>129</v>
      </c>
      <c r="BM277" s="139" t="s">
        <v>920</v>
      </c>
    </row>
    <row r="278" spans="2:65" s="1" customFormat="1" ht="24.2" customHeight="1">
      <c r="B278" s="127"/>
      <c r="C278" s="166" t="s">
        <v>419</v>
      </c>
      <c r="D278" s="166" t="s">
        <v>427</v>
      </c>
      <c r="E278" s="167" t="s">
        <v>921</v>
      </c>
      <c r="F278" s="168" t="s">
        <v>922</v>
      </c>
      <c r="G278" s="169" t="s">
        <v>127</v>
      </c>
      <c r="H278" s="170">
        <v>1</v>
      </c>
      <c r="I278" s="171"/>
      <c r="J278" s="172">
        <f>ROUND(I278*H278,2)</f>
        <v>0</v>
      </c>
      <c r="K278" s="168" t="s">
        <v>3</v>
      </c>
      <c r="L278" s="173"/>
      <c r="M278" s="174" t="s">
        <v>3</v>
      </c>
      <c r="N278" s="175" t="s">
        <v>43</v>
      </c>
      <c r="P278" s="137">
        <f>O278*H278</f>
        <v>0</v>
      </c>
      <c r="Q278" s="137">
        <v>0</v>
      </c>
      <c r="R278" s="137">
        <f>Q278*H278</f>
        <v>0</v>
      </c>
      <c r="S278" s="137">
        <v>0</v>
      </c>
      <c r="T278" s="138">
        <f>S278*H278</f>
        <v>0</v>
      </c>
      <c r="AR278" s="139" t="s">
        <v>162</v>
      </c>
      <c r="AT278" s="139" t="s">
        <v>427</v>
      </c>
      <c r="AU278" s="139" t="s">
        <v>82</v>
      </c>
      <c r="AY278" s="17" t="s">
        <v>122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7" t="s">
        <v>80</v>
      </c>
      <c r="BK278" s="140">
        <f>ROUND(I278*H278,2)</f>
        <v>0</v>
      </c>
      <c r="BL278" s="17" t="s">
        <v>129</v>
      </c>
      <c r="BM278" s="139" t="s">
        <v>923</v>
      </c>
    </row>
    <row r="279" spans="2:65" s="1" customFormat="1" ht="24.2" customHeight="1">
      <c r="B279" s="127"/>
      <c r="C279" s="128" t="s">
        <v>426</v>
      </c>
      <c r="D279" s="128" t="s">
        <v>124</v>
      </c>
      <c r="E279" s="129" t="s">
        <v>924</v>
      </c>
      <c r="F279" s="130" t="s">
        <v>925</v>
      </c>
      <c r="G279" s="131" t="s">
        <v>221</v>
      </c>
      <c r="H279" s="132">
        <v>3.8</v>
      </c>
      <c r="I279" s="133"/>
      <c r="J279" s="134">
        <f>ROUND(I279*H279,2)</f>
        <v>0</v>
      </c>
      <c r="K279" s="130" t="s">
        <v>128</v>
      </c>
      <c r="L279" s="32"/>
      <c r="M279" s="135" t="s">
        <v>3</v>
      </c>
      <c r="N279" s="136" t="s">
        <v>43</v>
      </c>
      <c r="P279" s="137">
        <f>O279*H279</f>
        <v>0</v>
      </c>
      <c r="Q279" s="137">
        <v>0</v>
      </c>
      <c r="R279" s="137">
        <f>Q279*H279</f>
        <v>0</v>
      </c>
      <c r="S279" s="137">
        <v>0</v>
      </c>
      <c r="T279" s="138">
        <f>S279*H279</f>
        <v>0</v>
      </c>
      <c r="AR279" s="139" t="s">
        <v>129</v>
      </c>
      <c r="AT279" s="139" t="s">
        <v>124</v>
      </c>
      <c r="AU279" s="139" t="s">
        <v>82</v>
      </c>
      <c r="AY279" s="17" t="s">
        <v>122</v>
      </c>
      <c r="BE279" s="140">
        <f>IF(N279="základní",J279,0)</f>
        <v>0</v>
      </c>
      <c r="BF279" s="140">
        <f>IF(N279="snížená",J279,0)</f>
        <v>0</v>
      </c>
      <c r="BG279" s="140">
        <f>IF(N279="zákl. přenesená",J279,0)</f>
        <v>0</v>
      </c>
      <c r="BH279" s="140">
        <f>IF(N279="sníž. přenesená",J279,0)</f>
        <v>0</v>
      </c>
      <c r="BI279" s="140">
        <f>IF(N279="nulová",J279,0)</f>
        <v>0</v>
      </c>
      <c r="BJ279" s="17" t="s">
        <v>80</v>
      </c>
      <c r="BK279" s="140">
        <f>ROUND(I279*H279,2)</f>
        <v>0</v>
      </c>
      <c r="BL279" s="17" t="s">
        <v>129</v>
      </c>
      <c r="BM279" s="139" t="s">
        <v>926</v>
      </c>
    </row>
    <row r="280" spans="2:65" s="1" customFormat="1" ht="11.25">
      <c r="B280" s="32"/>
      <c r="D280" s="141" t="s">
        <v>131</v>
      </c>
      <c r="F280" s="142" t="s">
        <v>927</v>
      </c>
      <c r="I280" s="143"/>
      <c r="L280" s="32"/>
      <c r="M280" s="144"/>
      <c r="T280" s="53"/>
      <c r="AT280" s="17" t="s">
        <v>131</v>
      </c>
      <c r="AU280" s="17" t="s">
        <v>82</v>
      </c>
    </row>
    <row r="281" spans="2:65" s="13" customFormat="1" ht="11.25">
      <c r="B281" s="153"/>
      <c r="D281" s="146" t="s">
        <v>167</v>
      </c>
      <c r="E281" s="154" t="s">
        <v>3</v>
      </c>
      <c r="F281" s="155" t="s">
        <v>197</v>
      </c>
      <c r="H281" s="154" t="s">
        <v>3</v>
      </c>
      <c r="I281" s="156"/>
      <c r="L281" s="153"/>
      <c r="M281" s="157"/>
      <c r="T281" s="158"/>
      <c r="AT281" s="154" t="s">
        <v>167</v>
      </c>
      <c r="AU281" s="154" t="s">
        <v>82</v>
      </c>
      <c r="AV281" s="13" t="s">
        <v>80</v>
      </c>
      <c r="AW281" s="13" t="s">
        <v>33</v>
      </c>
      <c r="AX281" s="13" t="s">
        <v>72</v>
      </c>
      <c r="AY281" s="154" t="s">
        <v>122</v>
      </c>
    </row>
    <row r="282" spans="2:65" s="12" customFormat="1" ht="11.25">
      <c r="B282" s="145"/>
      <c r="D282" s="146" t="s">
        <v>167</v>
      </c>
      <c r="E282" s="147" t="s">
        <v>3</v>
      </c>
      <c r="F282" s="148" t="s">
        <v>928</v>
      </c>
      <c r="H282" s="149">
        <v>3.8</v>
      </c>
      <c r="I282" s="150"/>
      <c r="L282" s="145"/>
      <c r="M282" s="151"/>
      <c r="T282" s="152"/>
      <c r="AT282" s="147" t="s">
        <v>167</v>
      </c>
      <c r="AU282" s="147" t="s">
        <v>82</v>
      </c>
      <c r="AV282" s="12" t="s">
        <v>82</v>
      </c>
      <c r="AW282" s="12" t="s">
        <v>33</v>
      </c>
      <c r="AX282" s="12" t="s">
        <v>80</v>
      </c>
      <c r="AY282" s="147" t="s">
        <v>122</v>
      </c>
    </row>
    <row r="283" spans="2:65" s="1" customFormat="1" ht="16.5" customHeight="1">
      <c r="B283" s="127"/>
      <c r="C283" s="166" t="s">
        <v>183</v>
      </c>
      <c r="D283" s="166" t="s">
        <v>427</v>
      </c>
      <c r="E283" s="167" t="s">
        <v>929</v>
      </c>
      <c r="F283" s="168" t="s">
        <v>930</v>
      </c>
      <c r="G283" s="169" t="s">
        <v>400</v>
      </c>
      <c r="H283" s="170">
        <v>6.84</v>
      </c>
      <c r="I283" s="171"/>
      <c r="J283" s="172">
        <f>ROUND(I283*H283,2)</f>
        <v>0</v>
      </c>
      <c r="K283" s="168" t="s">
        <v>128</v>
      </c>
      <c r="L283" s="173"/>
      <c r="M283" s="174" t="s">
        <v>3</v>
      </c>
      <c r="N283" s="175" t="s">
        <v>43</v>
      </c>
      <c r="P283" s="137">
        <f>O283*H283</f>
        <v>0</v>
      </c>
      <c r="Q283" s="137">
        <v>1</v>
      </c>
      <c r="R283" s="137">
        <f>Q283*H283</f>
        <v>6.84</v>
      </c>
      <c r="S283" s="137">
        <v>0</v>
      </c>
      <c r="T283" s="138">
        <f>S283*H283</f>
        <v>0</v>
      </c>
      <c r="AR283" s="139" t="s">
        <v>162</v>
      </c>
      <c r="AT283" s="139" t="s">
        <v>427</v>
      </c>
      <c r="AU283" s="139" t="s">
        <v>82</v>
      </c>
      <c r="AY283" s="17" t="s">
        <v>122</v>
      </c>
      <c r="BE283" s="140">
        <f>IF(N283="základní",J283,0)</f>
        <v>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7" t="s">
        <v>80</v>
      </c>
      <c r="BK283" s="140">
        <f>ROUND(I283*H283,2)</f>
        <v>0</v>
      </c>
      <c r="BL283" s="17" t="s">
        <v>129</v>
      </c>
      <c r="BM283" s="139" t="s">
        <v>931</v>
      </c>
    </row>
    <row r="284" spans="2:65" s="13" customFormat="1" ht="11.25">
      <c r="B284" s="153"/>
      <c r="D284" s="146" t="s">
        <v>167</v>
      </c>
      <c r="E284" s="154" t="s">
        <v>3</v>
      </c>
      <c r="F284" s="155" t="s">
        <v>197</v>
      </c>
      <c r="H284" s="154" t="s">
        <v>3</v>
      </c>
      <c r="I284" s="156"/>
      <c r="L284" s="153"/>
      <c r="M284" s="157"/>
      <c r="T284" s="158"/>
      <c r="AT284" s="154" t="s">
        <v>167</v>
      </c>
      <c r="AU284" s="154" t="s">
        <v>82</v>
      </c>
      <c r="AV284" s="13" t="s">
        <v>80</v>
      </c>
      <c r="AW284" s="13" t="s">
        <v>33</v>
      </c>
      <c r="AX284" s="13" t="s">
        <v>72</v>
      </c>
      <c r="AY284" s="154" t="s">
        <v>122</v>
      </c>
    </row>
    <row r="285" spans="2:65" s="12" customFormat="1" ht="11.25">
      <c r="B285" s="145"/>
      <c r="D285" s="146" t="s">
        <v>167</v>
      </c>
      <c r="E285" s="147" t="s">
        <v>3</v>
      </c>
      <c r="F285" s="148" t="s">
        <v>932</v>
      </c>
      <c r="H285" s="149">
        <v>6.84</v>
      </c>
      <c r="I285" s="150"/>
      <c r="L285" s="145"/>
      <c r="M285" s="151"/>
      <c r="T285" s="152"/>
      <c r="AT285" s="147" t="s">
        <v>167</v>
      </c>
      <c r="AU285" s="147" t="s">
        <v>82</v>
      </c>
      <c r="AV285" s="12" t="s">
        <v>82</v>
      </c>
      <c r="AW285" s="12" t="s">
        <v>33</v>
      </c>
      <c r="AX285" s="12" t="s">
        <v>80</v>
      </c>
      <c r="AY285" s="147" t="s">
        <v>122</v>
      </c>
    </row>
    <row r="286" spans="2:65" s="1" customFormat="1" ht="16.5" customHeight="1">
      <c r="B286" s="127"/>
      <c r="C286" s="128" t="s">
        <v>437</v>
      </c>
      <c r="D286" s="128" t="s">
        <v>124</v>
      </c>
      <c r="E286" s="129" t="s">
        <v>933</v>
      </c>
      <c r="F286" s="130" t="s">
        <v>934</v>
      </c>
      <c r="G286" s="131" t="s">
        <v>127</v>
      </c>
      <c r="H286" s="132">
        <v>1</v>
      </c>
      <c r="I286" s="133"/>
      <c r="J286" s="134">
        <f t="shared" ref="J286:J291" si="0">ROUND(I286*H286,2)</f>
        <v>0</v>
      </c>
      <c r="K286" s="130" t="s">
        <v>3</v>
      </c>
      <c r="L286" s="32"/>
      <c r="M286" s="135" t="s">
        <v>3</v>
      </c>
      <c r="N286" s="136" t="s">
        <v>43</v>
      </c>
      <c r="P286" s="137">
        <f t="shared" ref="P286:P291" si="1">O286*H286</f>
        <v>0</v>
      </c>
      <c r="Q286" s="137">
        <v>0</v>
      </c>
      <c r="R286" s="137">
        <f t="shared" ref="R286:R291" si="2">Q286*H286</f>
        <v>0</v>
      </c>
      <c r="S286" s="137">
        <v>0</v>
      </c>
      <c r="T286" s="138">
        <f t="shared" ref="T286:T291" si="3">S286*H286</f>
        <v>0</v>
      </c>
      <c r="AR286" s="139" t="s">
        <v>129</v>
      </c>
      <c r="AT286" s="139" t="s">
        <v>124</v>
      </c>
      <c r="AU286" s="139" t="s">
        <v>82</v>
      </c>
      <c r="AY286" s="17" t="s">
        <v>122</v>
      </c>
      <c r="BE286" s="140">
        <f t="shared" ref="BE286:BE291" si="4">IF(N286="základní",J286,0)</f>
        <v>0</v>
      </c>
      <c r="BF286" s="140">
        <f t="shared" ref="BF286:BF291" si="5">IF(N286="snížená",J286,0)</f>
        <v>0</v>
      </c>
      <c r="BG286" s="140">
        <f t="shared" ref="BG286:BG291" si="6">IF(N286="zákl. přenesená",J286,0)</f>
        <v>0</v>
      </c>
      <c r="BH286" s="140">
        <f t="shared" ref="BH286:BH291" si="7">IF(N286="sníž. přenesená",J286,0)</f>
        <v>0</v>
      </c>
      <c r="BI286" s="140">
        <f t="shared" ref="BI286:BI291" si="8">IF(N286="nulová",J286,0)</f>
        <v>0</v>
      </c>
      <c r="BJ286" s="17" t="s">
        <v>80</v>
      </c>
      <c r="BK286" s="140">
        <f t="shared" ref="BK286:BK291" si="9">ROUND(I286*H286,2)</f>
        <v>0</v>
      </c>
      <c r="BL286" s="17" t="s">
        <v>129</v>
      </c>
      <c r="BM286" s="139" t="s">
        <v>935</v>
      </c>
    </row>
    <row r="287" spans="2:65" s="1" customFormat="1" ht="16.5" customHeight="1">
      <c r="B287" s="127"/>
      <c r="C287" s="166" t="s">
        <v>448</v>
      </c>
      <c r="D287" s="166" t="s">
        <v>427</v>
      </c>
      <c r="E287" s="167" t="s">
        <v>936</v>
      </c>
      <c r="F287" s="168" t="s">
        <v>937</v>
      </c>
      <c r="G287" s="169" t="s">
        <v>127</v>
      </c>
      <c r="H287" s="170">
        <v>1</v>
      </c>
      <c r="I287" s="171"/>
      <c r="J287" s="172">
        <f t="shared" si="0"/>
        <v>0</v>
      </c>
      <c r="K287" s="168" t="s">
        <v>3</v>
      </c>
      <c r="L287" s="173"/>
      <c r="M287" s="174" t="s">
        <v>3</v>
      </c>
      <c r="N287" s="175" t="s">
        <v>43</v>
      </c>
      <c r="P287" s="137">
        <f t="shared" si="1"/>
        <v>0</v>
      </c>
      <c r="Q287" s="137">
        <v>0</v>
      </c>
      <c r="R287" s="137">
        <f t="shared" si="2"/>
        <v>0</v>
      </c>
      <c r="S287" s="137">
        <v>0</v>
      </c>
      <c r="T287" s="138">
        <f t="shared" si="3"/>
        <v>0</v>
      </c>
      <c r="AR287" s="139" t="s">
        <v>162</v>
      </c>
      <c r="AT287" s="139" t="s">
        <v>427</v>
      </c>
      <c r="AU287" s="139" t="s">
        <v>82</v>
      </c>
      <c r="AY287" s="17" t="s">
        <v>122</v>
      </c>
      <c r="BE287" s="140">
        <f t="shared" si="4"/>
        <v>0</v>
      </c>
      <c r="BF287" s="140">
        <f t="shared" si="5"/>
        <v>0</v>
      </c>
      <c r="BG287" s="140">
        <f t="shared" si="6"/>
        <v>0</v>
      </c>
      <c r="BH287" s="140">
        <f t="shared" si="7"/>
        <v>0</v>
      </c>
      <c r="BI287" s="140">
        <f t="shared" si="8"/>
        <v>0</v>
      </c>
      <c r="BJ287" s="17" t="s">
        <v>80</v>
      </c>
      <c r="BK287" s="140">
        <f t="shared" si="9"/>
        <v>0</v>
      </c>
      <c r="BL287" s="17" t="s">
        <v>129</v>
      </c>
      <c r="BM287" s="139" t="s">
        <v>938</v>
      </c>
    </row>
    <row r="288" spans="2:65" s="1" customFormat="1" ht="16.5" customHeight="1">
      <c r="B288" s="127"/>
      <c r="C288" s="128" t="s">
        <v>452</v>
      </c>
      <c r="D288" s="128" t="s">
        <v>124</v>
      </c>
      <c r="E288" s="129" t="s">
        <v>939</v>
      </c>
      <c r="F288" s="130" t="s">
        <v>940</v>
      </c>
      <c r="G288" s="131" t="s">
        <v>127</v>
      </c>
      <c r="H288" s="132">
        <v>1</v>
      </c>
      <c r="I288" s="133"/>
      <c r="J288" s="134">
        <f t="shared" si="0"/>
        <v>0</v>
      </c>
      <c r="K288" s="130" t="s">
        <v>3</v>
      </c>
      <c r="L288" s="32"/>
      <c r="M288" s="135" t="s">
        <v>3</v>
      </c>
      <c r="N288" s="136" t="s">
        <v>43</v>
      </c>
      <c r="P288" s="137">
        <f t="shared" si="1"/>
        <v>0</v>
      </c>
      <c r="Q288" s="137">
        <v>0</v>
      </c>
      <c r="R288" s="137">
        <f t="shared" si="2"/>
        <v>0</v>
      </c>
      <c r="S288" s="137">
        <v>0</v>
      </c>
      <c r="T288" s="138">
        <f t="shared" si="3"/>
        <v>0</v>
      </c>
      <c r="AR288" s="139" t="s">
        <v>129</v>
      </c>
      <c r="AT288" s="139" t="s">
        <v>124</v>
      </c>
      <c r="AU288" s="139" t="s">
        <v>82</v>
      </c>
      <c r="AY288" s="17" t="s">
        <v>122</v>
      </c>
      <c r="BE288" s="140">
        <f t="shared" si="4"/>
        <v>0</v>
      </c>
      <c r="BF288" s="140">
        <f t="shared" si="5"/>
        <v>0</v>
      </c>
      <c r="BG288" s="140">
        <f t="shared" si="6"/>
        <v>0</v>
      </c>
      <c r="BH288" s="140">
        <f t="shared" si="7"/>
        <v>0</v>
      </c>
      <c r="BI288" s="140">
        <f t="shared" si="8"/>
        <v>0</v>
      </c>
      <c r="BJ288" s="17" t="s">
        <v>80</v>
      </c>
      <c r="BK288" s="140">
        <f t="shared" si="9"/>
        <v>0</v>
      </c>
      <c r="BL288" s="17" t="s">
        <v>129</v>
      </c>
      <c r="BM288" s="139" t="s">
        <v>941</v>
      </c>
    </row>
    <row r="289" spans="2:65" s="1" customFormat="1" ht="16.5" customHeight="1">
      <c r="B289" s="127"/>
      <c r="C289" s="166" t="s">
        <v>456</v>
      </c>
      <c r="D289" s="166" t="s">
        <v>427</v>
      </c>
      <c r="E289" s="167" t="s">
        <v>942</v>
      </c>
      <c r="F289" s="168" t="s">
        <v>943</v>
      </c>
      <c r="G289" s="169" t="s">
        <v>127</v>
      </c>
      <c r="H289" s="170">
        <v>1</v>
      </c>
      <c r="I289" s="171"/>
      <c r="J289" s="172">
        <f t="shared" si="0"/>
        <v>0</v>
      </c>
      <c r="K289" s="168" t="s">
        <v>3</v>
      </c>
      <c r="L289" s="173"/>
      <c r="M289" s="174" t="s">
        <v>3</v>
      </c>
      <c r="N289" s="175" t="s">
        <v>43</v>
      </c>
      <c r="P289" s="137">
        <f t="shared" si="1"/>
        <v>0</v>
      </c>
      <c r="Q289" s="137">
        <v>0</v>
      </c>
      <c r="R289" s="137">
        <f t="shared" si="2"/>
        <v>0</v>
      </c>
      <c r="S289" s="137">
        <v>0</v>
      </c>
      <c r="T289" s="138">
        <f t="shared" si="3"/>
        <v>0</v>
      </c>
      <c r="AR289" s="139" t="s">
        <v>162</v>
      </c>
      <c r="AT289" s="139" t="s">
        <v>427</v>
      </c>
      <c r="AU289" s="139" t="s">
        <v>82</v>
      </c>
      <c r="AY289" s="17" t="s">
        <v>122</v>
      </c>
      <c r="BE289" s="140">
        <f t="shared" si="4"/>
        <v>0</v>
      </c>
      <c r="BF289" s="140">
        <f t="shared" si="5"/>
        <v>0</v>
      </c>
      <c r="BG289" s="140">
        <f t="shared" si="6"/>
        <v>0</v>
      </c>
      <c r="BH289" s="140">
        <f t="shared" si="7"/>
        <v>0</v>
      </c>
      <c r="BI289" s="140">
        <f t="shared" si="8"/>
        <v>0</v>
      </c>
      <c r="BJ289" s="17" t="s">
        <v>80</v>
      </c>
      <c r="BK289" s="140">
        <f t="shared" si="9"/>
        <v>0</v>
      </c>
      <c r="BL289" s="17" t="s">
        <v>129</v>
      </c>
      <c r="BM289" s="139" t="s">
        <v>944</v>
      </c>
    </row>
    <row r="290" spans="2:65" s="1" customFormat="1" ht="16.5" customHeight="1">
      <c r="B290" s="127"/>
      <c r="C290" s="128" t="s">
        <v>218</v>
      </c>
      <c r="D290" s="128" t="s">
        <v>124</v>
      </c>
      <c r="E290" s="129" t="s">
        <v>945</v>
      </c>
      <c r="F290" s="130" t="s">
        <v>946</v>
      </c>
      <c r="G290" s="131" t="s">
        <v>127</v>
      </c>
      <c r="H290" s="132">
        <v>2</v>
      </c>
      <c r="I290" s="133"/>
      <c r="J290" s="134">
        <f t="shared" si="0"/>
        <v>0</v>
      </c>
      <c r="K290" s="130" t="s">
        <v>3</v>
      </c>
      <c r="L290" s="32"/>
      <c r="M290" s="135" t="s">
        <v>3</v>
      </c>
      <c r="N290" s="136" t="s">
        <v>43</v>
      </c>
      <c r="P290" s="137">
        <f t="shared" si="1"/>
        <v>0</v>
      </c>
      <c r="Q290" s="137">
        <v>0</v>
      </c>
      <c r="R290" s="137">
        <f t="shared" si="2"/>
        <v>0</v>
      </c>
      <c r="S290" s="137">
        <v>0</v>
      </c>
      <c r="T290" s="138">
        <f t="shared" si="3"/>
        <v>0</v>
      </c>
      <c r="AR290" s="139" t="s">
        <v>129</v>
      </c>
      <c r="AT290" s="139" t="s">
        <v>124</v>
      </c>
      <c r="AU290" s="139" t="s">
        <v>82</v>
      </c>
      <c r="AY290" s="17" t="s">
        <v>122</v>
      </c>
      <c r="BE290" s="140">
        <f t="shared" si="4"/>
        <v>0</v>
      </c>
      <c r="BF290" s="140">
        <f t="shared" si="5"/>
        <v>0</v>
      </c>
      <c r="BG290" s="140">
        <f t="shared" si="6"/>
        <v>0</v>
      </c>
      <c r="BH290" s="140">
        <f t="shared" si="7"/>
        <v>0</v>
      </c>
      <c r="BI290" s="140">
        <f t="shared" si="8"/>
        <v>0</v>
      </c>
      <c r="BJ290" s="17" t="s">
        <v>80</v>
      </c>
      <c r="BK290" s="140">
        <f t="shared" si="9"/>
        <v>0</v>
      </c>
      <c r="BL290" s="17" t="s">
        <v>129</v>
      </c>
      <c r="BM290" s="139" t="s">
        <v>947</v>
      </c>
    </row>
    <row r="291" spans="2:65" s="1" customFormat="1" ht="16.5" customHeight="1">
      <c r="B291" s="127"/>
      <c r="C291" s="166" t="s">
        <v>467</v>
      </c>
      <c r="D291" s="166" t="s">
        <v>427</v>
      </c>
      <c r="E291" s="167" t="s">
        <v>948</v>
      </c>
      <c r="F291" s="168" t="s">
        <v>949</v>
      </c>
      <c r="G291" s="169" t="s">
        <v>127</v>
      </c>
      <c r="H291" s="170">
        <v>2</v>
      </c>
      <c r="I291" s="171"/>
      <c r="J291" s="172">
        <f t="shared" si="0"/>
        <v>0</v>
      </c>
      <c r="K291" s="168" t="s">
        <v>3</v>
      </c>
      <c r="L291" s="173"/>
      <c r="M291" s="174" t="s">
        <v>3</v>
      </c>
      <c r="N291" s="175" t="s">
        <v>43</v>
      </c>
      <c r="P291" s="137">
        <f t="shared" si="1"/>
        <v>0</v>
      </c>
      <c r="Q291" s="137">
        <v>0</v>
      </c>
      <c r="R291" s="137">
        <f t="shared" si="2"/>
        <v>0</v>
      </c>
      <c r="S291" s="137">
        <v>0</v>
      </c>
      <c r="T291" s="138">
        <f t="shared" si="3"/>
        <v>0</v>
      </c>
      <c r="AR291" s="139" t="s">
        <v>162</v>
      </c>
      <c r="AT291" s="139" t="s">
        <v>427</v>
      </c>
      <c r="AU291" s="139" t="s">
        <v>82</v>
      </c>
      <c r="AY291" s="17" t="s">
        <v>122</v>
      </c>
      <c r="BE291" s="140">
        <f t="shared" si="4"/>
        <v>0</v>
      </c>
      <c r="BF291" s="140">
        <f t="shared" si="5"/>
        <v>0</v>
      </c>
      <c r="BG291" s="140">
        <f t="shared" si="6"/>
        <v>0</v>
      </c>
      <c r="BH291" s="140">
        <f t="shared" si="7"/>
        <v>0</v>
      </c>
      <c r="BI291" s="140">
        <f t="shared" si="8"/>
        <v>0</v>
      </c>
      <c r="BJ291" s="17" t="s">
        <v>80</v>
      </c>
      <c r="BK291" s="140">
        <f t="shared" si="9"/>
        <v>0</v>
      </c>
      <c r="BL291" s="17" t="s">
        <v>129</v>
      </c>
      <c r="BM291" s="139" t="s">
        <v>950</v>
      </c>
    </row>
    <row r="292" spans="2:65" s="11" customFormat="1" ht="22.9" customHeight="1">
      <c r="B292" s="115"/>
      <c r="D292" s="116" t="s">
        <v>71</v>
      </c>
      <c r="E292" s="125" t="s">
        <v>711</v>
      </c>
      <c r="F292" s="125" t="s">
        <v>712</v>
      </c>
      <c r="I292" s="118"/>
      <c r="J292" s="126">
        <f>BK292</f>
        <v>0</v>
      </c>
      <c r="L292" s="115"/>
      <c r="M292" s="120"/>
      <c r="P292" s="121">
        <f>SUM(P293:P294)</f>
        <v>0</v>
      </c>
      <c r="R292" s="121">
        <f>SUM(R293:R294)</f>
        <v>0</v>
      </c>
      <c r="T292" s="122">
        <f>SUM(T293:T294)</f>
        <v>0</v>
      </c>
      <c r="AR292" s="116" t="s">
        <v>80</v>
      </c>
      <c r="AT292" s="123" t="s">
        <v>71</v>
      </c>
      <c r="AU292" s="123" t="s">
        <v>80</v>
      </c>
      <c r="AY292" s="116" t="s">
        <v>122</v>
      </c>
      <c r="BK292" s="124">
        <f>SUM(BK293:BK294)</f>
        <v>0</v>
      </c>
    </row>
    <row r="293" spans="2:65" s="1" customFormat="1" ht="24.2" customHeight="1">
      <c r="B293" s="127"/>
      <c r="C293" s="128" t="s">
        <v>472</v>
      </c>
      <c r="D293" s="128" t="s">
        <v>124</v>
      </c>
      <c r="E293" s="129" t="s">
        <v>951</v>
      </c>
      <c r="F293" s="130" t="s">
        <v>952</v>
      </c>
      <c r="G293" s="131" t="s">
        <v>400</v>
      </c>
      <c r="H293" s="132">
        <v>47.953000000000003</v>
      </c>
      <c r="I293" s="133"/>
      <c r="J293" s="134">
        <f>ROUND(I293*H293,2)</f>
        <v>0</v>
      </c>
      <c r="K293" s="130" t="s">
        <v>128</v>
      </c>
      <c r="L293" s="32"/>
      <c r="M293" s="135" t="s">
        <v>3</v>
      </c>
      <c r="N293" s="136" t="s">
        <v>43</v>
      </c>
      <c r="P293" s="137">
        <f>O293*H293</f>
        <v>0</v>
      </c>
      <c r="Q293" s="137">
        <v>0</v>
      </c>
      <c r="R293" s="137">
        <f>Q293*H293</f>
        <v>0</v>
      </c>
      <c r="S293" s="137">
        <v>0</v>
      </c>
      <c r="T293" s="138">
        <f>S293*H293</f>
        <v>0</v>
      </c>
      <c r="AR293" s="139" t="s">
        <v>129</v>
      </c>
      <c r="AT293" s="139" t="s">
        <v>124</v>
      </c>
      <c r="AU293" s="139" t="s">
        <v>82</v>
      </c>
      <c r="AY293" s="17" t="s">
        <v>122</v>
      </c>
      <c r="BE293" s="140">
        <f>IF(N293="základní",J293,0)</f>
        <v>0</v>
      </c>
      <c r="BF293" s="140">
        <f>IF(N293="snížená",J293,0)</f>
        <v>0</v>
      </c>
      <c r="BG293" s="140">
        <f>IF(N293="zákl. přenesená",J293,0)</f>
        <v>0</v>
      </c>
      <c r="BH293" s="140">
        <f>IF(N293="sníž. přenesená",J293,0)</f>
        <v>0</v>
      </c>
      <c r="BI293" s="140">
        <f>IF(N293="nulová",J293,0)</f>
        <v>0</v>
      </c>
      <c r="BJ293" s="17" t="s">
        <v>80</v>
      </c>
      <c r="BK293" s="140">
        <f>ROUND(I293*H293,2)</f>
        <v>0</v>
      </c>
      <c r="BL293" s="17" t="s">
        <v>129</v>
      </c>
      <c r="BM293" s="139" t="s">
        <v>953</v>
      </c>
    </row>
    <row r="294" spans="2:65" s="1" customFormat="1" ht="11.25">
      <c r="B294" s="32"/>
      <c r="D294" s="141" t="s">
        <v>131</v>
      </c>
      <c r="F294" s="142" t="s">
        <v>954</v>
      </c>
      <c r="I294" s="143"/>
      <c r="L294" s="32"/>
      <c r="M294" s="144"/>
      <c r="T294" s="53"/>
      <c r="AT294" s="17" t="s">
        <v>131</v>
      </c>
      <c r="AU294" s="17" t="s">
        <v>82</v>
      </c>
    </row>
    <row r="295" spans="2:65" s="11" customFormat="1" ht="25.9" customHeight="1">
      <c r="B295" s="115"/>
      <c r="D295" s="116" t="s">
        <v>71</v>
      </c>
      <c r="E295" s="117" t="s">
        <v>955</v>
      </c>
      <c r="F295" s="117" t="s">
        <v>956</v>
      </c>
      <c r="I295" s="118"/>
      <c r="J295" s="119">
        <f>BK295</f>
        <v>0</v>
      </c>
      <c r="L295" s="115"/>
      <c r="M295" s="120"/>
      <c r="P295" s="121">
        <f>P296+P311+P338</f>
        <v>0</v>
      </c>
      <c r="R295" s="121">
        <f>R296+R311+R338</f>
        <v>0.12920730000000002</v>
      </c>
      <c r="T295" s="122">
        <f>T296+T311+T338</f>
        <v>0</v>
      </c>
      <c r="AR295" s="116" t="s">
        <v>82</v>
      </c>
      <c r="AT295" s="123" t="s">
        <v>71</v>
      </c>
      <c r="AU295" s="123" t="s">
        <v>72</v>
      </c>
      <c r="AY295" s="116" t="s">
        <v>122</v>
      </c>
      <c r="BK295" s="124">
        <f>BK296+BK311+BK338</f>
        <v>0</v>
      </c>
    </row>
    <row r="296" spans="2:65" s="11" customFormat="1" ht="22.9" customHeight="1">
      <c r="B296" s="115"/>
      <c r="D296" s="116" t="s">
        <v>71</v>
      </c>
      <c r="E296" s="125" t="s">
        <v>957</v>
      </c>
      <c r="F296" s="125" t="s">
        <v>958</v>
      </c>
      <c r="I296" s="118"/>
      <c r="J296" s="126">
        <f>BK296</f>
        <v>0</v>
      </c>
      <c r="L296" s="115"/>
      <c r="M296" s="120"/>
      <c r="P296" s="121">
        <f>SUM(P297:P310)</f>
        <v>0</v>
      </c>
      <c r="R296" s="121">
        <f>SUM(R297:R310)</f>
        <v>0.11787378000000001</v>
      </c>
      <c r="T296" s="122">
        <f>SUM(T297:T310)</f>
        <v>0</v>
      </c>
      <c r="AR296" s="116" t="s">
        <v>82</v>
      </c>
      <c r="AT296" s="123" t="s">
        <v>71</v>
      </c>
      <c r="AU296" s="123" t="s">
        <v>80</v>
      </c>
      <c r="AY296" s="116" t="s">
        <v>122</v>
      </c>
      <c r="BK296" s="124">
        <f>SUM(BK297:BK310)</f>
        <v>0</v>
      </c>
    </row>
    <row r="297" spans="2:65" s="1" customFormat="1" ht="16.5" customHeight="1">
      <c r="B297" s="127"/>
      <c r="C297" s="128" t="s">
        <v>478</v>
      </c>
      <c r="D297" s="128" t="s">
        <v>124</v>
      </c>
      <c r="E297" s="129" t="s">
        <v>959</v>
      </c>
      <c r="F297" s="130" t="s">
        <v>960</v>
      </c>
      <c r="G297" s="131" t="s">
        <v>140</v>
      </c>
      <c r="H297" s="132">
        <v>24.661999999999999</v>
      </c>
      <c r="I297" s="133"/>
      <c r="J297" s="134">
        <f>ROUND(I297*H297,2)</f>
        <v>0</v>
      </c>
      <c r="K297" s="130" t="s">
        <v>128</v>
      </c>
      <c r="L297" s="32"/>
      <c r="M297" s="135" t="s">
        <v>3</v>
      </c>
      <c r="N297" s="136" t="s">
        <v>43</v>
      </c>
      <c r="P297" s="137">
        <f>O297*H297</f>
        <v>0</v>
      </c>
      <c r="Q297" s="137">
        <v>4.0000000000000003E-5</v>
      </c>
      <c r="R297" s="137">
        <f>Q297*H297</f>
        <v>9.8648000000000008E-4</v>
      </c>
      <c r="S297" s="137">
        <v>0</v>
      </c>
      <c r="T297" s="138">
        <f>S297*H297</f>
        <v>0</v>
      </c>
      <c r="AR297" s="139" t="s">
        <v>240</v>
      </c>
      <c r="AT297" s="139" t="s">
        <v>124</v>
      </c>
      <c r="AU297" s="139" t="s">
        <v>82</v>
      </c>
      <c r="AY297" s="17" t="s">
        <v>122</v>
      </c>
      <c r="BE297" s="140">
        <f>IF(N297="základní",J297,0)</f>
        <v>0</v>
      </c>
      <c r="BF297" s="140">
        <f>IF(N297="snížená",J297,0)</f>
        <v>0</v>
      </c>
      <c r="BG297" s="140">
        <f>IF(N297="zákl. přenesená",J297,0)</f>
        <v>0</v>
      </c>
      <c r="BH297" s="140">
        <f>IF(N297="sníž. přenesená",J297,0)</f>
        <v>0</v>
      </c>
      <c r="BI297" s="140">
        <f>IF(N297="nulová",J297,0)</f>
        <v>0</v>
      </c>
      <c r="BJ297" s="17" t="s">
        <v>80</v>
      </c>
      <c r="BK297" s="140">
        <f>ROUND(I297*H297,2)</f>
        <v>0</v>
      </c>
      <c r="BL297" s="17" t="s">
        <v>240</v>
      </c>
      <c r="BM297" s="139" t="s">
        <v>961</v>
      </c>
    </row>
    <row r="298" spans="2:65" s="1" customFormat="1" ht="11.25">
      <c r="B298" s="32"/>
      <c r="D298" s="141" t="s">
        <v>131</v>
      </c>
      <c r="F298" s="142" t="s">
        <v>962</v>
      </c>
      <c r="I298" s="143"/>
      <c r="L298" s="32"/>
      <c r="M298" s="144"/>
      <c r="T298" s="53"/>
      <c r="AT298" s="17" t="s">
        <v>131</v>
      </c>
      <c r="AU298" s="17" t="s">
        <v>82</v>
      </c>
    </row>
    <row r="299" spans="2:65" s="12" customFormat="1" ht="11.25">
      <c r="B299" s="145"/>
      <c r="D299" s="146" t="s">
        <v>167</v>
      </c>
      <c r="E299" s="147" t="s">
        <v>3</v>
      </c>
      <c r="F299" s="148" t="s">
        <v>963</v>
      </c>
      <c r="H299" s="149">
        <v>24.661999999999999</v>
      </c>
      <c r="I299" s="150"/>
      <c r="L299" s="145"/>
      <c r="M299" s="151"/>
      <c r="T299" s="152"/>
      <c r="AT299" s="147" t="s">
        <v>167</v>
      </c>
      <c r="AU299" s="147" t="s">
        <v>82</v>
      </c>
      <c r="AV299" s="12" t="s">
        <v>82</v>
      </c>
      <c r="AW299" s="12" t="s">
        <v>33</v>
      </c>
      <c r="AX299" s="12" t="s">
        <v>80</v>
      </c>
      <c r="AY299" s="147" t="s">
        <v>122</v>
      </c>
    </row>
    <row r="300" spans="2:65" s="1" customFormat="1" ht="16.5" customHeight="1">
      <c r="B300" s="127"/>
      <c r="C300" s="166" t="s">
        <v>483</v>
      </c>
      <c r="D300" s="166" t="s">
        <v>427</v>
      </c>
      <c r="E300" s="167" t="s">
        <v>964</v>
      </c>
      <c r="F300" s="168" t="s">
        <v>965</v>
      </c>
      <c r="G300" s="169" t="s">
        <v>140</v>
      </c>
      <c r="H300" s="170">
        <v>29.594000000000001</v>
      </c>
      <c r="I300" s="171"/>
      <c r="J300" s="172">
        <f>ROUND(I300*H300,2)</f>
        <v>0</v>
      </c>
      <c r="K300" s="168" t="s">
        <v>128</v>
      </c>
      <c r="L300" s="173"/>
      <c r="M300" s="174" t="s">
        <v>3</v>
      </c>
      <c r="N300" s="175" t="s">
        <v>43</v>
      </c>
      <c r="P300" s="137">
        <f>O300*H300</f>
        <v>0</v>
      </c>
      <c r="Q300" s="137">
        <v>6.3000000000000003E-4</v>
      </c>
      <c r="R300" s="137">
        <f>Q300*H300</f>
        <v>1.8644220000000003E-2</v>
      </c>
      <c r="S300" s="137">
        <v>0</v>
      </c>
      <c r="T300" s="138">
        <f>S300*H300</f>
        <v>0</v>
      </c>
      <c r="AR300" s="139" t="s">
        <v>357</v>
      </c>
      <c r="AT300" s="139" t="s">
        <v>427</v>
      </c>
      <c r="AU300" s="139" t="s">
        <v>82</v>
      </c>
      <c r="AY300" s="17" t="s">
        <v>122</v>
      </c>
      <c r="BE300" s="140">
        <f>IF(N300="základní",J300,0)</f>
        <v>0</v>
      </c>
      <c r="BF300" s="140">
        <f>IF(N300="snížená",J300,0)</f>
        <v>0</v>
      </c>
      <c r="BG300" s="140">
        <f>IF(N300="zákl. přenesená",J300,0)</f>
        <v>0</v>
      </c>
      <c r="BH300" s="140">
        <f>IF(N300="sníž. přenesená",J300,0)</f>
        <v>0</v>
      </c>
      <c r="BI300" s="140">
        <f>IF(N300="nulová",J300,0)</f>
        <v>0</v>
      </c>
      <c r="BJ300" s="17" t="s">
        <v>80</v>
      </c>
      <c r="BK300" s="140">
        <f>ROUND(I300*H300,2)</f>
        <v>0</v>
      </c>
      <c r="BL300" s="17" t="s">
        <v>240</v>
      </c>
      <c r="BM300" s="139" t="s">
        <v>966</v>
      </c>
    </row>
    <row r="301" spans="2:65" s="12" customFormat="1" ht="11.25">
      <c r="B301" s="145"/>
      <c r="D301" s="146" t="s">
        <v>167</v>
      </c>
      <c r="E301" s="147" t="s">
        <v>3</v>
      </c>
      <c r="F301" s="148" t="s">
        <v>967</v>
      </c>
      <c r="H301" s="149">
        <v>29.594000000000001</v>
      </c>
      <c r="I301" s="150"/>
      <c r="L301" s="145"/>
      <c r="M301" s="151"/>
      <c r="T301" s="152"/>
      <c r="AT301" s="147" t="s">
        <v>167</v>
      </c>
      <c r="AU301" s="147" t="s">
        <v>82</v>
      </c>
      <c r="AV301" s="12" t="s">
        <v>82</v>
      </c>
      <c r="AW301" s="12" t="s">
        <v>33</v>
      </c>
      <c r="AX301" s="12" t="s">
        <v>80</v>
      </c>
      <c r="AY301" s="147" t="s">
        <v>122</v>
      </c>
    </row>
    <row r="302" spans="2:65" s="1" customFormat="1" ht="16.5" customHeight="1">
      <c r="B302" s="127"/>
      <c r="C302" s="128" t="s">
        <v>488</v>
      </c>
      <c r="D302" s="128" t="s">
        <v>124</v>
      </c>
      <c r="E302" s="129" t="s">
        <v>968</v>
      </c>
      <c r="F302" s="130" t="s">
        <v>969</v>
      </c>
      <c r="G302" s="131" t="s">
        <v>202</v>
      </c>
      <c r="H302" s="132">
        <v>22.42</v>
      </c>
      <c r="I302" s="133"/>
      <c r="J302" s="134">
        <f>ROUND(I302*H302,2)</f>
        <v>0</v>
      </c>
      <c r="K302" s="130" t="s">
        <v>128</v>
      </c>
      <c r="L302" s="32"/>
      <c r="M302" s="135" t="s">
        <v>3</v>
      </c>
      <c r="N302" s="136" t="s">
        <v>43</v>
      </c>
      <c r="P302" s="137">
        <f>O302*H302</f>
        <v>0</v>
      </c>
      <c r="Q302" s="137">
        <v>1.6000000000000001E-4</v>
      </c>
      <c r="R302" s="137">
        <f>Q302*H302</f>
        <v>3.5872000000000005E-3</v>
      </c>
      <c r="S302" s="137">
        <v>0</v>
      </c>
      <c r="T302" s="138">
        <f>S302*H302</f>
        <v>0</v>
      </c>
      <c r="AR302" s="139" t="s">
        <v>240</v>
      </c>
      <c r="AT302" s="139" t="s">
        <v>124</v>
      </c>
      <c r="AU302" s="139" t="s">
        <v>82</v>
      </c>
      <c r="AY302" s="17" t="s">
        <v>122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7" t="s">
        <v>80</v>
      </c>
      <c r="BK302" s="140">
        <f>ROUND(I302*H302,2)</f>
        <v>0</v>
      </c>
      <c r="BL302" s="17" t="s">
        <v>240</v>
      </c>
      <c r="BM302" s="139" t="s">
        <v>970</v>
      </c>
    </row>
    <row r="303" spans="2:65" s="1" customFormat="1" ht="11.25">
      <c r="B303" s="32"/>
      <c r="D303" s="141" t="s">
        <v>131</v>
      </c>
      <c r="F303" s="142" t="s">
        <v>971</v>
      </c>
      <c r="I303" s="143"/>
      <c r="L303" s="32"/>
      <c r="M303" s="144"/>
      <c r="T303" s="53"/>
      <c r="AT303" s="17" t="s">
        <v>131</v>
      </c>
      <c r="AU303" s="17" t="s">
        <v>82</v>
      </c>
    </row>
    <row r="304" spans="2:65" s="12" customFormat="1" ht="11.25">
      <c r="B304" s="145"/>
      <c r="D304" s="146" t="s">
        <v>167</v>
      </c>
      <c r="E304" s="147" t="s">
        <v>3</v>
      </c>
      <c r="F304" s="148" t="s">
        <v>972</v>
      </c>
      <c r="H304" s="149">
        <v>22.42</v>
      </c>
      <c r="I304" s="150"/>
      <c r="L304" s="145"/>
      <c r="M304" s="151"/>
      <c r="T304" s="152"/>
      <c r="AT304" s="147" t="s">
        <v>167</v>
      </c>
      <c r="AU304" s="147" t="s">
        <v>82</v>
      </c>
      <c r="AV304" s="12" t="s">
        <v>82</v>
      </c>
      <c r="AW304" s="12" t="s">
        <v>33</v>
      </c>
      <c r="AX304" s="12" t="s">
        <v>80</v>
      </c>
      <c r="AY304" s="147" t="s">
        <v>122</v>
      </c>
    </row>
    <row r="305" spans="2:65" s="1" customFormat="1" ht="21.75" customHeight="1">
      <c r="B305" s="127"/>
      <c r="C305" s="128" t="s">
        <v>496</v>
      </c>
      <c r="D305" s="128" t="s">
        <v>124</v>
      </c>
      <c r="E305" s="129" t="s">
        <v>973</v>
      </c>
      <c r="F305" s="130" t="s">
        <v>974</v>
      </c>
      <c r="G305" s="131" t="s">
        <v>140</v>
      </c>
      <c r="H305" s="132">
        <v>20.988</v>
      </c>
      <c r="I305" s="133"/>
      <c r="J305" s="134">
        <f>ROUND(I305*H305,2)</f>
        <v>0</v>
      </c>
      <c r="K305" s="130" t="s">
        <v>128</v>
      </c>
      <c r="L305" s="32"/>
      <c r="M305" s="135" t="s">
        <v>3</v>
      </c>
      <c r="N305" s="136" t="s">
        <v>43</v>
      </c>
      <c r="P305" s="137">
        <f>O305*H305</f>
        <v>0</v>
      </c>
      <c r="Q305" s="137">
        <v>4.5100000000000001E-3</v>
      </c>
      <c r="R305" s="137">
        <f>Q305*H305</f>
        <v>9.4655879999999998E-2</v>
      </c>
      <c r="S305" s="137">
        <v>0</v>
      </c>
      <c r="T305" s="138">
        <f>S305*H305</f>
        <v>0</v>
      </c>
      <c r="AR305" s="139" t="s">
        <v>240</v>
      </c>
      <c r="AT305" s="139" t="s">
        <v>124</v>
      </c>
      <c r="AU305" s="139" t="s">
        <v>82</v>
      </c>
      <c r="AY305" s="17" t="s">
        <v>122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7" t="s">
        <v>80</v>
      </c>
      <c r="BK305" s="140">
        <f>ROUND(I305*H305,2)</f>
        <v>0</v>
      </c>
      <c r="BL305" s="17" t="s">
        <v>240</v>
      </c>
      <c r="BM305" s="139" t="s">
        <v>975</v>
      </c>
    </row>
    <row r="306" spans="2:65" s="1" customFormat="1" ht="11.25">
      <c r="B306" s="32"/>
      <c r="D306" s="141" t="s">
        <v>131</v>
      </c>
      <c r="F306" s="142" t="s">
        <v>976</v>
      </c>
      <c r="I306" s="143"/>
      <c r="L306" s="32"/>
      <c r="M306" s="144"/>
      <c r="T306" s="53"/>
      <c r="AT306" s="17" t="s">
        <v>131</v>
      </c>
      <c r="AU306" s="17" t="s">
        <v>82</v>
      </c>
    </row>
    <row r="307" spans="2:65" s="13" customFormat="1" ht="11.25">
      <c r="B307" s="153"/>
      <c r="D307" s="146" t="s">
        <v>167</v>
      </c>
      <c r="E307" s="154" t="s">
        <v>3</v>
      </c>
      <c r="F307" s="155" t="s">
        <v>901</v>
      </c>
      <c r="H307" s="154" t="s">
        <v>3</v>
      </c>
      <c r="I307" s="156"/>
      <c r="L307" s="153"/>
      <c r="M307" s="157"/>
      <c r="T307" s="158"/>
      <c r="AT307" s="154" t="s">
        <v>167</v>
      </c>
      <c r="AU307" s="154" t="s">
        <v>82</v>
      </c>
      <c r="AV307" s="13" t="s">
        <v>80</v>
      </c>
      <c r="AW307" s="13" t="s">
        <v>33</v>
      </c>
      <c r="AX307" s="13" t="s">
        <v>72</v>
      </c>
      <c r="AY307" s="154" t="s">
        <v>122</v>
      </c>
    </row>
    <row r="308" spans="2:65" s="12" customFormat="1" ht="11.25">
      <c r="B308" s="145"/>
      <c r="D308" s="146" t="s">
        <v>167</v>
      </c>
      <c r="E308" s="147" t="s">
        <v>3</v>
      </c>
      <c r="F308" s="148" t="s">
        <v>977</v>
      </c>
      <c r="H308" s="149">
        <v>20.988</v>
      </c>
      <c r="I308" s="150"/>
      <c r="L308" s="145"/>
      <c r="M308" s="151"/>
      <c r="T308" s="152"/>
      <c r="AT308" s="147" t="s">
        <v>167</v>
      </c>
      <c r="AU308" s="147" t="s">
        <v>82</v>
      </c>
      <c r="AV308" s="12" t="s">
        <v>82</v>
      </c>
      <c r="AW308" s="12" t="s">
        <v>33</v>
      </c>
      <c r="AX308" s="12" t="s">
        <v>80</v>
      </c>
      <c r="AY308" s="147" t="s">
        <v>122</v>
      </c>
    </row>
    <row r="309" spans="2:65" s="1" customFormat="1" ht="24.2" customHeight="1">
      <c r="B309" s="127"/>
      <c r="C309" s="128" t="s">
        <v>502</v>
      </c>
      <c r="D309" s="128" t="s">
        <v>124</v>
      </c>
      <c r="E309" s="129" t="s">
        <v>978</v>
      </c>
      <c r="F309" s="130" t="s">
        <v>979</v>
      </c>
      <c r="G309" s="131" t="s">
        <v>400</v>
      </c>
      <c r="H309" s="132">
        <v>0.11799999999999999</v>
      </c>
      <c r="I309" s="133"/>
      <c r="J309" s="134">
        <f>ROUND(I309*H309,2)</f>
        <v>0</v>
      </c>
      <c r="K309" s="130" t="s">
        <v>128</v>
      </c>
      <c r="L309" s="32"/>
      <c r="M309" s="135" t="s">
        <v>3</v>
      </c>
      <c r="N309" s="136" t="s">
        <v>43</v>
      </c>
      <c r="P309" s="137">
        <f>O309*H309</f>
        <v>0</v>
      </c>
      <c r="Q309" s="137">
        <v>0</v>
      </c>
      <c r="R309" s="137">
        <f>Q309*H309</f>
        <v>0</v>
      </c>
      <c r="S309" s="137">
        <v>0</v>
      </c>
      <c r="T309" s="138">
        <f>S309*H309</f>
        <v>0</v>
      </c>
      <c r="AR309" s="139" t="s">
        <v>240</v>
      </c>
      <c r="AT309" s="139" t="s">
        <v>124</v>
      </c>
      <c r="AU309" s="139" t="s">
        <v>82</v>
      </c>
      <c r="AY309" s="17" t="s">
        <v>122</v>
      </c>
      <c r="BE309" s="140">
        <f>IF(N309="základní",J309,0)</f>
        <v>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7" t="s">
        <v>80</v>
      </c>
      <c r="BK309" s="140">
        <f>ROUND(I309*H309,2)</f>
        <v>0</v>
      </c>
      <c r="BL309" s="17" t="s">
        <v>240</v>
      </c>
      <c r="BM309" s="139" t="s">
        <v>980</v>
      </c>
    </row>
    <row r="310" spans="2:65" s="1" customFormat="1" ht="11.25">
      <c r="B310" s="32"/>
      <c r="D310" s="141" t="s">
        <v>131</v>
      </c>
      <c r="F310" s="142" t="s">
        <v>981</v>
      </c>
      <c r="I310" s="143"/>
      <c r="L310" s="32"/>
      <c r="M310" s="144"/>
      <c r="T310" s="53"/>
      <c r="AT310" s="17" t="s">
        <v>131</v>
      </c>
      <c r="AU310" s="17" t="s">
        <v>82</v>
      </c>
    </row>
    <row r="311" spans="2:65" s="11" customFormat="1" ht="22.9" customHeight="1">
      <c r="B311" s="115"/>
      <c r="D311" s="116" t="s">
        <v>71</v>
      </c>
      <c r="E311" s="125" t="s">
        <v>982</v>
      </c>
      <c r="F311" s="125" t="s">
        <v>983</v>
      </c>
      <c r="I311" s="118"/>
      <c r="J311" s="126">
        <f>BK311</f>
        <v>0</v>
      </c>
      <c r="L311" s="115"/>
      <c r="M311" s="120"/>
      <c r="P311" s="121">
        <f>SUM(P312:P337)</f>
        <v>0</v>
      </c>
      <c r="R311" s="121">
        <f>SUM(R312:R337)</f>
        <v>0</v>
      </c>
      <c r="T311" s="122">
        <f>SUM(T312:T337)</f>
        <v>0</v>
      </c>
      <c r="AR311" s="116" t="s">
        <v>82</v>
      </c>
      <c r="AT311" s="123" t="s">
        <v>71</v>
      </c>
      <c r="AU311" s="123" t="s">
        <v>80</v>
      </c>
      <c r="AY311" s="116" t="s">
        <v>122</v>
      </c>
      <c r="BK311" s="124">
        <f>SUM(BK312:BK337)</f>
        <v>0</v>
      </c>
    </row>
    <row r="312" spans="2:65" s="1" customFormat="1" ht="21.75" customHeight="1">
      <c r="B312" s="127"/>
      <c r="C312" s="128" t="s">
        <v>509</v>
      </c>
      <c r="D312" s="128" t="s">
        <v>124</v>
      </c>
      <c r="E312" s="129" t="s">
        <v>984</v>
      </c>
      <c r="F312" s="130" t="s">
        <v>985</v>
      </c>
      <c r="G312" s="131" t="s">
        <v>202</v>
      </c>
      <c r="H312" s="132">
        <v>176.26</v>
      </c>
      <c r="I312" s="133"/>
      <c r="J312" s="134">
        <f>ROUND(I312*H312,2)</f>
        <v>0</v>
      </c>
      <c r="K312" s="130" t="s">
        <v>3</v>
      </c>
      <c r="L312" s="32"/>
      <c r="M312" s="135" t="s">
        <v>3</v>
      </c>
      <c r="N312" s="136" t="s">
        <v>43</v>
      </c>
      <c r="P312" s="137">
        <f>O312*H312</f>
        <v>0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240</v>
      </c>
      <c r="AT312" s="139" t="s">
        <v>124</v>
      </c>
      <c r="AU312" s="139" t="s">
        <v>82</v>
      </c>
      <c r="AY312" s="17" t="s">
        <v>122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7" t="s">
        <v>80</v>
      </c>
      <c r="BK312" s="140">
        <f>ROUND(I312*H312,2)</f>
        <v>0</v>
      </c>
      <c r="BL312" s="17" t="s">
        <v>240</v>
      </c>
      <c r="BM312" s="139" t="s">
        <v>986</v>
      </c>
    </row>
    <row r="313" spans="2:65" s="13" customFormat="1" ht="11.25">
      <c r="B313" s="153"/>
      <c r="D313" s="146" t="s">
        <v>167</v>
      </c>
      <c r="E313" s="154" t="s">
        <v>3</v>
      </c>
      <c r="F313" s="155" t="s">
        <v>987</v>
      </c>
      <c r="H313" s="154" t="s">
        <v>3</v>
      </c>
      <c r="I313" s="156"/>
      <c r="L313" s="153"/>
      <c r="M313" s="157"/>
      <c r="T313" s="158"/>
      <c r="AT313" s="154" t="s">
        <v>167</v>
      </c>
      <c r="AU313" s="154" t="s">
        <v>82</v>
      </c>
      <c r="AV313" s="13" t="s">
        <v>80</v>
      </c>
      <c r="AW313" s="13" t="s">
        <v>33</v>
      </c>
      <c r="AX313" s="13" t="s">
        <v>72</v>
      </c>
      <c r="AY313" s="154" t="s">
        <v>122</v>
      </c>
    </row>
    <row r="314" spans="2:65" s="12" customFormat="1" ht="11.25">
      <c r="B314" s="145"/>
      <c r="D314" s="146" t="s">
        <v>167</v>
      </c>
      <c r="E314" s="147" t="s">
        <v>3</v>
      </c>
      <c r="F314" s="148" t="s">
        <v>988</v>
      </c>
      <c r="H314" s="149">
        <v>14.67</v>
      </c>
      <c r="I314" s="150"/>
      <c r="L314" s="145"/>
      <c r="M314" s="151"/>
      <c r="T314" s="152"/>
      <c r="AT314" s="147" t="s">
        <v>167</v>
      </c>
      <c r="AU314" s="147" t="s">
        <v>82</v>
      </c>
      <c r="AV314" s="12" t="s">
        <v>82</v>
      </c>
      <c r="AW314" s="12" t="s">
        <v>33</v>
      </c>
      <c r="AX314" s="12" t="s">
        <v>72</v>
      </c>
      <c r="AY314" s="147" t="s">
        <v>122</v>
      </c>
    </row>
    <row r="315" spans="2:65" s="13" customFormat="1" ht="11.25">
      <c r="B315" s="153"/>
      <c r="D315" s="146" t="s">
        <v>167</v>
      </c>
      <c r="E315" s="154" t="s">
        <v>3</v>
      </c>
      <c r="F315" s="155" t="s">
        <v>989</v>
      </c>
      <c r="H315" s="154" t="s">
        <v>3</v>
      </c>
      <c r="I315" s="156"/>
      <c r="L315" s="153"/>
      <c r="M315" s="157"/>
      <c r="T315" s="158"/>
      <c r="AT315" s="154" t="s">
        <v>167</v>
      </c>
      <c r="AU315" s="154" t="s">
        <v>82</v>
      </c>
      <c r="AV315" s="13" t="s">
        <v>80</v>
      </c>
      <c r="AW315" s="13" t="s">
        <v>33</v>
      </c>
      <c r="AX315" s="13" t="s">
        <v>72</v>
      </c>
      <c r="AY315" s="154" t="s">
        <v>122</v>
      </c>
    </row>
    <row r="316" spans="2:65" s="12" customFormat="1" ht="11.25">
      <c r="B316" s="145"/>
      <c r="D316" s="146" t="s">
        <v>167</v>
      </c>
      <c r="E316" s="147" t="s">
        <v>3</v>
      </c>
      <c r="F316" s="148" t="s">
        <v>990</v>
      </c>
      <c r="H316" s="149">
        <v>114.65</v>
      </c>
      <c r="I316" s="150"/>
      <c r="L316" s="145"/>
      <c r="M316" s="151"/>
      <c r="T316" s="152"/>
      <c r="AT316" s="147" t="s">
        <v>167</v>
      </c>
      <c r="AU316" s="147" t="s">
        <v>82</v>
      </c>
      <c r="AV316" s="12" t="s">
        <v>82</v>
      </c>
      <c r="AW316" s="12" t="s">
        <v>33</v>
      </c>
      <c r="AX316" s="12" t="s">
        <v>72</v>
      </c>
      <c r="AY316" s="147" t="s">
        <v>122</v>
      </c>
    </row>
    <row r="317" spans="2:65" s="13" customFormat="1" ht="11.25">
      <c r="B317" s="153"/>
      <c r="D317" s="146" t="s">
        <v>167</v>
      </c>
      <c r="E317" s="154" t="s">
        <v>3</v>
      </c>
      <c r="F317" s="155" t="s">
        <v>991</v>
      </c>
      <c r="H317" s="154" t="s">
        <v>3</v>
      </c>
      <c r="I317" s="156"/>
      <c r="L317" s="153"/>
      <c r="M317" s="157"/>
      <c r="T317" s="158"/>
      <c r="AT317" s="154" t="s">
        <v>167</v>
      </c>
      <c r="AU317" s="154" t="s">
        <v>82</v>
      </c>
      <c r="AV317" s="13" t="s">
        <v>80</v>
      </c>
      <c r="AW317" s="13" t="s">
        <v>33</v>
      </c>
      <c r="AX317" s="13" t="s">
        <v>72</v>
      </c>
      <c r="AY317" s="154" t="s">
        <v>122</v>
      </c>
    </row>
    <row r="318" spans="2:65" s="12" customFormat="1" ht="11.25">
      <c r="B318" s="145"/>
      <c r="D318" s="146" t="s">
        <v>167</v>
      </c>
      <c r="E318" s="147" t="s">
        <v>3</v>
      </c>
      <c r="F318" s="148" t="s">
        <v>992</v>
      </c>
      <c r="H318" s="149">
        <v>13.5</v>
      </c>
      <c r="I318" s="150"/>
      <c r="L318" s="145"/>
      <c r="M318" s="151"/>
      <c r="T318" s="152"/>
      <c r="AT318" s="147" t="s">
        <v>167</v>
      </c>
      <c r="AU318" s="147" t="s">
        <v>82</v>
      </c>
      <c r="AV318" s="12" t="s">
        <v>82</v>
      </c>
      <c r="AW318" s="12" t="s">
        <v>33</v>
      </c>
      <c r="AX318" s="12" t="s">
        <v>72</v>
      </c>
      <c r="AY318" s="147" t="s">
        <v>122</v>
      </c>
    </row>
    <row r="319" spans="2:65" s="13" customFormat="1" ht="11.25">
      <c r="B319" s="153"/>
      <c r="D319" s="146" t="s">
        <v>167</v>
      </c>
      <c r="E319" s="154" t="s">
        <v>3</v>
      </c>
      <c r="F319" s="155" t="s">
        <v>993</v>
      </c>
      <c r="H319" s="154" t="s">
        <v>3</v>
      </c>
      <c r="I319" s="156"/>
      <c r="L319" s="153"/>
      <c r="M319" s="157"/>
      <c r="T319" s="158"/>
      <c r="AT319" s="154" t="s">
        <v>167</v>
      </c>
      <c r="AU319" s="154" t="s">
        <v>82</v>
      </c>
      <c r="AV319" s="13" t="s">
        <v>80</v>
      </c>
      <c r="AW319" s="13" t="s">
        <v>33</v>
      </c>
      <c r="AX319" s="13" t="s">
        <v>72</v>
      </c>
      <c r="AY319" s="154" t="s">
        <v>122</v>
      </c>
    </row>
    <row r="320" spans="2:65" s="12" customFormat="1" ht="11.25">
      <c r="B320" s="145"/>
      <c r="D320" s="146" t="s">
        <v>167</v>
      </c>
      <c r="E320" s="147" t="s">
        <v>3</v>
      </c>
      <c r="F320" s="148" t="s">
        <v>992</v>
      </c>
      <c r="H320" s="149">
        <v>13.5</v>
      </c>
      <c r="I320" s="150"/>
      <c r="L320" s="145"/>
      <c r="M320" s="151"/>
      <c r="T320" s="152"/>
      <c r="AT320" s="147" t="s">
        <v>167</v>
      </c>
      <c r="AU320" s="147" t="s">
        <v>82</v>
      </c>
      <c r="AV320" s="12" t="s">
        <v>82</v>
      </c>
      <c r="AW320" s="12" t="s">
        <v>33</v>
      </c>
      <c r="AX320" s="12" t="s">
        <v>72</v>
      </c>
      <c r="AY320" s="147" t="s">
        <v>122</v>
      </c>
    </row>
    <row r="321" spans="2:65" s="13" customFormat="1" ht="11.25">
      <c r="B321" s="153"/>
      <c r="D321" s="146" t="s">
        <v>167</v>
      </c>
      <c r="E321" s="154" t="s">
        <v>3</v>
      </c>
      <c r="F321" s="155" t="s">
        <v>994</v>
      </c>
      <c r="H321" s="154" t="s">
        <v>3</v>
      </c>
      <c r="I321" s="156"/>
      <c r="L321" s="153"/>
      <c r="M321" s="157"/>
      <c r="T321" s="158"/>
      <c r="AT321" s="154" t="s">
        <v>167</v>
      </c>
      <c r="AU321" s="154" t="s">
        <v>82</v>
      </c>
      <c r="AV321" s="13" t="s">
        <v>80</v>
      </c>
      <c r="AW321" s="13" t="s">
        <v>33</v>
      </c>
      <c r="AX321" s="13" t="s">
        <v>72</v>
      </c>
      <c r="AY321" s="154" t="s">
        <v>122</v>
      </c>
    </row>
    <row r="322" spans="2:65" s="12" customFormat="1" ht="11.25">
      <c r="B322" s="145"/>
      <c r="D322" s="146" t="s">
        <v>167</v>
      </c>
      <c r="E322" s="147" t="s">
        <v>3</v>
      </c>
      <c r="F322" s="148" t="s">
        <v>992</v>
      </c>
      <c r="H322" s="149">
        <v>13.5</v>
      </c>
      <c r="I322" s="150"/>
      <c r="L322" s="145"/>
      <c r="M322" s="151"/>
      <c r="T322" s="152"/>
      <c r="AT322" s="147" t="s">
        <v>167</v>
      </c>
      <c r="AU322" s="147" t="s">
        <v>82</v>
      </c>
      <c r="AV322" s="12" t="s">
        <v>82</v>
      </c>
      <c r="AW322" s="12" t="s">
        <v>33</v>
      </c>
      <c r="AX322" s="12" t="s">
        <v>72</v>
      </c>
      <c r="AY322" s="147" t="s">
        <v>122</v>
      </c>
    </row>
    <row r="323" spans="2:65" s="13" customFormat="1" ht="11.25">
      <c r="B323" s="153"/>
      <c r="D323" s="146" t="s">
        <v>167</v>
      </c>
      <c r="E323" s="154" t="s">
        <v>3</v>
      </c>
      <c r="F323" s="155" t="s">
        <v>995</v>
      </c>
      <c r="H323" s="154" t="s">
        <v>3</v>
      </c>
      <c r="I323" s="156"/>
      <c r="L323" s="153"/>
      <c r="M323" s="157"/>
      <c r="T323" s="158"/>
      <c r="AT323" s="154" t="s">
        <v>167</v>
      </c>
      <c r="AU323" s="154" t="s">
        <v>82</v>
      </c>
      <c r="AV323" s="13" t="s">
        <v>80</v>
      </c>
      <c r="AW323" s="13" t="s">
        <v>33</v>
      </c>
      <c r="AX323" s="13" t="s">
        <v>72</v>
      </c>
      <c r="AY323" s="154" t="s">
        <v>122</v>
      </c>
    </row>
    <row r="324" spans="2:65" s="12" customFormat="1" ht="11.25">
      <c r="B324" s="145"/>
      <c r="D324" s="146" t="s">
        <v>167</v>
      </c>
      <c r="E324" s="147" t="s">
        <v>3</v>
      </c>
      <c r="F324" s="148" t="s">
        <v>996</v>
      </c>
      <c r="H324" s="149">
        <v>3.12</v>
      </c>
      <c r="I324" s="150"/>
      <c r="L324" s="145"/>
      <c r="M324" s="151"/>
      <c r="T324" s="152"/>
      <c r="AT324" s="147" t="s">
        <v>167</v>
      </c>
      <c r="AU324" s="147" t="s">
        <v>82</v>
      </c>
      <c r="AV324" s="12" t="s">
        <v>82</v>
      </c>
      <c r="AW324" s="12" t="s">
        <v>33</v>
      </c>
      <c r="AX324" s="12" t="s">
        <v>72</v>
      </c>
      <c r="AY324" s="147" t="s">
        <v>122</v>
      </c>
    </row>
    <row r="325" spans="2:65" s="13" customFormat="1" ht="11.25">
      <c r="B325" s="153"/>
      <c r="D325" s="146" t="s">
        <v>167</v>
      </c>
      <c r="E325" s="154" t="s">
        <v>3</v>
      </c>
      <c r="F325" s="155" t="s">
        <v>997</v>
      </c>
      <c r="H325" s="154" t="s">
        <v>3</v>
      </c>
      <c r="I325" s="156"/>
      <c r="L325" s="153"/>
      <c r="M325" s="157"/>
      <c r="T325" s="158"/>
      <c r="AT325" s="154" t="s">
        <v>167</v>
      </c>
      <c r="AU325" s="154" t="s">
        <v>82</v>
      </c>
      <c r="AV325" s="13" t="s">
        <v>80</v>
      </c>
      <c r="AW325" s="13" t="s">
        <v>33</v>
      </c>
      <c r="AX325" s="13" t="s">
        <v>72</v>
      </c>
      <c r="AY325" s="154" t="s">
        <v>122</v>
      </c>
    </row>
    <row r="326" spans="2:65" s="12" customFormat="1" ht="11.25">
      <c r="B326" s="145"/>
      <c r="D326" s="146" t="s">
        <v>167</v>
      </c>
      <c r="E326" s="147" t="s">
        <v>3</v>
      </c>
      <c r="F326" s="148" t="s">
        <v>998</v>
      </c>
      <c r="H326" s="149">
        <v>3.32</v>
      </c>
      <c r="I326" s="150"/>
      <c r="L326" s="145"/>
      <c r="M326" s="151"/>
      <c r="T326" s="152"/>
      <c r="AT326" s="147" t="s">
        <v>167</v>
      </c>
      <c r="AU326" s="147" t="s">
        <v>82</v>
      </c>
      <c r="AV326" s="12" t="s">
        <v>82</v>
      </c>
      <c r="AW326" s="12" t="s">
        <v>33</v>
      </c>
      <c r="AX326" s="12" t="s">
        <v>72</v>
      </c>
      <c r="AY326" s="147" t="s">
        <v>122</v>
      </c>
    </row>
    <row r="327" spans="2:65" s="14" customFormat="1" ht="11.25">
      <c r="B327" s="159"/>
      <c r="D327" s="146" t="s">
        <v>167</v>
      </c>
      <c r="E327" s="160" t="s">
        <v>3</v>
      </c>
      <c r="F327" s="161" t="s">
        <v>186</v>
      </c>
      <c r="H327" s="162">
        <v>176.26</v>
      </c>
      <c r="I327" s="163"/>
      <c r="L327" s="159"/>
      <c r="M327" s="164"/>
      <c r="T327" s="165"/>
      <c r="AT327" s="160" t="s">
        <v>167</v>
      </c>
      <c r="AU327" s="160" t="s">
        <v>82</v>
      </c>
      <c r="AV327" s="14" t="s">
        <v>129</v>
      </c>
      <c r="AW327" s="14" t="s">
        <v>33</v>
      </c>
      <c r="AX327" s="14" t="s">
        <v>80</v>
      </c>
      <c r="AY327" s="160" t="s">
        <v>122</v>
      </c>
    </row>
    <row r="328" spans="2:65" s="1" customFormat="1" ht="24.2" customHeight="1">
      <c r="B328" s="127"/>
      <c r="C328" s="166" t="s">
        <v>515</v>
      </c>
      <c r="D328" s="166" t="s">
        <v>427</v>
      </c>
      <c r="E328" s="167" t="s">
        <v>999</v>
      </c>
      <c r="F328" s="168" t="s">
        <v>1000</v>
      </c>
      <c r="G328" s="169" t="s">
        <v>127</v>
      </c>
      <c r="H328" s="170">
        <v>9</v>
      </c>
      <c r="I328" s="171"/>
      <c r="J328" s="172">
        <f>ROUND(I328*H328,2)</f>
        <v>0</v>
      </c>
      <c r="K328" s="168" t="s">
        <v>3</v>
      </c>
      <c r="L328" s="173"/>
      <c r="M328" s="174" t="s">
        <v>3</v>
      </c>
      <c r="N328" s="175" t="s">
        <v>43</v>
      </c>
      <c r="P328" s="137">
        <f>O328*H328</f>
        <v>0</v>
      </c>
      <c r="Q328" s="137">
        <v>0</v>
      </c>
      <c r="R328" s="137">
        <f>Q328*H328</f>
        <v>0</v>
      </c>
      <c r="S328" s="137">
        <v>0</v>
      </c>
      <c r="T328" s="138">
        <f>S328*H328</f>
        <v>0</v>
      </c>
      <c r="AR328" s="139" t="s">
        <v>357</v>
      </c>
      <c r="AT328" s="139" t="s">
        <v>427</v>
      </c>
      <c r="AU328" s="139" t="s">
        <v>82</v>
      </c>
      <c r="AY328" s="17" t="s">
        <v>122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7" t="s">
        <v>80</v>
      </c>
      <c r="BK328" s="140">
        <f>ROUND(I328*H328,2)</f>
        <v>0</v>
      </c>
      <c r="BL328" s="17" t="s">
        <v>240</v>
      </c>
      <c r="BM328" s="139" t="s">
        <v>1001</v>
      </c>
    </row>
    <row r="329" spans="2:65" s="1" customFormat="1" ht="21.75" customHeight="1">
      <c r="B329" s="127"/>
      <c r="C329" s="166" t="s">
        <v>521</v>
      </c>
      <c r="D329" s="166" t="s">
        <v>427</v>
      </c>
      <c r="E329" s="167" t="s">
        <v>1002</v>
      </c>
      <c r="F329" s="168" t="s">
        <v>1003</v>
      </c>
      <c r="G329" s="169" t="s">
        <v>202</v>
      </c>
      <c r="H329" s="170">
        <v>114.65</v>
      </c>
      <c r="I329" s="171"/>
      <c r="J329" s="172">
        <f>ROUND(I329*H329,2)</f>
        <v>0</v>
      </c>
      <c r="K329" s="168" t="s">
        <v>3</v>
      </c>
      <c r="L329" s="173"/>
      <c r="M329" s="174" t="s">
        <v>3</v>
      </c>
      <c r="N329" s="175" t="s">
        <v>43</v>
      </c>
      <c r="P329" s="137">
        <f>O329*H329</f>
        <v>0</v>
      </c>
      <c r="Q329" s="137">
        <v>0</v>
      </c>
      <c r="R329" s="137">
        <f>Q329*H329</f>
        <v>0</v>
      </c>
      <c r="S329" s="137">
        <v>0</v>
      </c>
      <c r="T329" s="138">
        <f>S329*H329</f>
        <v>0</v>
      </c>
      <c r="AR329" s="139" t="s">
        <v>357</v>
      </c>
      <c r="AT329" s="139" t="s">
        <v>427</v>
      </c>
      <c r="AU329" s="139" t="s">
        <v>82</v>
      </c>
      <c r="AY329" s="17" t="s">
        <v>122</v>
      </c>
      <c r="BE329" s="140">
        <f>IF(N329="základní",J329,0)</f>
        <v>0</v>
      </c>
      <c r="BF329" s="140">
        <f>IF(N329="snížená",J329,0)</f>
        <v>0</v>
      </c>
      <c r="BG329" s="140">
        <f>IF(N329="zákl. přenesená",J329,0)</f>
        <v>0</v>
      </c>
      <c r="BH329" s="140">
        <f>IF(N329="sníž. přenesená",J329,0)</f>
        <v>0</v>
      </c>
      <c r="BI329" s="140">
        <f>IF(N329="nulová",J329,0)</f>
        <v>0</v>
      </c>
      <c r="BJ329" s="17" t="s">
        <v>80</v>
      </c>
      <c r="BK329" s="140">
        <f>ROUND(I329*H329,2)</f>
        <v>0</v>
      </c>
      <c r="BL329" s="17" t="s">
        <v>240</v>
      </c>
      <c r="BM329" s="139" t="s">
        <v>1004</v>
      </c>
    </row>
    <row r="330" spans="2:65" s="12" customFormat="1" ht="11.25">
      <c r="B330" s="145"/>
      <c r="D330" s="146" t="s">
        <v>167</v>
      </c>
      <c r="E330" s="147" t="s">
        <v>3</v>
      </c>
      <c r="F330" s="148" t="s">
        <v>990</v>
      </c>
      <c r="H330" s="149">
        <v>114.65</v>
      </c>
      <c r="I330" s="150"/>
      <c r="L330" s="145"/>
      <c r="M330" s="151"/>
      <c r="T330" s="152"/>
      <c r="AT330" s="147" t="s">
        <v>167</v>
      </c>
      <c r="AU330" s="147" t="s">
        <v>82</v>
      </c>
      <c r="AV330" s="12" t="s">
        <v>82</v>
      </c>
      <c r="AW330" s="12" t="s">
        <v>33</v>
      </c>
      <c r="AX330" s="12" t="s">
        <v>80</v>
      </c>
      <c r="AY330" s="147" t="s">
        <v>122</v>
      </c>
    </row>
    <row r="331" spans="2:65" s="1" customFormat="1" ht="16.5" customHeight="1">
      <c r="B331" s="127"/>
      <c r="C331" s="166" t="s">
        <v>528</v>
      </c>
      <c r="D331" s="166" t="s">
        <v>427</v>
      </c>
      <c r="E331" s="167" t="s">
        <v>1005</v>
      </c>
      <c r="F331" s="168" t="s">
        <v>1006</v>
      </c>
      <c r="G331" s="169" t="s">
        <v>202</v>
      </c>
      <c r="H331" s="170">
        <v>13.5</v>
      </c>
      <c r="I331" s="171"/>
      <c r="J331" s="172">
        <f t="shared" ref="J331:J336" si="10">ROUND(I331*H331,2)</f>
        <v>0</v>
      </c>
      <c r="K331" s="168" t="s">
        <v>3</v>
      </c>
      <c r="L331" s="173"/>
      <c r="M331" s="174" t="s">
        <v>3</v>
      </c>
      <c r="N331" s="175" t="s">
        <v>43</v>
      </c>
      <c r="P331" s="137">
        <f t="shared" ref="P331:P336" si="11">O331*H331</f>
        <v>0</v>
      </c>
      <c r="Q331" s="137">
        <v>0</v>
      </c>
      <c r="R331" s="137">
        <f t="shared" ref="R331:R336" si="12">Q331*H331</f>
        <v>0</v>
      </c>
      <c r="S331" s="137">
        <v>0</v>
      </c>
      <c r="T331" s="138">
        <f t="shared" ref="T331:T336" si="13">S331*H331</f>
        <v>0</v>
      </c>
      <c r="AR331" s="139" t="s">
        <v>357</v>
      </c>
      <c r="AT331" s="139" t="s">
        <v>427</v>
      </c>
      <c r="AU331" s="139" t="s">
        <v>82</v>
      </c>
      <c r="AY331" s="17" t="s">
        <v>122</v>
      </c>
      <c r="BE331" s="140">
        <f t="shared" ref="BE331:BE336" si="14">IF(N331="základní",J331,0)</f>
        <v>0</v>
      </c>
      <c r="BF331" s="140">
        <f t="shared" ref="BF331:BF336" si="15">IF(N331="snížená",J331,0)</f>
        <v>0</v>
      </c>
      <c r="BG331" s="140">
        <f t="shared" ref="BG331:BG336" si="16">IF(N331="zákl. přenesená",J331,0)</f>
        <v>0</v>
      </c>
      <c r="BH331" s="140">
        <f t="shared" ref="BH331:BH336" si="17">IF(N331="sníž. přenesená",J331,0)</f>
        <v>0</v>
      </c>
      <c r="BI331" s="140">
        <f t="shared" ref="BI331:BI336" si="18">IF(N331="nulová",J331,0)</f>
        <v>0</v>
      </c>
      <c r="BJ331" s="17" t="s">
        <v>80</v>
      </c>
      <c r="BK331" s="140">
        <f t="shared" ref="BK331:BK336" si="19">ROUND(I331*H331,2)</f>
        <v>0</v>
      </c>
      <c r="BL331" s="17" t="s">
        <v>240</v>
      </c>
      <c r="BM331" s="139" t="s">
        <v>1007</v>
      </c>
    </row>
    <row r="332" spans="2:65" s="1" customFormat="1" ht="24.2" customHeight="1">
      <c r="B332" s="127"/>
      <c r="C332" s="166" t="s">
        <v>533</v>
      </c>
      <c r="D332" s="166" t="s">
        <v>427</v>
      </c>
      <c r="E332" s="167" t="s">
        <v>1008</v>
      </c>
      <c r="F332" s="168" t="s">
        <v>1009</v>
      </c>
      <c r="G332" s="169" t="s">
        <v>202</v>
      </c>
      <c r="H332" s="170">
        <v>13.5</v>
      </c>
      <c r="I332" s="171"/>
      <c r="J332" s="172">
        <f t="shared" si="10"/>
        <v>0</v>
      </c>
      <c r="K332" s="168" t="s">
        <v>3</v>
      </c>
      <c r="L332" s="173"/>
      <c r="M332" s="174" t="s">
        <v>3</v>
      </c>
      <c r="N332" s="175" t="s">
        <v>43</v>
      </c>
      <c r="P332" s="137">
        <f t="shared" si="11"/>
        <v>0</v>
      </c>
      <c r="Q332" s="137">
        <v>0</v>
      </c>
      <c r="R332" s="137">
        <f t="shared" si="12"/>
        <v>0</v>
      </c>
      <c r="S332" s="137">
        <v>0</v>
      </c>
      <c r="T332" s="138">
        <f t="shared" si="13"/>
        <v>0</v>
      </c>
      <c r="AR332" s="139" t="s">
        <v>357</v>
      </c>
      <c r="AT332" s="139" t="s">
        <v>427</v>
      </c>
      <c r="AU332" s="139" t="s">
        <v>82</v>
      </c>
      <c r="AY332" s="17" t="s">
        <v>122</v>
      </c>
      <c r="BE332" s="140">
        <f t="shared" si="14"/>
        <v>0</v>
      </c>
      <c r="BF332" s="140">
        <f t="shared" si="15"/>
        <v>0</v>
      </c>
      <c r="BG332" s="140">
        <f t="shared" si="16"/>
        <v>0</v>
      </c>
      <c r="BH332" s="140">
        <f t="shared" si="17"/>
        <v>0</v>
      </c>
      <c r="BI332" s="140">
        <f t="shared" si="18"/>
        <v>0</v>
      </c>
      <c r="BJ332" s="17" t="s">
        <v>80</v>
      </c>
      <c r="BK332" s="140">
        <f t="shared" si="19"/>
        <v>0</v>
      </c>
      <c r="BL332" s="17" t="s">
        <v>240</v>
      </c>
      <c r="BM332" s="139" t="s">
        <v>1010</v>
      </c>
    </row>
    <row r="333" spans="2:65" s="1" customFormat="1" ht="24.2" customHeight="1">
      <c r="B333" s="127"/>
      <c r="C333" s="166" t="s">
        <v>538</v>
      </c>
      <c r="D333" s="166" t="s">
        <v>427</v>
      </c>
      <c r="E333" s="167" t="s">
        <v>1011</v>
      </c>
      <c r="F333" s="168" t="s">
        <v>1012</v>
      </c>
      <c r="G333" s="169" t="s">
        <v>202</v>
      </c>
      <c r="H333" s="170">
        <v>13.5</v>
      </c>
      <c r="I333" s="171"/>
      <c r="J333" s="172">
        <f t="shared" si="10"/>
        <v>0</v>
      </c>
      <c r="K333" s="168" t="s">
        <v>3</v>
      </c>
      <c r="L333" s="173"/>
      <c r="M333" s="174" t="s">
        <v>3</v>
      </c>
      <c r="N333" s="175" t="s">
        <v>43</v>
      </c>
      <c r="P333" s="137">
        <f t="shared" si="11"/>
        <v>0</v>
      </c>
      <c r="Q333" s="137">
        <v>0</v>
      </c>
      <c r="R333" s="137">
        <f t="shared" si="12"/>
        <v>0</v>
      </c>
      <c r="S333" s="137">
        <v>0</v>
      </c>
      <c r="T333" s="138">
        <f t="shared" si="13"/>
        <v>0</v>
      </c>
      <c r="AR333" s="139" t="s">
        <v>357</v>
      </c>
      <c r="AT333" s="139" t="s">
        <v>427</v>
      </c>
      <c r="AU333" s="139" t="s">
        <v>82</v>
      </c>
      <c r="AY333" s="17" t="s">
        <v>122</v>
      </c>
      <c r="BE333" s="140">
        <f t="shared" si="14"/>
        <v>0</v>
      </c>
      <c r="BF333" s="140">
        <f t="shared" si="15"/>
        <v>0</v>
      </c>
      <c r="BG333" s="140">
        <f t="shared" si="16"/>
        <v>0</v>
      </c>
      <c r="BH333" s="140">
        <f t="shared" si="17"/>
        <v>0</v>
      </c>
      <c r="BI333" s="140">
        <f t="shared" si="18"/>
        <v>0</v>
      </c>
      <c r="BJ333" s="17" t="s">
        <v>80</v>
      </c>
      <c r="BK333" s="140">
        <f t="shared" si="19"/>
        <v>0</v>
      </c>
      <c r="BL333" s="17" t="s">
        <v>240</v>
      </c>
      <c r="BM333" s="139" t="s">
        <v>1013</v>
      </c>
    </row>
    <row r="334" spans="2:65" s="1" customFormat="1" ht="24.2" customHeight="1">
      <c r="B334" s="127"/>
      <c r="C334" s="166" t="s">
        <v>544</v>
      </c>
      <c r="D334" s="166" t="s">
        <v>427</v>
      </c>
      <c r="E334" s="167" t="s">
        <v>1014</v>
      </c>
      <c r="F334" s="168" t="s">
        <v>1015</v>
      </c>
      <c r="G334" s="169" t="s">
        <v>127</v>
      </c>
      <c r="H334" s="170">
        <v>2</v>
      </c>
      <c r="I334" s="171"/>
      <c r="J334" s="172">
        <f t="shared" si="10"/>
        <v>0</v>
      </c>
      <c r="K334" s="168" t="s">
        <v>3</v>
      </c>
      <c r="L334" s="173"/>
      <c r="M334" s="174" t="s">
        <v>3</v>
      </c>
      <c r="N334" s="175" t="s">
        <v>43</v>
      </c>
      <c r="P334" s="137">
        <f t="shared" si="11"/>
        <v>0</v>
      </c>
      <c r="Q334" s="137">
        <v>0</v>
      </c>
      <c r="R334" s="137">
        <f t="shared" si="12"/>
        <v>0</v>
      </c>
      <c r="S334" s="137">
        <v>0</v>
      </c>
      <c r="T334" s="138">
        <f t="shared" si="13"/>
        <v>0</v>
      </c>
      <c r="AR334" s="139" t="s">
        <v>357</v>
      </c>
      <c r="AT334" s="139" t="s">
        <v>427</v>
      </c>
      <c r="AU334" s="139" t="s">
        <v>82</v>
      </c>
      <c r="AY334" s="17" t="s">
        <v>122</v>
      </c>
      <c r="BE334" s="140">
        <f t="shared" si="14"/>
        <v>0</v>
      </c>
      <c r="BF334" s="140">
        <f t="shared" si="15"/>
        <v>0</v>
      </c>
      <c r="BG334" s="140">
        <f t="shared" si="16"/>
        <v>0</v>
      </c>
      <c r="BH334" s="140">
        <f t="shared" si="17"/>
        <v>0</v>
      </c>
      <c r="BI334" s="140">
        <f t="shared" si="18"/>
        <v>0</v>
      </c>
      <c r="BJ334" s="17" t="s">
        <v>80</v>
      </c>
      <c r="BK334" s="140">
        <f t="shared" si="19"/>
        <v>0</v>
      </c>
      <c r="BL334" s="17" t="s">
        <v>240</v>
      </c>
      <c r="BM334" s="139" t="s">
        <v>1016</v>
      </c>
    </row>
    <row r="335" spans="2:65" s="1" customFormat="1" ht="24.2" customHeight="1">
      <c r="B335" s="127"/>
      <c r="C335" s="166" t="s">
        <v>550</v>
      </c>
      <c r="D335" s="166" t="s">
        <v>427</v>
      </c>
      <c r="E335" s="167" t="s">
        <v>1017</v>
      </c>
      <c r="F335" s="168" t="s">
        <v>1018</v>
      </c>
      <c r="G335" s="169" t="s">
        <v>127</v>
      </c>
      <c r="H335" s="170">
        <v>2</v>
      </c>
      <c r="I335" s="171"/>
      <c r="J335" s="172">
        <f t="shared" si="10"/>
        <v>0</v>
      </c>
      <c r="K335" s="168" t="s">
        <v>3</v>
      </c>
      <c r="L335" s="173"/>
      <c r="M335" s="174" t="s">
        <v>3</v>
      </c>
      <c r="N335" s="175" t="s">
        <v>43</v>
      </c>
      <c r="P335" s="137">
        <f t="shared" si="11"/>
        <v>0</v>
      </c>
      <c r="Q335" s="137">
        <v>0</v>
      </c>
      <c r="R335" s="137">
        <f t="shared" si="12"/>
        <v>0</v>
      </c>
      <c r="S335" s="137">
        <v>0</v>
      </c>
      <c r="T335" s="138">
        <f t="shared" si="13"/>
        <v>0</v>
      </c>
      <c r="AR335" s="139" t="s">
        <v>357</v>
      </c>
      <c r="AT335" s="139" t="s">
        <v>427</v>
      </c>
      <c r="AU335" s="139" t="s">
        <v>82</v>
      </c>
      <c r="AY335" s="17" t="s">
        <v>122</v>
      </c>
      <c r="BE335" s="140">
        <f t="shared" si="14"/>
        <v>0</v>
      </c>
      <c r="BF335" s="140">
        <f t="shared" si="15"/>
        <v>0</v>
      </c>
      <c r="BG335" s="140">
        <f t="shared" si="16"/>
        <v>0</v>
      </c>
      <c r="BH335" s="140">
        <f t="shared" si="17"/>
        <v>0</v>
      </c>
      <c r="BI335" s="140">
        <f t="shared" si="18"/>
        <v>0</v>
      </c>
      <c r="BJ335" s="17" t="s">
        <v>80</v>
      </c>
      <c r="BK335" s="140">
        <f t="shared" si="19"/>
        <v>0</v>
      </c>
      <c r="BL335" s="17" t="s">
        <v>240</v>
      </c>
      <c r="BM335" s="139" t="s">
        <v>1019</v>
      </c>
    </row>
    <row r="336" spans="2:65" s="1" customFormat="1" ht="24.2" customHeight="1">
      <c r="B336" s="127"/>
      <c r="C336" s="128" t="s">
        <v>1020</v>
      </c>
      <c r="D336" s="128" t="s">
        <v>124</v>
      </c>
      <c r="E336" s="129" t="s">
        <v>1021</v>
      </c>
      <c r="F336" s="130" t="s">
        <v>1022</v>
      </c>
      <c r="G336" s="131" t="s">
        <v>1023</v>
      </c>
      <c r="H336" s="182"/>
      <c r="I336" s="133"/>
      <c r="J336" s="134">
        <f t="shared" si="10"/>
        <v>0</v>
      </c>
      <c r="K336" s="130" t="s">
        <v>128</v>
      </c>
      <c r="L336" s="32"/>
      <c r="M336" s="135" t="s">
        <v>3</v>
      </c>
      <c r="N336" s="136" t="s">
        <v>43</v>
      </c>
      <c r="P336" s="137">
        <f t="shared" si="11"/>
        <v>0</v>
      </c>
      <c r="Q336" s="137">
        <v>0</v>
      </c>
      <c r="R336" s="137">
        <f t="shared" si="12"/>
        <v>0</v>
      </c>
      <c r="S336" s="137">
        <v>0</v>
      </c>
      <c r="T336" s="138">
        <f t="shared" si="13"/>
        <v>0</v>
      </c>
      <c r="AR336" s="139" t="s">
        <v>240</v>
      </c>
      <c r="AT336" s="139" t="s">
        <v>124</v>
      </c>
      <c r="AU336" s="139" t="s">
        <v>82</v>
      </c>
      <c r="AY336" s="17" t="s">
        <v>122</v>
      </c>
      <c r="BE336" s="140">
        <f t="shared" si="14"/>
        <v>0</v>
      </c>
      <c r="BF336" s="140">
        <f t="shared" si="15"/>
        <v>0</v>
      </c>
      <c r="BG336" s="140">
        <f t="shared" si="16"/>
        <v>0</v>
      </c>
      <c r="BH336" s="140">
        <f t="shared" si="17"/>
        <v>0</v>
      </c>
      <c r="BI336" s="140">
        <f t="shared" si="18"/>
        <v>0</v>
      </c>
      <c r="BJ336" s="17" t="s">
        <v>80</v>
      </c>
      <c r="BK336" s="140">
        <f t="shared" si="19"/>
        <v>0</v>
      </c>
      <c r="BL336" s="17" t="s">
        <v>240</v>
      </c>
      <c r="BM336" s="139" t="s">
        <v>1024</v>
      </c>
    </row>
    <row r="337" spans="2:65" s="1" customFormat="1" ht="11.25">
      <c r="B337" s="32"/>
      <c r="D337" s="141" t="s">
        <v>131</v>
      </c>
      <c r="F337" s="142" t="s">
        <v>1025</v>
      </c>
      <c r="I337" s="143"/>
      <c r="L337" s="32"/>
      <c r="M337" s="144"/>
      <c r="T337" s="53"/>
      <c r="AT337" s="17" t="s">
        <v>131</v>
      </c>
      <c r="AU337" s="17" t="s">
        <v>82</v>
      </c>
    </row>
    <row r="338" spans="2:65" s="11" customFormat="1" ht="22.9" customHeight="1">
      <c r="B338" s="115"/>
      <c r="D338" s="116" t="s">
        <v>71</v>
      </c>
      <c r="E338" s="125" t="s">
        <v>1026</v>
      </c>
      <c r="F338" s="125" t="s">
        <v>1027</v>
      </c>
      <c r="I338" s="118"/>
      <c r="J338" s="126">
        <f>BK338</f>
        <v>0</v>
      </c>
      <c r="L338" s="115"/>
      <c r="M338" s="120"/>
      <c r="P338" s="121">
        <f>SUM(P339:P341)</f>
        <v>0</v>
      </c>
      <c r="R338" s="121">
        <f>SUM(R339:R341)</f>
        <v>1.133352E-2</v>
      </c>
      <c r="T338" s="122">
        <f>SUM(T339:T341)</f>
        <v>0</v>
      </c>
      <c r="AR338" s="116" t="s">
        <v>82</v>
      </c>
      <c r="AT338" s="123" t="s">
        <v>71</v>
      </c>
      <c r="AU338" s="123" t="s">
        <v>80</v>
      </c>
      <c r="AY338" s="116" t="s">
        <v>122</v>
      </c>
      <c r="BK338" s="124">
        <f>SUM(BK339:BK341)</f>
        <v>0</v>
      </c>
    </row>
    <row r="339" spans="2:65" s="1" customFormat="1" ht="16.5" customHeight="1">
      <c r="B339" s="127"/>
      <c r="C339" s="128" t="s">
        <v>1028</v>
      </c>
      <c r="D339" s="128" t="s">
        <v>124</v>
      </c>
      <c r="E339" s="129" t="s">
        <v>1029</v>
      </c>
      <c r="F339" s="130" t="s">
        <v>1030</v>
      </c>
      <c r="G339" s="131" t="s">
        <v>140</v>
      </c>
      <c r="H339" s="132">
        <v>20.988</v>
      </c>
      <c r="I339" s="133"/>
      <c r="J339" s="134">
        <f>ROUND(I339*H339,2)</f>
        <v>0</v>
      </c>
      <c r="K339" s="130" t="s">
        <v>3</v>
      </c>
      <c r="L339" s="32"/>
      <c r="M339" s="135" t="s">
        <v>3</v>
      </c>
      <c r="N339" s="136" t="s">
        <v>43</v>
      </c>
      <c r="P339" s="137">
        <f>O339*H339</f>
        <v>0</v>
      </c>
      <c r="Q339" s="137">
        <v>5.4000000000000001E-4</v>
      </c>
      <c r="R339" s="137">
        <f>Q339*H339</f>
        <v>1.133352E-2</v>
      </c>
      <c r="S339" s="137">
        <v>0</v>
      </c>
      <c r="T339" s="138">
        <f>S339*H339</f>
        <v>0</v>
      </c>
      <c r="AR339" s="139" t="s">
        <v>240</v>
      </c>
      <c r="AT339" s="139" t="s">
        <v>124</v>
      </c>
      <c r="AU339" s="139" t="s">
        <v>82</v>
      </c>
      <c r="AY339" s="17" t="s">
        <v>122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7" t="s">
        <v>80</v>
      </c>
      <c r="BK339" s="140">
        <f>ROUND(I339*H339,2)</f>
        <v>0</v>
      </c>
      <c r="BL339" s="17" t="s">
        <v>240</v>
      </c>
      <c r="BM339" s="139" t="s">
        <v>1031</v>
      </c>
    </row>
    <row r="340" spans="2:65" s="13" customFormat="1" ht="11.25">
      <c r="B340" s="153"/>
      <c r="D340" s="146" t="s">
        <v>167</v>
      </c>
      <c r="E340" s="154" t="s">
        <v>3</v>
      </c>
      <c r="F340" s="155" t="s">
        <v>901</v>
      </c>
      <c r="H340" s="154" t="s">
        <v>3</v>
      </c>
      <c r="I340" s="156"/>
      <c r="L340" s="153"/>
      <c r="M340" s="157"/>
      <c r="T340" s="158"/>
      <c r="AT340" s="154" t="s">
        <v>167</v>
      </c>
      <c r="AU340" s="154" t="s">
        <v>82</v>
      </c>
      <c r="AV340" s="13" t="s">
        <v>80</v>
      </c>
      <c r="AW340" s="13" t="s">
        <v>33</v>
      </c>
      <c r="AX340" s="13" t="s">
        <v>72</v>
      </c>
      <c r="AY340" s="154" t="s">
        <v>122</v>
      </c>
    </row>
    <row r="341" spans="2:65" s="12" customFormat="1" ht="11.25">
      <c r="B341" s="145"/>
      <c r="D341" s="146" t="s">
        <v>167</v>
      </c>
      <c r="E341" s="147" t="s">
        <v>3</v>
      </c>
      <c r="F341" s="148" t="s">
        <v>977</v>
      </c>
      <c r="H341" s="149">
        <v>20.988</v>
      </c>
      <c r="I341" s="150"/>
      <c r="L341" s="145"/>
      <c r="M341" s="151"/>
      <c r="T341" s="152"/>
      <c r="AT341" s="147" t="s">
        <v>167</v>
      </c>
      <c r="AU341" s="147" t="s">
        <v>82</v>
      </c>
      <c r="AV341" s="12" t="s">
        <v>82</v>
      </c>
      <c r="AW341" s="12" t="s">
        <v>33</v>
      </c>
      <c r="AX341" s="12" t="s">
        <v>80</v>
      </c>
      <c r="AY341" s="147" t="s">
        <v>122</v>
      </c>
    </row>
    <row r="342" spans="2:65" s="11" customFormat="1" ht="25.9" customHeight="1">
      <c r="B342" s="115"/>
      <c r="D342" s="116" t="s">
        <v>71</v>
      </c>
      <c r="E342" s="117" t="s">
        <v>427</v>
      </c>
      <c r="F342" s="117" t="s">
        <v>427</v>
      </c>
      <c r="I342" s="118"/>
      <c r="J342" s="119">
        <f>BK342</f>
        <v>0</v>
      </c>
      <c r="L342" s="115"/>
      <c r="M342" s="120"/>
      <c r="P342" s="121">
        <f>P343</f>
        <v>0</v>
      </c>
      <c r="R342" s="121">
        <f>R343</f>
        <v>0</v>
      </c>
      <c r="T342" s="122">
        <f>T343</f>
        <v>0</v>
      </c>
      <c r="AR342" s="116" t="s">
        <v>137</v>
      </c>
      <c r="AT342" s="123" t="s">
        <v>71</v>
      </c>
      <c r="AU342" s="123" t="s">
        <v>72</v>
      </c>
      <c r="AY342" s="116" t="s">
        <v>122</v>
      </c>
      <c r="BK342" s="124">
        <f>BK343</f>
        <v>0</v>
      </c>
    </row>
    <row r="343" spans="2:65" s="11" customFormat="1" ht="22.9" customHeight="1">
      <c r="B343" s="115"/>
      <c r="D343" s="116" t="s">
        <v>71</v>
      </c>
      <c r="E343" s="125" t="s">
        <v>1032</v>
      </c>
      <c r="F343" s="125" t="s">
        <v>1033</v>
      </c>
      <c r="I343" s="118"/>
      <c r="J343" s="126">
        <f>BK343</f>
        <v>0</v>
      </c>
      <c r="L343" s="115"/>
      <c r="M343" s="120"/>
      <c r="P343" s="121">
        <f>SUM(P344:P356)</f>
        <v>0</v>
      </c>
      <c r="R343" s="121">
        <f>SUM(R344:R356)</f>
        <v>0</v>
      </c>
      <c r="T343" s="122">
        <f>SUM(T344:T356)</f>
        <v>0</v>
      </c>
      <c r="AR343" s="116" t="s">
        <v>137</v>
      </c>
      <c r="AT343" s="123" t="s">
        <v>71</v>
      </c>
      <c r="AU343" s="123" t="s">
        <v>80</v>
      </c>
      <c r="AY343" s="116" t="s">
        <v>122</v>
      </c>
      <c r="BK343" s="124">
        <f>SUM(BK344:BK356)</f>
        <v>0</v>
      </c>
    </row>
    <row r="344" spans="2:65" s="1" customFormat="1" ht="16.5" customHeight="1">
      <c r="B344" s="127"/>
      <c r="C344" s="128" t="s">
        <v>1034</v>
      </c>
      <c r="D344" s="128" t="s">
        <v>124</v>
      </c>
      <c r="E344" s="129" t="s">
        <v>1035</v>
      </c>
      <c r="F344" s="130" t="s">
        <v>1036</v>
      </c>
      <c r="G344" s="131" t="s">
        <v>127</v>
      </c>
      <c r="H344" s="132">
        <v>2</v>
      </c>
      <c r="I344" s="133"/>
      <c r="J344" s="134">
        <f t="shared" ref="J344:J356" si="20">ROUND(I344*H344,2)</f>
        <v>0</v>
      </c>
      <c r="K344" s="130" t="s">
        <v>3</v>
      </c>
      <c r="L344" s="32"/>
      <c r="M344" s="135" t="s">
        <v>3</v>
      </c>
      <c r="N344" s="136" t="s">
        <v>43</v>
      </c>
      <c r="P344" s="137">
        <f t="shared" ref="P344:P356" si="21">O344*H344</f>
        <v>0</v>
      </c>
      <c r="Q344" s="137">
        <v>0</v>
      </c>
      <c r="R344" s="137">
        <f t="shared" ref="R344:R356" si="22">Q344*H344</f>
        <v>0</v>
      </c>
      <c r="S344" s="137">
        <v>0</v>
      </c>
      <c r="T344" s="138">
        <f t="shared" ref="T344:T356" si="23">S344*H344</f>
        <v>0</v>
      </c>
      <c r="AR344" s="139" t="s">
        <v>544</v>
      </c>
      <c r="AT344" s="139" t="s">
        <v>124</v>
      </c>
      <c r="AU344" s="139" t="s">
        <v>82</v>
      </c>
      <c r="AY344" s="17" t="s">
        <v>122</v>
      </c>
      <c r="BE344" s="140">
        <f t="shared" ref="BE344:BE356" si="24">IF(N344="základní",J344,0)</f>
        <v>0</v>
      </c>
      <c r="BF344" s="140">
        <f t="shared" ref="BF344:BF356" si="25">IF(N344="snížená",J344,0)</f>
        <v>0</v>
      </c>
      <c r="BG344" s="140">
        <f t="shared" ref="BG344:BG356" si="26">IF(N344="zákl. přenesená",J344,0)</f>
        <v>0</v>
      </c>
      <c r="BH344" s="140">
        <f t="shared" ref="BH344:BH356" si="27">IF(N344="sníž. přenesená",J344,0)</f>
        <v>0</v>
      </c>
      <c r="BI344" s="140">
        <f t="shared" ref="BI344:BI356" si="28">IF(N344="nulová",J344,0)</f>
        <v>0</v>
      </c>
      <c r="BJ344" s="17" t="s">
        <v>80</v>
      </c>
      <c r="BK344" s="140">
        <f t="shared" ref="BK344:BK356" si="29">ROUND(I344*H344,2)</f>
        <v>0</v>
      </c>
      <c r="BL344" s="17" t="s">
        <v>544</v>
      </c>
      <c r="BM344" s="139" t="s">
        <v>1037</v>
      </c>
    </row>
    <row r="345" spans="2:65" s="1" customFormat="1" ht="16.5" customHeight="1">
      <c r="B345" s="127"/>
      <c r="C345" s="166" t="s">
        <v>1038</v>
      </c>
      <c r="D345" s="166" t="s">
        <v>427</v>
      </c>
      <c r="E345" s="167" t="s">
        <v>1039</v>
      </c>
      <c r="F345" s="168" t="s">
        <v>1040</v>
      </c>
      <c r="G345" s="169" t="s">
        <v>127</v>
      </c>
      <c r="H345" s="170">
        <v>2</v>
      </c>
      <c r="I345" s="171"/>
      <c r="J345" s="172">
        <f t="shared" si="20"/>
        <v>0</v>
      </c>
      <c r="K345" s="168" t="s">
        <v>3</v>
      </c>
      <c r="L345" s="173"/>
      <c r="M345" s="174" t="s">
        <v>3</v>
      </c>
      <c r="N345" s="175" t="s">
        <v>43</v>
      </c>
      <c r="P345" s="137">
        <f t="shared" si="21"/>
        <v>0</v>
      </c>
      <c r="Q345" s="137">
        <v>0</v>
      </c>
      <c r="R345" s="137">
        <f t="shared" si="22"/>
        <v>0</v>
      </c>
      <c r="S345" s="137">
        <v>0</v>
      </c>
      <c r="T345" s="138">
        <f t="shared" si="23"/>
        <v>0</v>
      </c>
      <c r="AR345" s="139" t="s">
        <v>1041</v>
      </c>
      <c r="AT345" s="139" t="s">
        <v>427</v>
      </c>
      <c r="AU345" s="139" t="s">
        <v>82</v>
      </c>
      <c r="AY345" s="17" t="s">
        <v>122</v>
      </c>
      <c r="BE345" s="140">
        <f t="shared" si="24"/>
        <v>0</v>
      </c>
      <c r="BF345" s="140">
        <f t="shared" si="25"/>
        <v>0</v>
      </c>
      <c r="BG345" s="140">
        <f t="shared" si="26"/>
        <v>0</v>
      </c>
      <c r="BH345" s="140">
        <f t="shared" si="27"/>
        <v>0</v>
      </c>
      <c r="BI345" s="140">
        <f t="shared" si="28"/>
        <v>0</v>
      </c>
      <c r="BJ345" s="17" t="s">
        <v>80</v>
      </c>
      <c r="BK345" s="140">
        <f t="shared" si="29"/>
        <v>0</v>
      </c>
      <c r="BL345" s="17" t="s">
        <v>544</v>
      </c>
      <c r="BM345" s="139" t="s">
        <v>1042</v>
      </c>
    </row>
    <row r="346" spans="2:65" s="1" customFormat="1" ht="16.5" customHeight="1">
      <c r="B346" s="127"/>
      <c r="C346" s="128" t="s">
        <v>1043</v>
      </c>
      <c r="D346" s="128" t="s">
        <v>124</v>
      </c>
      <c r="E346" s="129" t="s">
        <v>1044</v>
      </c>
      <c r="F346" s="130" t="s">
        <v>1045</v>
      </c>
      <c r="G346" s="131" t="s">
        <v>127</v>
      </c>
      <c r="H346" s="132">
        <v>5</v>
      </c>
      <c r="I346" s="133"/>
      <c r="J346" s="134">
        <f t="shared" si="20"/>
        <v>0</v>
      </c>
      <c r="K346" s="130" t="s">
        <v>3</v>
      </c>
      <c r="L346" s="32"/>
      <c r="M346" s="135" t="s">
        <v>3</v>
      </c>
      <c r="N346" s="136" t="s">
        <v>43</v>
      </c>
      <c r="P346" s="137">
        <f t="shared" si="21"/>
        <v>0</v>
      </c>
      <c r="Q346" s="137">
        <v>0</v>
      </c>
      <c r="R346" s="137">
        <f t="shared" si="22"/>
        <v>0</v>
      </c>
      <c r="S346" s="137">
        <v>0</v>
      </c>
      <c r="T346" s="138">
        <f t="shared" si="23"/>
        <v>0</v>
      </c>
      <c r="AR346" s="139" t="s">
        <v>544</v>
      </c>
      <c r="AT346" s="139" t="s">
        <v>124</v>
      </c>
      <c r="AU346" s="139" t="s">
        <v>82</v>
      </c>
      <c r="AY346" s="17" t="s">
        <v>122</v>
      </c>
      <c r="BE346" s="140">
        <f t="shared" si="24"/>
        <v>0</v>
      </c>
      <c r="BF346" s="140">
        <f t="shared" si="25"/>
        <v>0</v>
      </c>
      <c r="BG346" s="140">
        <f t="shared" si="26"/>
        <v>0</v>
      </c>
      <c r="BH346" s="140">
        <f t="shared" si="27"/>
        <v>0</v>
      </c>
      <c r="BI346" s="140">
        <f t="shared" si="28"/>
        <v>0</v>
      </c>
      <c r="BJ346" s="17" t="s">
        <v>80</v>
      </c>
      <c r="BK346" s="140">
        <f t="shared" si="29"/>
        <v>0</v>
      </c>
      <c r="BL346" s="17" t="s">
        <v>544</v>
      </c>
      <c r="BM346" s="139" t="s">
        <v>1046</v>
      </c>
    </row>
    <row r="347" spans="2:65" s="1" customFormat="1" ht="37.9" customHeight="1">
      <c r="B347" s="127"/>
      <c r="C347" s="166" t="s">
        <v>1047</v>
      </c>
      <c r="D347" s="166" t="s">
        <v>427</v>
      </c>
      <c r="E347" s="167" t="s">
        <v>1048</v>
      </c>
      <c r="F347" s="168" t="s">
        <v>1049</v>
      </c>
      <c r="G347" s="169" t="s">
        <v>127</v>
      </c>
      <c r="H347" s="170">
        <v>5</v>
      </c>
      <c r="I347" s="171"/>
      <c r="J347" s="172">
        <f t="shared" si="20"/>
        <v>0</v>
      </c>
      <c r="K347" s="168" t="s">
        <v>3</v>
      </c>
      <c r="L347" s="173"/>
      <c r="M347" s="174" t="s">
        <v>3</v>
      </c>
      <c r="N347" s="175" t="s">
        <v>43</v>
      </c>
      <c r="P347" s="137">
        <f t="shared" si="21"/>
        <v>0</v>
      </c>
      <c r="Q347" s="137">
        <v>0</v>
      </c>
      <c r="R347" s="137">
        <f t="shared" si="22"/>
        <v>0</v>
      </c>
      <c r="S347" s="137">
        <v>0</v>
      </c>
      <c r="T347" s="138">
        <f t="shared" si="23"/>
        <v>0</v>
      </c>
      <c r="AR347" s="139" t="s">
        <v>1041</v>
      </c>
      <c r="AT347" s="139" t="s">
        <v>427</v>
      </c>
      <c r="AU347" s="139" t="s">
        <v>82</v>
      </c>
      <c r="AY347" s="17" t="s">
        <v>122</v>
      </c>
      <c r="BE347" s="140">
        <f t="shared" si="24"/>
        <v>0</v>
      </c>
      <c r="BF347" s="140">
        <f t="shared" si="25"/>
        <v>0</v>
      </c>
      <c r="BG347" s="140">
        <f t="shared" si="26"/>
        <v>0</v>
      </c>
      <c r="BH347" s="140">
        <f t="shared" si="27"/>
        <v>0</v>
      </c>
      <c r="BI347" s="140">
        <f t="shared" si="28"/>
        <v>0</v>
      </c>
      <c r="BJ347" s="17" t="s">
        <v>80</v>
      </c>
      <c r="BK347" s="140">
        <f t="shared" si="29"/>
        <v>0</v>
      </c>
      <c r="BL347" s="17" t="s">
        <v>544</v>
      </c>
      <c r="BM347" s="139" t="s">
        <v>1050</v>
      </c>
    </row>
    <row r="348" spans="2:65" s="1" customFormat="1" ht="16.5" customHeight="1">
      <c r="B348" s="127"/>
      <c r="C348" s="128" t="s">
        <v>1051</v>
      </c>
      <c r="D348" s="128" t="s">
        <v>124</v>
      </c>
      <c r="E348" s="129" t="s">
        <v>1052</v>
      </c>
      <c r="F348" s="130" t="s">
        <v>1053</v>
      </c>
      <c r="G348" s="131" t="s">
        <v>127</v>
      </c>
      <c r="H348" s="132">
        <v>3</v>
      </c>
      <c r="I348" s="133"/>
      <c r="J348" s="134">
        <f t="shared" si="20"/>
        <v>0</v>
      </c>
      <c r="K348" s="130" t="s">
        <v>3</v>
      </c>
      <c r="L348" s="32"/>
      <c r="M348" s="135" t="s">
        <v>3</v>
      </c>
      <c r="N348" s="136" t="s">
        <v>43</v>
      </c>
      <c r="P348" s="137">
        <f t="shared" si="21"/>
        <v>0</v>
      </c>
      <c r="Q348" s="137">
        <v>0</v>
      </c>
      <c r="R348" s="137">
        <f t="shared" si="22"/>
        <v>0</v>
      </c>
      <c r="S348" s="137">
        <v>0</v>
      </c>
      <c r="T348" s="138">
        <f t="shared" si="23"/>
        <v>0</v>
      </c>
      <c r="AR348" s="139" t="s">
        <v>544</v>
      </c>
      <c r="AT348" s="139" t="s">
        <v>124</v>
      </c>
      <c r="AU348" s="139" t="s">
        <v>82</v>
      </c>
      <c r="AY348" s="17" t="s">
        <v>122</v>
      </c>
      <c r="BE348" s="140">
        <f t="shared" si="24"/>
        <v>0</v>
      </c>
      <c r="BF348" s="140">
        <f t="shared" si="25"/>
        <v>0</v>
      </c>
      <c r="BG348" s="140">
        <f t="shared" si="26"/>
        <v>0</v>
      </c>
      <c r="BH348" s="140">
        <f t="shared" si="27"/>
        <v>0</v>
      </c>
      <c r="BI348" s="140">
        <f t="shared" si="28"/>
        <v>0</v>
      </c>
      <c r="BJ348" s="17" t="s">
        <v>80</v>
      </c>
      <c r="BK348" s="140">
        <f t="shared" si="29"/>
        <v>0</v>
      </c>
      <c r="BL348" s="17" t="s">
        <v>544</v>
      </c>
      <c r="BM348" s="139" t="s">
        <v>1054</v>
      </c>
    </row>
    <row r="349" spans="2:65" s="1" customFormat="1" ht="37.9" customHeight="1">
      <c r="B349" s="127"/>
      <c r="C349" s="166" t="s">
        <v>1055</v>
      </c>
      <c r="D349" s="166" t="s">
        <v>427</v>
      </c>
      <c r="E349" s="167" t="s">
        <v>1056</v>
      </c>
      <c r="F349" s="168" t="s">
        <v>1057</v>
      </c>
      <c r="G349" s="169" t="s">
        <v>127</v>
      </c>
      <c r="H349" s="170">
        <v>3</v>
      </c>
      <c r="I349" s="171"/>
      <c r="J349" s="172">
        <f t="shared" si="20"/>
        <v>0</v>
      </c>
      <c r="K349" s="168" t="s">
        <v>3</v>
      </c>
      <c r="L349" s="173"/>
      <c r="M349" s="174" t="s">
        <v>3</v>
      </c>
      <c r="N349" s="175" t="s">
        <v>43</v>
      </c>
      <c r="P349" s="137">
        <f t="shared" si="21"/>
        <v>0</v>
      </c>
      <c r="Q349" s="137">
        <v>0</v>
      </c>
      <c r="R349" s="137">
        <f t="shared" si="22"/>
        <v>0</v>
      </c>
      <c r="S349" s="137">
        <v>0</v>
      </c>
      <c r="T349" s="138">
        <f t="shared" si="23"/>
        <v>0</v>
      </c>
      <c r="AR349" s="139" t="s">
        <v>1041</v>
      </c>
      <c r="AT349" s="139" t="s">
        <v>427</v>
      </c>
      <c r="AU349" s="139" t="s">
        <v>82</v>
      </c>
      <c r="AY349" s="17" t="s">
        <v>122</v>
      </c>
      <c r="BE349" s="140">
        <f t="shared" si="24"/>
        <v>0</v>
      </c>
      <c r="BF349" s="140">
        <f t="shared" si="25"/>
        <v>0</v>
      </c>
      <c r="BG349" s="140">
        <f t="shared" si="26"/>
        <v>0</v>
      </c>
      <c r="BH349" s="140">
        <f t="shared" si="27"/>
        <v>0</v>
      </c>
      <c r="BI349" s="140">
        <f t="shared" si="28"/>
        <v>0</v>
      </c>
      <c r="BJ349" s="17" t="s">
        <v>80</v>
      </c>
      <c r="BK349" s="140">
        <f t="shared" si="29"/>
        <v>0</v>
      </c>
      <c r="BL349" s="17" t="s">
        <v>544</v>
      </c>
      <c r="BM349" s="139" t="s">
        <v>1058</v>
      </c>
    </row>
    <row r="350" spans="2:65" s="1" customFormat="1" ht="16.5" customHeight="1">
      <c r="B350" s="127"/>
      <c r="C350" s="128" t="s">
        <v>1059</v>
      </c>
      <c r="D350" s="128" t="s">
        <v>124</v>
      </c>
      <c r="E350" s="129" t="s">
        <v>1060</v>
      </c>
      <c r="F350" s="130" t="s">
        <v>1061</v>
      </c>
      <c r="G350" s="131" t="s">
        <v>127</v>
      </c>
      <c r="H350" s="132">
        <v>4</v>
      </c>
      <c r="I350" s="133"/>
      <c r="J350" s="134">
        <f t="shared" si="20"/>
        <v>0</v>
      </c>
      <c r="K350" s="130" t="s">
        <v>3</v>
      </c>
      <c r="L350" s="32"/>
      <c r="M350" s="135" t="s">
        <v>3</v>
      </c>
      <c r="N350" s="136" t="s">
        <v>43</v>
      </c>
      <c r="P350" s="137">
        <f t="shared" si="21"/>
        <v>0</v>
      </c>
      <c r="Q350" s="137">
        <v>0</v>
      </c>
      <c r="R350" s="137">
        <f t="shared" si="22"/>
        <v>0</v>
      </c>
      <c r="S350" s="137">
        <v>0</v>
      </c>
      <c r="T350" s="138">
        <f t="shared" si="23"/>
        <v>0</v>
      </c>
      <c r="AR350" s="139" t="s">
        <v>544</v>
      </c>
      <c r="AT350" s="139" t="s">
        <v>124</v>
      </c>
      <c r="AU350" s="139" t="s">
        <v>82</v>
      </c>
      <c r="AY350" s="17" t="s">
        <v>122</v>
      </c>
      <c r="BE350" s="140">
        <f t="shared" si="24"/>
        <v>0</v>
      </c>
      <c r="BF350" s="140">
        <f t="shared" si="25"/>
        <v>0</v>
      </c>
      <c r="BG350" s="140">
        <f t="shared" si="26"/>
        <v>0</v>
      </c>
      <c r="BH350" s="140">
        <f t="shared" si="27"/>
        <v>0</v>
      </c>
      <c r="BI350" s="140">
        <f t="shared" si="28"/>
        <v>0</v>
      </c>
      <c r="BJ350" s="17" t="s">
        <v>80</v>
      </c>
      <c r="BK350" s="140">
        <f t="shared" si="29"/>
        <v>0</v>
      </c>
      <c r="BL350" s="17" t="s">
        <v>544</v>
      </c>
      <c r="BM350" s="139" t="s">
        <v>1062</v>
      </c>
    </row>
    <row r="351" spans="2:65" s="1" customFormat="1" ht="37.9" customHeight="1">
      <c r="B351" s="127"/>
      <c r="C351" s="166" t="s">
        <v>1063</v>
      </c>
      <c r="D351" s="166" t="s">
        <v>427</v>
      </c>
      <c r="E351" s="167" t="s">
        <v>1064</v>
      </c>
      <c r="F351" s="168" t="s">
        <v>1065</v>
      </c>
      <c r="G351" s="169" t="s">
        <v>127</v>
      </c>
      <c r="H351" s="170">
        <v>4</v>
      </c>
      <c r="I351" s="171"/>
      <c r="J351" s="172">
        <f t="shared" si="20"/>
        <v>0</v>
      </c>
      <c r="K351" s="168" t="s">
        <v>3</v>
      </c>
      <c r="L351" s="173"/>
      <c r="M351" s="174" t="s">
        <v>3</v>
      </c>
      <c r="N351" s="175" t="s">
        <v>43</v>
      </c>
      <c r="P351" s="137">
        <f t="shared" si="21"/>
        <v>0</v>
      </c>
      <c r="Q351" s="137">
        <v>0</v>
      </c>
      <c r="R351" s="137">
        <f t="shared" si="22"/>
        <v>0</v>
      </c>
      <c r="S351" s="137">
        <v>0</v>
      </c>
      <c r="T351" s="138">
        <f t="shared" si="23"/>
        <v>0</v>
      </c>
      <c r="AR351" s="139" t="s">
        <v>1041</v>
      </c>
      <c r="AT351" s="139" t="s">
        <v>427</v>
      </c>
      <c r="AU351" s="139" t="s">
        <v>82</v>
      </c>
      <c r="AY351" s="17" t="s">
        <v>122</v>
      </c>
      <c r="BE351" s="140">
        <f t="shared" si="24"/>
        <v>0</v>
      </c>
      <c r="BF351" s="140">
        <f t="shared" si="25"/>
        <v>0</v>
      </c>
      <c r="BG351" s="140">
        <f t="shared" si="26"/>
        <v>0</v>
      </c>
      <c r="BH351" s="140">
        <f t="shared" si="27"/>
        <v>0</v>
      </c>
      <c r="BI351" s="140">
        <f t="shared" si="28"/>
        <v>0</v>
      </c>
      <c r="BJ351" s="17" t="s">
        <v>80</v>
      </c>
      <c r="BK351" s="140">
        <f t="shared" si="29"/>
        <v>0</v>
      </c>
      <c r="BL351" s="17" t="s">
        <v>544</v>
      </c>
      <c r="BM351" s="139" t="s">
        <v>1066</v>
      </c>
    </row>
    <row r="352" spans="2:65" s="1" customFormat="1" ht="16.5" customHeight="1">
      <c r="B352" s="127"/>
      <c r="C352" s="128" t="s">
        <v>1067</v>
      </c>
      <c r="D352" s="128" t="s">
        <v>124</v>
      </c>
      <c r="E352" s="129" t="s">
        <v>1068</v>
      </c>
      <c r="F352" s="130" t="s">
        <v>1069</v>
      </c>
      <c r="G352" s="131" t="s">
        <v>127</v>
      </c>
      <c r="H352" s="132">
        <v>4</v>
      </c>
      <c r="I352" s="133"/>
      <c r="J352" s="134">
        <f t="shared" si="20"/>
        <v>0</v>
      </c>
      <c r="K352" s="130" t="s">
        <v>3</v>
      </c>
      <c r="L352" s="32"/>
      <c r="M352" s="135" t="s">
        <v>3</v>
      </c>
      <c r="N352" s="136" t="s">
        <v>43</v>
      </c>
      <c r="P352" s="137">
        <f t="shared" si="21"/>
        <v>0</v>
      </c>
      <c r="Q352" s="137">
        <v>0</v>
      </c>
      <c r="R352" s="137">
        <f t="shared" si="22"/>
        <v>0</v>
      </c>
      <c r="S352" s="137">
        <v>0</v>
      </c>
      <c r="T352" s="138">
        <f t="shared" si="23"/>
        <v>0</v>
      </c>
      <c r="AR352" s="139" t="s">
        <v>544</v>
      </c>
      <c r="AT352" s="139" t="s">
        <v>124</v>
      </c>
      <c r="AU352" s="139" t="s">
        <v>82</v>
      </c>
      <c r="AY352" s="17" t="s">
        <v>122</v>
      </c>
      <c r="BE352" s="140">
        <f t="shared" si="24"/>
        <v>0</v>
      </c>
      <c r="BF352" s="140">
        <f t="shared" si="25"/>
        <v>0</v>
      </c>
      <c r="BG352" s="140">
        <f t="shared" si="26"/>
        <v>0</v>
      </c>
      <c r="BH352" s="140">
        <f t="shared" si="27"/>
        <v>0</v>
      </c>
      <c r="BI352" s="140">
        <f t="shared" si="28"/>
        <v>0</v>
      </c>
      <c r="BJ352" s="17" t="s">
        <v>80</v>
      </c>
      <c r="BK352" s="140">
        <f t="shared" si="29"/>
        <v>0</v>
      </c>
      <c r="BL352" s="17" t="s">
        <v>544</v>
      </c>
      <c r="BM352" s="139" t="s">
        <v>1070</v>
      </c>
    </row>
    <row r="353" spans="2:65" s="1" customFormat="1" ht="33" customHeight="1">
      <c r="B353" s="127"/>
      <c r="C353" s="166" t="s">
        <v>1071</v>
      </c>
      <c r="D353" s="166" t="s">
        <v>427</v>
      </c>
      <c r="E353" s="167" t="s">
        <v>1072</v>
      </c>
      <c r="F353" s="168" t="s">
        <v>1073</v>
      </c>
      <c r="G353" s="169" t="s">
        <v>127</v>
      </c>
      <c r="H353" s="170">
        <v>4</v>
      </c>
      <c r="I353" s="171"/>
      <c r="J353" s="172">
        <f t="shared" si="20"/>
        <v>0</v>
      </c>
      <c r="K353" s="168" t="s">
        <v>3</v>
      </c>
      <c r="L353" s="173"/>
      <c r="M353" s="174" t="s">
        <v>3</v>
      </c>
      <c r="N353" s="175" t="s">
        <v>43</v>
      </c>
      <c r="P353" s="137">
        <f t="shared" si="21"/>
        <v>0</v>
      </c>
      <c r="Q353" s="137">
        <v>0</v>
      </c>
      <c r="R353" s="137">
        <f t="shared" si="22"/>
        <v>0</v>
      </c>
      <c r="S353" s="137">
        <v>0</v>
      </c>
      <c r="T353" s="138">
        <f t="shared" si="23"/>
        <v>0</v>
      </c>
      <c r="AR353" s="139" t="s">
        <v>1041</v>
      </c>
      <c r="AT353" s="139" t="s">
        <v>427</v>
      </c>
      <c r="AU353" s="139" t="s">
        <v>82</v>
      </c>
      <c r="AY353" s="17" t="s">
        <v>122</v>
      </c>
      <c r="BE353" s="140">
        <f t="shared" si="24"/>
        <v>0</v>
      </c>
      <c r="BF353" s="140">
        <f t="shared" si="25"/>
        <v>0</v>
      </c>
      <c r="BG353" s="140">
        <f t="shared" si="26"/>
        <v>0</v>
      </c>
      <c r="BH353" s="140">
        <f t="shared" si="27"/>
        <v>0</v>
      </c>
      <c r="BI353" s="140">
        <f t="shared" si="28"/>
        <v>0</v>
      </c>
      <c r="BJ353" s="17" t="s">
        <v>80</v>
      </c>
      <c r="BK353" s="140">
        <f t="shared" si="29"/>
        <v>0</v>
      </c>
      <c r="BL353" s="17" t="s">
        <v>544</v>
      </c>
      <c r="BM353" s="139" t="s">
        <v>1074</v>
      </c>
    </row>
    <row r="354" spans="2:65" s="1" customFormat="1" ht="16.5" customHeight="1">
      <c r="B354" s="127"/>
      <c r="C354" s="128" t="s">
        <v>1075</v>
      </c>
      <c r="D354" s="128" t="s">
        <v>124</v>
      </c>
      <c r="E354" s="129" t="s">
        <v>1076</v>
      </c>
      <c r="F354" s="130" t="s">
        <v>1077</v>
      </c>
      <c r="G354" s="131" t="s">
        <v>127</v>
      </c>
      <c r="H354" s="132">
        <v>1</v>
      </c>
      <c r="I354" s="133"/>
      <c r="J354" s="134">
        <f t="shared" si="20"/>
        <v>0</v>
      </c>
      <c r="K354" s="130" t="s">
        <v>3</v>
      </c>
      <c r="L354" s="32"/>
      <c r="M354" s="135" t="s">
        <v>3</v>
      </c>
      <c r="N354" s="136" t="s">
        <v>43</v>
      </c>
      <c r="P354" s="137">
        <f t="shared" si="21"/>
        <v>0</v>
      </c>
      <c r="Q354" s="137">
        <v>0</v>
      </c>
      <c r="R354" s="137">
        <f t="shared" si="22"/>
        <v>0</v>
      </c>
      <c r="S354" s="137">
        <v>0</v>
      </c>
      <c r="T354" s="138">
        <f t="shared" si="23"/>
        <v>0</v>
      </c>
      <c r="AR354" s="139" t="s">
        <v>544</v>
      </c>
      <c r="AT354" s="139" t="s">
        <v>124</v>
      </c>
      <c r="AU354" s="139" t="s">
        <v>82</v>
      </c>
      <c r="AY354" s="17" t="s">
        <v>122</v>
      </c>
      <c r="BE354" s="140">
        <f t="shared" si="24"/>
        <v>0</v>
      </c>
      <c r="BF354" s="140">
        <f t="shared" si="25"/>
        <v>0</v>
      </c>
      <c r="BG354" s="140">
        <f t="shared" si="26"/>
        <v>0</v>
      </c>
      <c r="BH354" s="140">
        <f t="shared" si="27"/>
        <v>0</v>
      </c>
      <c r="BI354" s="140">
        <f t="shared" si="28"/>
        <v>0</v>
      </c>
      <c r="BJ354" s="17" t="s">
        <v>80</v>
      </c>
      <c r="BK354" s="140">
        <f t="shared" si="29"/>
        <v>0</v>
      </c>
      <c r="BL354" s="17" t="s">
        <v>544</v>
      </c>
      <c r="BM354" s="139" t="s">
        <v>1078</v>
      </c>
    </row>
    <row r="355" spans="2:65" s="1" customFormat="1" ht="16.5" customHeight="1">
      <c r="B355" s="127"/>
      <c r="C355" s="128" t="s">
        <v>1079</v>
      </c>
      <c r="D355" s="128" t="s">
        <v>124</v>
      </c>
      <c r="E355" s="129" t="s">
        <v>1080</v>
      </c>
      <c r="F355" s="130" t="s">
        <v>1069</v>
      </c>
      <c r="G355" s="131" t="s">
        <v>127</v>
      </c>
      <c r="H355" s="132">
        <v>1</v>
      </c>
      <c r="I355" s="133"/>
      <c r="J355" s="134">
        <f t="shared" si="20"/>
        <v>0</v>
      </c>
      <c r="K355" s="130" t="s">
        <v>3</v>
      </c>
      <c r="L355" s="32"/>
      <c r="M355" s="135" t="s">
        <v>3</v>
      </c>
      <c r="N355" s="136" t="s">
        <v>43</v>
      </c>
      <c r="P355" s="137">
        <f t="shared" si="21"/>
        <v>0</v>
      </c>
      <c r="Q355" s="137">
        <v>0</v>
      </c>
      <c r="R355" s="137">
        <f t="shared" si="22"/>
        <v>0</v>
      </c>
      <c r="S355" s="137">
        <v>0</v>
      </c>
      <c r="T355" s="138">
        <f t="shared" si="23"/>
        <v>0</v>
      </c>
      <c r="AR355" s="139" t="s">
        <v>544</v>
      </c>
      <c r="AT355" s="139" t="s">
        <v>124</v>
      </c>
      <c r="AU355" s="139" t="s">
        <v>82</v>
      </c>
      <c r="AY355" s="17" t="s">
        <v>122</v>
      </c>
      <c r="BE355" s="140">
        <f t="shared" si="24"/>
        <v>0</v>
      </c>
      <c r="BF355" s="140">
        <f t="shared" si="25"/>
        <v>0</v>
      </c>
      <c r="BG355" s="140">
        <f t="shared" si="26"/>
        <v>0</v>
      </c>
      <c r="BH355" s="140">
        <f t="shared" si="27"/>
        <v>0</v>
      </c>
      <c r="BI355" s="140">
        <f t="shared" si="28"/>
        <v>0</v>
      </c>
      <c r="BJ355" s="17" t="s">
        <v>80</v>
      </c>
      <c r="BK355" s="140">
        <f t="shared" si="29"/>
        <v>0</v>
      </c>
      <c r="BL355" s="17" t="s">
        <v>544</v>
      </c>
      <c r="BM355" s="139" t="s">
        <v>1081</v>
      </c>
    </row>
    <row r="356" spans="2:65" s="1" customFormat="1" ht="37.9" customHeight="1">
      <c r="B356" s="127"/>
      <c r="C356" s="166" t="s">
        <v>1082</v>
      </c>
      <c r="D356" s="166" t="s">
        <v>427</v>
      </c>
      <c r="E356" s="167" t="s">
        <v>1083</v>
      </c>
      <c r="F356" s="168" t="s">
        <v>1084</v>
      </c>
      <c r="G356" s="169" t="s">
        <v>127</v>
      </c>
      <c r="H356" s="170">
        <v>1</v>
      </c>
      <c r="I356" s="171"/>
      <c r="J356" s="172">
        <f t="shared" si="20"/>
        <v>0</v>
      </c>
      <c r="K356" s="168" t="s">
        <v>3</v>
      </c>
      <c r="L356" s="173"/>
      <c r="M356" s="183" t="s">
        <v>3</v>
      </c>
      <c r="N356" s="184" t="s">
        <v>43</v>
      </c>
      <c r="O356" s="180"/>
      <c r="P356" s="185">
        <f t="shared" si="21"/>
        <v>0</v>
      </c>
      <c r="Q356" s="185">
        <v>0</v>
      </c>
      <c r="R356" s="185">
        <f t="shared" si="22"/>
        <v>0</v>
      </c>
      <c r="S356" s="185">
        <v>0</v>
      </c>
      <c r="T356" s="186">
        <f t="shared" si="23"/>
        <v>0</v>
      </c>
      <c r="AR356" s="139" t="s">
        <v>1041</v>
      </c>
      <c r="AT356" s="139" t="s">
        <v>427</v>
      </c>
      <c r="AU356" s="139" t="s">
        <v>82</v>
      </c>
      <c r="AY356" s="17" t="s">
        <v>122</v>
      </c>
      <c r="BE356" s="140">
        <f t="shared" si="24"/>
        <v>0</v>
      </c>
      <c r="BF356" s="140">
        <f t="shared" si="25"/>
        <v>0</v>
      </c>
      <c r="BG356" s="140">
        <f t="shared" si="26"/>
        <v>0</v>
      </c>
      <c r="BH356" s="140">
        <f t="shared" si="27"/>
        <v>0</v>
      </c>
      <c r="BI356" s="140">
        <f t="shared" si="28"/>
        <v>0</v>
      </c>
      <c r="BJ356" s="17" t="s">
        <v>80</v>
      </c>
      <c r="BK356" s="140">
        <f t="shared" si="29"/>
        <v>0</v>
      </c>
      <c r="BL356" s="17" t="s">
        <v>544</v>
      </c>
      <c r="BM356" s="139" t="s">
        <v>1085</v>
      </c>
    </row>
    <row r="357" spans="2:65" s="1" customFormat="1" ht="6.95" customHeight="1">
      <c r="B357" s="41"/>
      <c r="C357" s="42"/>
      <c r="D357" s="42"/>
      <c r="E357" s="42"/>
      <c r="F357" s="42"/>
      <c r="G357" s="42"/>
      <c r="H357" s="42"/>
      <c r="I357" s="42"/>
      <c r="J357" s="42"/>
      <c r="K357" s="42"/>
      <c r="L357" s="32"/>
    </row>
  </sheetData>
  <autoFilter ref="C91:K356" xr:uid="{00000000-0009-0000-0000-000003000000}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300-000000000000}"/>
    <hyperlink ref="F100" r:id="rId2" xr:uid="{00000000-0004-0000-0300-000001000000}"/>
    <hyperlink ref="F104" r:id="rId3" xr:uid="{00000000-0004-0000-0300-000002000000}"/>
    <hyperlink ref="F108" r:id="rId4" xr:uid="{00000000-0004-0000-0300-000003000000}"/>
    <hyperlink ref="F113" r:id="rId5" xr:uid="{00000000-0004-0000-0300-000004000000}"/>
    <hyperlink ref="F132" r:id="rId6" xr:uid="{00000000-0004-0000-0300-000005000000}"/>
    <hyperlink ref="F136" r:id="rId7" xr:uid="{00000000-0004-0000-0300-000006000000}"/>
    <hyperlink ref="F140" r:id="rId8" xr:uid="{00000000-0004-0000-0300-000007000000}"/>
    <hyperlink ref="F144" r:id="rId9" xr:uid="{00000000-0004-0000-0300-000008000000}"/>
    <hyperlink ref="F148" r:id="rId10" xr:uid="{00000000-0004-0000-0300-000009000000}"/>
    <hyperlink ref="F155" r:id="rId11" xr:uid="{00000000-0004-0000-0300-00000A000000}"/>
    <hyperlink ref="F157" r:id="rId12" xr:uid="{00000000-0004-0000-0300-00000B000000}"/>
    <hyperlink ref="F161" r:id="rId13" xr:uid="{00000000-0004-0000-0300-00000C000000}"/>
    <hyperlink ref="F176" r:id="rId14" xr:uid="{00000000-0004-0000-0300-00000D000000}"/>
    <hyperlink ref="F187" r:id="rId15" xr:uid="{00000000-0004-0000-0300-00000E000000}"/>
    <hyperlink ref="F200" r:id="rId16" xr:uid="{00000000-0004-0000-0300-00000F000000}"/>
    <hyperlink ref="F202" r:id="rId17" xr:uid="{00000000-0004-0000-0300-000010000000}"/>
    <hyperlink ref="F207" r:id="rId18" xr:uid="{00000000-0004-0000-0300-000011000000}"/>
    <hyperlink ref="F212" r:id="rId19" xr:uid="{00000000-0004-0000-0300-000012000000}"/>
    <hyperlink ref="F216" r:id="rId20" xr:uid="{00000000-0004-0000-0300-000013000000}"/>
    <hyperlink ref="F218" r:id="rId21" xr:uid="{00000000-0004-0000-0300-000014000000}"/>
    <hyperlink ref="F222" r:id="rId22" xr:uid="{00000000-0004-0000-0300-000015000000}"/>
    <hyperlink ref="F226" r:id="rId23" xr:uid="{00000000-0004-0000-0300-000016000000}"/>
    <hyperlink ref="F233" r:id="rId24" xr:uid="{00000000-0004-0000-0300-000017000000}"/>
    <hyperlink ref="F236" r:id="rId25" xr:uid="{00000000-0004-0000-0300-000018000000}"/>
    <hyperlink ref="F240" r:id="rId26" xr:uid="{00000000-0004-0000-0300-000019000000}"/>
    <hyperlink ref="F246" r:id="rId27" xr:uid="{00000000-0004-0000-0300-00001A000000}"/>
    <hyperlink ref="F249" r:id="rId28" xr:uid="{00000000-0004-0000-0300-00001B000000}"/>
    <hyperlink ref="F253" r:id="rId29" xr:uid="{00000000-0004-0000-0300-00001C000000}"/>
    <hyperlink ref="F257" r:id="rId30" xr:uid="{00000000-0004-0000-0300-00001D000000}"/>
    <hyperlink ref="F262" r:id="rId31" xr:uid="{00000000-0004-0000-0300-00001E000000}"/>
    <hyperlink ref="F266" r:id="rId32" xr:uid="{00000000-0004-0000-0300-00001F000000}"/>
    <hyperlink ref="F273" r:id="rId33" xr:uid="{00000000-0004-0000-0300-000020000000}"/>
    <hyperlink ref="F280" r:id="rId34" xr:uid="{00000000-0004-0000-0300-000021000000}"/>
    <hyperlink ref="F294" r:id="rId35" xr:uid="{00000000-0004-0000-0300-000022000000}"/>
    <hyperlink ref="F298" r:id="rId36" xr:uid="{00000000-0004-0000-0300-000023000000}"/>
    <hyperlink ref="F303" r:id="rId37" xr:uid="{00000000-0004-0000-0300-000024000000}"/>
    <hyperlink ref="F306" r:id="rId38" xr:uid="{00000000-0004-0000-0300-000025000000}"/>
    <hyperlink ref="F310" r:id="rId39" xr:uid="{00000000-0004-0000-0300-000026000000}"/>
    <hyperlink ref="F337" r:id="rId40" xr:uid="{00000000-0004-0000-0300-00002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87"/>
  <sheetViews>
    <sheetView showGridLines="0" topLeftCell="A60" workbookViewId="0">
      <selection activeCell="F85" sqref="F8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5" t="s">
        <v>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91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95</v>
      </c>
      <c r="L4" s="20"/>
      <c r="M4" s="85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306" t="str">
        <f>'Rekapitulace stavby'!K6</f>
        <v>Projekt zeleně, mobiliáře a dětského hřiště ve vnitrobloku při uilici Luční</v>
      </c>
      <c r="F7" s="307"/>
      <c r="G7" s="307"/>
      <c r="H7" s="307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68" t="s">
        <v>1086</v>
      </c>
      <c r="F9" s="308"/>
      <c r="G9" s="308"/>
      <c r="H9" s="30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6. 1. 2023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3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9" t="str">
        <f>'Rekapitulace stavby'!E14</f>
        <v>Vyplň údaj</v>
      </c>
      <c r="F18" s="289"/>
      <c r="G18" s="289"/>
      <c r="H18" s="28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94" t="s">
        <v>3</v>
      </c>
      <c r="F27" s="294"/>
      <c r="G27" s="294"/>
      <c r="H27" s="294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ROUND(J82,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ROUND((SUM(BE82:BE86)),  2)</f>
        <v>0</v>
      </c>
      <c r="I33" s="89">
        <v>0.21</v>
      </c>
      <c r="J33" s="88">
        <f>ROUND(((SUM(BE82:BE86))*I33),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ROUND((SUM(BF82:BF86)),  2)</f>
        <v>0</v>
      </c>
      <c r="I34" s="89">
        <v>0.15</v>
      </c>
      <c r="J34" s="88">
        <f>ROUND(((SUM(BF82:BF86))*I34),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ROUND((SUM(BG82:BG86)),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ROUND((SUM(BH82:BH86)),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ROUND((SUM(BI82:BI86)),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306" t="str">
        <f>E7</f>
        <v>Projekt zeleně, mobiliáře a dětského hřiště ve vnitrobloku při uilici Luční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96</v>
      </c>
      <c r="L49" s="32"/>
    </row>
    <row r="50" spans="2:47" s="1" customFormat="1" ht="16.5" customHeight="1">
      <c r="B50" s="32"/>
      <c r="E50" s="268" t="str">
        <f>E9</f>
        <v>04 - SO04  Vegetační úpravy</v>
      </c>
      <c r="F50" s="308"/>
      <c r="G50" s="308"/>
      <c r="H50" s="308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6. 1. 2023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Statutární město Brno,Dominikánské nám.1,60167 Brn</v>
      </c>
      <c r="I54" s="27" t="s">
        <v>31</v>
      </c>
      <c r="J54" s="30" t="str">
        <f>E21</f>
        <v>P.P.Architects s.r.o.</v>
      </c>
      <c r="L54" s="32"/>
    </row>
    <row r="55" spans="2:47" s="1" customFormat="1" ht="40.15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CKN Invest, spol. s r.o., Kounicova 22, Brno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99</v>
      </c>
      <c r="D57" s="90"/>
      <c r="E57" s="90"/>
      <c r="F57" s="90"/>
      <c r="G57" s="90"/>
      <c r="H57" s="90"/>
      <c r="I57" s="90"/>
      <c r="J57" s="97" t="s">
        <v>100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J82</f>
        <v>0</v>
      </c>
      <c r="L59" s="32"/>
      <c r="AU59" s="17" t="s">
        <v>101</v>
      </c>
    </row>
    <row r="60" spans="2:47" s="8" customFormat="1" ht="24.95" customHeight="1">
      <c r="B60" s="99"/>
      <c r="D60" s="100" t="s">
        <v>102</v>
      </c>
      <c r="E60" s="101"/>
      <c r="F60" s="101"/>
      <c r="G60" s="101"/>
      <c r="H60" s="101"/>
      <c r="I60" s="101"/>
      <c r="J60" s="102">
        <f>J83</f>
        <v>0</v>
      </c>
      <c r="L60" s="99"/>
    </row>
    <row r="61" spans="2:47" s="9" customFormat="1" ht="19.899999999999999" customHeight="1">
      <c r="B61" s="103"/>
      <c r="D61" s="104" t="s">
        <v>103</v>
      </c>
      <c r="E61" s="105"/>
      <c r="F61" s="105"/>
      <c r="G61" s="105"/>
      <c r="H61" s="105"/>
      <c r="I61" s="105"/>
      <c r="J61" s="106">
        <f>J84</f>
        <v>0</v>
      </c>
      <c r="L61" s="103"/>
    </row>
    <row r="62" spans="2:47" s="9" customFormat="1" ht="14.85" customHeight="1">
      <c r="B62" s="103"/>
      <c r="D62" s="104" t="s">
        <v>1087</v>
      </c>
      <c r="E62" s="105"/>
      <c r="F62" s="105"/>
      <c r="G62" s="105"/>
      <c r="H62" s="105"/>
      <c r="I62" s="105"/>
      <c r="J62" s="106">
        <f>J85</f>
        <v>0</v>
      </c>
      <c r="L62" s="103"/>
    </row>
    <row r="63" spans="2:47" s="1" customFormat="1" ht="21.75" customHeight="1">
      <c r="B63" s="32"/>
      <c r="L63" s="32"/>
    </row>
    <row r="64" spans="2:47" s="1" customFormat="1" ht="6.9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32"/>
    </row>
    <row r="68" spans="2:12" s="1" customFormat="1" ht="6.95" customHeigh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32"/>
    </row>
    <row r="69" spans="2:12" s="1" customFormat="1" ht="24.95" customHeight="1">
      <c r="B69" s="32"/>
      <c r="C69" s="21" t="s">
        <v>107</v>
      </c>
      <c r="L69" s="32"/>
    </row>
    <row r="70" spans="2:12" s="1" customFormat="1" ht="6.95" customHeight="1">
      <c r="B70" s="32"/>
      <c r="L70" s="32"/>
    </row>
    <row r="71" spans="2:12" s="1" customFormat="1" ht="12" customHeight="1">
      <c r="B71" s="32"/>
      <c r="C71" s="27" t="s">
        <v>17</v>
      </c>
      <c r="L71" s="32"/>
    </row>
    <row r="72" spans="2:12" s="1" customFormat="1" ht="16.5" customHeight="1">
      <c r="B72" s="32"/>
      <c r="E72" s="306" t="str">
        <f>E7</f>
        <v>Projekt zeleně, mobiliáře a dětského hřiště ve vnitrobloku při uilici Luční</v>
      </c>
      <c r="F72" s="307"/>
      <c r="G72" s="307"/>
      <c r="H72" s="307"/>
      <c r="L72" s="32"/>
    </row>
    <row r="73" spans="2:12" s="1" customFormat="1" ht="12" customHeight="1">
      <c r="B73" s="32"/>
      <c r="C73" s="27" t="s">
        <v>96</v>
      </c>
      <c r="L73" s="32"/>
    </row>
    <row r="74" spans="2:12" s="1" customFormat="1" ht="16.5" customHeight="1">
      <c r="B74" s="32"/>
      <c r="E74" s="268" t="str">
        <f>E9</f>
        <v>04 - SO04  Vegetační úpravy</v>
      </c>
      <c r="F74" s="308"/>
      <c r="G74" s="308"/>
      <c r="H74" s="308"/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21</v>
      </c>
      <c r="F76" s="25" t="str">
        <f>F12</f>
        <v xml:space="preserve"> </v>
      </c>
      <c r="I76" s="27" t="s">
        <v>23</v>
      </c>
      <c r="J76" s="49" t="str">
        <f>IF(J12="","",J12)</f>
        <v>6. 1. 2023</v>
      </c>
      <c r="L76" s="32"/>
    </row>
    <row r="77" spans="2:12" s="1" customFormat="1" ht="6.95" customHeight="1">
      <c r="B77" s="32"/>
      <c r="L77" s="32"/>
    </row>
    <row r="78" spans="2:12" s="1" customFormat="1" ht="15.2" customHeight="1">
      <c r="B78" s="32"/>
      <c r="C78" s="27" t="s">
        <v>25</v>
      </c>
      <c r="F78" s="25" t="str">
        <f>E15</f>
        <v>Statutární město Brno,Dominikánské nám.1,60167 Brn</v>
      </c>
      <c r="I78" s="27" t="s">
        <v>31</v>
      </c>
      <c r="J78" s="30" t="str">
        <f>E21</f>
        <v>P.P.Architects s.r.o.</v>
      </c>
      <c r="L78" s="32"/>
    </row>
    <row r="79" spans="2:12" s="1" customFormat="1" ht="40.15" customHeight="1">
      <c r="B79" s="32"/>
      <c r="C79" s="27" t="s">
        <v>29</v>
      </c>
      <c r="F79" s="25" t="str">
        <f>IF(E18="","",E18)</f>
        <v>Vyplň údaj</v>
      </c>
      <c r="I79" s="27" t="s">
        <v>34</v>
      </c>
      <c r="J79" s="30" t="str">
        <f>E24</f>
        <v>CKN Invest, spol. s r.o., Kounicova 22, Brno</v>
      </c>
      <c r="L79" s="32"/>
    </row>
    <row r="80" spans="2:12" s="1" customFormat="1" ht="10.35" customHeight="1">
      <c r="B80" s="32"/>
      <c r="L80" s="32"/>
    </row>
    <row r="81" spans="2:65" s="10" customFormat="1" ht="29.25" customHeight="1">
      <c r="B81" s="107"/>
      <c r="C81" s="108" t="s">
        <v>108</v>
      </c>
      <c r="D81" s="109" t="s">
        <v>57</v>
      </c>
      <c r="E81" s="109" t="s">
        <v>53</v>
      </c>
      <c r="F81" s="109" t="s">
        <v>54</v>
      </c>
      <c r="G81" s="109" t="s">
        <v>109</v>
      </c>
      <c r="H81" s="109" t="s">
        <v>110</v>
      </c>
      <c r="I81" s="109" t="s">
        <v>111</v>
      </c>
      <c r="J81" s="109" t="s">
        <v>100</v>
      </c>
      <c r="K81" s="110" t="s">
        <v>112</v>
      </c>
      <c r="L81" s="107"/>
      <c r="M81" s="56" t="s">
        <v>3</v>
      </c>
      <c r="N81" s="57" t="s">
        <v>42</v>
      </c>
      <c r="O81" s="57" t="s">
        <v>113</v>
      </c>
      <c r="P81" s="57" t="s">
        <v>114</v>
      </c>
      <c r="Q81" s="57" t="s">
        <v>115</v>
      </c>
      <c r="R81" s="57" t="s">
        <v>116</v>
      </c>
      <c r="S81" s="57" t="s">
        <v>117</v>
      </c>
      <c r="T81" s="58" t="s">
        <v>118</v>
      </c>
    </row>
    <row r="82" spans="2:65" s="1" customFormat="1" ht="22.9" customHeight="1">
      <c r="B82" s="32"/>
      <c r="C82" s="61" t="s">
        <v>119</v>
      </c>
      <c r="J82" s="111">
        <f>BK82</f>
        <v>0</v>
      </c>
      <c r="L82" s="32"/>
      <c r="M82" s="59"/>
      <c r="N82" s="50"/>
      <c r="O82" s="50"/>
      <c r="P82" s="112">
        <f>P83</f>
        <v>0</v>
      </c>
      <c r="Q82" s="50"/>
      <c r="R82" s="112">
        <f>R83</f>
        <v>0</v>
      </c>
      <c r="S82" s="50"/>
      <c r="T82" s="113">
        <f>T83</f>
        <v>0</v>
      </c>
      <c r="AT82" s="17" t="s">
        <v>71</v>
      </c>
      <c r="AU82" s="17" t="s">
        <v>101</v>
      </c>
      <c r="BK82" s="114">
        <f>BK83</f>
        <v>0</v>
      </c>
    </row>
    <row r="83" spans="2:65" s="11" customFormat="1" ht="25.9" customHeight="1">
      <c r="B83" s="115"/>
      <c r="D83" s="116" t="s">
        <v>71</v>
      </c>
      <c r="E83" s="117" t="s">
        <v>120</v>
      </c>
      <c r="F83" s="117" t="s">
        <v>121</v>
      </c>
      <c r="I83" s="118"/>
      <c r="J83" s="119">
        <f>BK83</f>
        <v>0</v>
      </c>
      <c r="L83" s="115"/>
      <c r="M83" s="120"/>
      <c r="P83" s="121">
        <f>P84</f>
        <v>0</v>
      </c>
      <c r="R83" s="121">
        <f>R84</f>
        <v>0</v>
      </c>
      <c r="T83" s="122">
        <f>T84</f>
        <v>0</v>
      </c>
      <c r="AR83" s="116" t="s">
        <v>80</v>
      </c>
      <c r="AT83" s="123" t="s">
        <v>71</v>
      </c>
      <c r="AU83" s="123" t="s">
        <v>72</v>
      </c>
      <c r="AY83" s="116" t="s">
        <v>122</v>
      </c>
      <c r="BK83" s="124">
        <f>BK84</f>
        <v>0</v>
      </c>
    </row>
    <row r="84" spans="2:65" s="11" customFormat="1" ht="22.9" customHeight="1">
      <c r="B84" s="115"/>
      <c r="D84" s="116" t="s">
        <v>71</v>
      </c>
      <c r="E84" s="125" t="s">
        <v>80</v>
      </c>
      <c r="F84" s="125" t="s">
        <v>123</v>
      </c>
      <c r="I84" s="118"/>
      <c r="J84" s="126">
        <f>BK84</f>
        <v>0</v>
      </c>
      <c r="L84" s="115"/>
      <c r="M84" s="120"/>
      <c r="P84" s="121">
        <f>P85</f>
        <v>0</v>
      </c>
      <c r="R84" s="121">
        <f>R85</f>
        <v>0</v>
      </c>
      <c r="T84" s="122">
        <f>T85</f>
        <v>0</v>
      </c>
      <c r="AR84" s="116" t="s">
        <v>80</v>
      </c>
      <c r="AT84" s="123" t="s">
        <v>71</v>
      </c>
      <c r="AU84" s="123" t="s">
        <v>80</v>
      </c>
      <c r="AY84" s="116" t="s">
        <v>122</v>
      </c>
      <c r="BK84" s="124">
        <f>BK85</f>
        <v>0</v>
      </c>
    </row>
    <row r="85" spans="2:65" s="11" customFormat="1" ht="20.85" customHeight="1">
      <c r="B85" s="115"/>
      <c r="D85" s="116" t="s">
        <v>71</v>
      </c>
      <c r="E85" s="125" t="s">
        <v>278</v>
      </c>
      <c r="F85" s="125" t="s">
        <v>1088</v>
      </c>
      <c r="I85" s="118"/>
      <c r="J85" s="126">
        <f>BK85</f>
        <v>0</v>
      </c>
      <c r="L85" s="115"/>
      <c r="M85" s="120"/>
      <c r="P85" s="121">
        <f>P86</f>
        <v>0</v>
      </c>
      <c r="R85" s="121">
        <f>R86</f>
        <v>0</v>
      </c>
      <c r="T85" s="122">
        <f>T86</f>
        <v>0</v>
      </c>
      <c r="AR85" s="116" t="s">
        <v>80</v>
      </c>
      <c r="AT85" s="123" t="s">
        <v>71</v>
      </c>
      <c r="AU85" s="123" t="s">
        <v>82</v>
      </c>
      <c r="AY85" s="116" t="s">
        <v>122</v>
      </c>
      <c r="BK85" s="124">
        <f>BK86</f>
        <v>0</v>
      </c>
    </row>
    <row r="86" spans="2:65" s="1" customFormat="1" ht="16.5" customHeight="1">
      <c r="B86" s="127"/>
      <c r="C86" s="128" t="s">
        <v>80</v>
      </c>
      <c r="D86" s="128" t="s">
        <v>124</v>
      </c>
      <c r="E86" s="129" t="s">
        <v>1089</v>
      </c>
      <c r="F86" s="130" t="s">
        <v>1307</v>
      </c>
      <c r="G86" s="131" t="s">
        <v>1090</v>
      </c>
      <c r="H86" s="132">
        <v>1</v>
      </c>
      <c r="I86" s="133"/>
      <c r="J86" s="134">
        <f>ROUND(I86*H86,2)</f>
        <v>0</v>
      </c>
      <c r="K86" s="130" t="s">
        <v>3</v>
      </c>
      <c r="L86" s="32"/>
      <c r="M86" s="187" t="s">
        <v>3</v>
      </c>
      <c r="N86" s="188" t="s">
        <v>43</v>
      </c>
      <c r="O86" s="180"/>
      <c r="P86" s="185">
        <f>O86*H86</f>
        <v>0</v>
      </c>
      <c r="Q86" s="185">
        <v>0</v>
      </c>
      <c r="R86" s="185">
        <f>Q86*H86</f>
        <v>0</v>
      </c>
      <c r="S86" s="185">
        <v>0</v>
      </c>
      <c r="T86" s="186">
        <f>S86*H86</f>
        <v>0</v>
      </c>
      <c r="AR86" s="139" t="s">
        <v>129</v>
      </c>
      <c r="AT86" s="139" t="s">
        <v>124</v>
      </c>
      <c r="AU86" s="139" t="s">
        <v>137</v>
      </c>
      <c r="AY86" s="17" t="s">
        <v>122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7" t="s">
        <v>80</v>
      </c>
      <c r="BK86" s="140">
        <f>ROUND(I86*H86,2)</f>
        <v>0</v>
      </c>
      <c r="BL86" s="17" t="s">
        <v>129</v>
      </c>
      <c r="BM86" s="139" t="s">
        <v>1091</v>
      </c>
    </row>
    <row r="87" spans="2:65" s="1" customFormat="1" ht="6.95" customHeight="1"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32"/>
    </row>
  </sheetData>
  <autoFilter ref="C81:K86" xr:uid="{00000000-0009-0000-0000-000004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9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5" t="s">
        <v>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95</v>
      </c>
      <c r="L4" s="20"/>
      <c r="M4" s="85" t="s">
        <v>11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17</v>
      </c>
      <c r="L6" s="20"/>
    </row>
    <row r="7" spans="2:46" ht="16.5" customHeight="1">
      <c r="B7" s="20"/>
      <c r="E7" s="306" t="str">
        <f>'Rekapitulace stavby'!K6</f>
        <v>Projekt zeleně, mobiliáře a dětského hřiště ve vnitrobloku při uilici Luční</v>
      </c>
      <c r="F7" s="307"/>
      <c r="G7" s="307"/>
      <c r="H7" s="307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68" t="s">
        <v>1092</v>
      </c>
      <c r="F9" s="308"/>
      <c r="G9" s="308"/>
      <c r="H9" s="308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19</v>
      </c>
      <c r="F11" s="25" t="s">
        <v>3</v>
      </c>
      <c r="I11" s="27" t="s">
        <v>20</v>
      </c>
      <c r="J11" s="25" t="s">
        <v>3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6. 1. 2023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3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9" t="str">
        <f>'Rekapitulace stavby'!E14</f>
        <v>Vyplň údaj</v>
      </c>
      <c r="F18" s="289"/>
      <c r="G18" s="289"/>
      <c r="H18" s="28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3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3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94" t="s">
        <v>3</v>
      </c>
      <c r="F27" s="294"/>
      <c r="G27" s="294"/>
      <c r="H27" s="294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ROUND(J83,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ROUND((SUM(BE83:BE93)),  2)</f>
        <v>0</v>
      </c>
      <c r="I33" s="89">
        <v>0.21</v>
      </c>
      <c r="J33" s="88">
        <f>ROUND(((SUM(BE83:BE93))*I33),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ROUND((SUM(BF83:BF93)),  2)</f>
        <v>0</v>
      </c>
      <c r="I34" s="89">
        <v>0.15</v>
      </c>
      <c r="J34" s="88">
        <f>ROUND(((SUM(BF83:BF93))*I34),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ROUND((SUM(BG83:BG93)),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ROUND((SUM(BH83:BH93)),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ROUND((SUM(BI83:BI93)),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98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17</v>
      </c>
      <c r="L47" s="32"/>
    </row>
    <row r="48" spans="2:12" s="1" customFormat="1" ht="16.5" customHeight="1">
      <c r="B48" s="32"/>
      <c r="E48" s="306" t="str">
        <f>E7</f>
        <v>Projekt zeleně, mobiliáře a dětského hřiště ve vnitrobloku při uilici Luční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96</v>
      </c>
      <c r="L49" s="32"/>
    </row>
    <row r="50" spans="2:47" s="1" customFormat="1" ht="16.5" customHeight="1">
      <c r="B50" s="32"/>
      <c r="E50" s="268" t="str">
        <f>E9</f>
        <v>99 - Vedlejší rozpočtové náklady</v>
      </c>
      <c r="F50" s="308"/>
      <c r="G50" s="308"/>
      <c r="H50" s="308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6. 1. 2023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Statutární město Brno,Dominikánské nám.1,60167 Brn</v>
      </c>
      <c r="I54" s="27" t="s">
        <v>31</v>
      </c>
      <c r="J54" s="30" t="str">
        <f>E21</f>
        <v>P.P.Architects s.r.o.</v>
      </c>
      <c r="L54" s="32"/>
    </row>
    <row r="55" spans="2:47" s="1" customFormat="1" ht="40.15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CKN Invest, spol. s r.o., Kounicova 22, Brno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99</v>
      </c>
      <c r="D57" s="90"/>
      <c r="E57" s="90"/>
      <c r="F57" s="90"/>
      <c r="G57" s="90"/>
      <c r="H57" s="90"/>
      <c r="I57" s="90"/>
      <c r="J57" s="97" t="s">
        <v>100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J83</f>
        <v>0</v>
      </c>
      <c r="L59" s="32"/>
      <c r="AU59" s="17" t="s">
        <v>101</v>
      </c>
    </row>
    <row r="60" spans="2:47" s="8" customFormat="1" ht="24.95" customHeight="1">
      <c r="B60" s="99"/>
      <c r="D60" s="100" t="s">
        <v>1093</v>
      </c>
      <c r="E60" s="101"/>
      <c r="F60" s="101"/>
      <c r="G60" s="101"/>
      <c r="H60" s="101"/>
      <c r="I60" s="101"/>
      <c r="J60" s="102">
        <f>J84</f>
        <v>0</v>
      </c>
      <c r="L60" s="99"/>
    </row>
    <row r="61" spans="2:47" s="9" customFormat="1" ht="19.899999999999999" customHeight="1">
      <c r="B61" s="103"/>
      <c r="D61" s="104" t="s">
        <v>1094</v>
      </c>
      <c r="E61" s="105"/>
      <c r="F61" s="105"/>
      <c r="G61" s="105"/>
      <c r="H61" s="105"/>
      <c r="I61" s="105"/>
      <c r="J61" s="106">
        <f>J85</f>
        <v>0</v>
      </c>
      <c r="L61" s="103"/>
    </row>
    <row r="62" spans="2:47" s="9" customFormat="1" ht="19.899999999999999" customHeight="1">
      <c r="B62" s="103"/>
      <c r="D62" s="104" t="s">
        <v>1095</v>
      </c>
      <c r="E62" s="105"/>
      <c r="F62" s="105"/>
      <c r="G62" s="105"/>
      <c r="H62" s="105"/>
      <c r="I62" s="105"/>
      <c r="J62" s="106">
        <f>J89</f>
        <v>0</v>
      </c>
      <c r="L62" s="103"/>
    </row>
    <row r="63" spans="2:47" s="9" customFormat="1" ht="19.899999999999999" customHeight="1">
      <c r="B63" s="103"/>
      <c r="D63" s="104" t="s">
        <v>1096</v>
      </c>
      <c r="E63" s="105"/>
      <c r="F63" s="105"/>
      <c r="G63" s="105"/>
      <c r="H63" s="105"/>
      <c r="I63" s="105"/>
      <c r="J63" s="106">
        <f>J91</f>
        <v>0</v>
      </c>
      <c r="L63" s="103"/>
    </row>
    <row r="64" spans="2:47" s="1" customFormat="1" ht="21.75" customHeight="1">
      <c r="B64" s="32"/>
      <c r="L64" s="32"/>
    </row>
    <row r="65" spans="2:12" s="1" customFormat="1" ht="6.9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9" spans="2:12" s="1" customFormat="1" ht="6.95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4.95" customHeight="1">
      <c r="B70" s="32"/>
      <c r="C70" s="21" t="s">
        <v>107</v>
      </c>
      <c r="L70" s="32"/>
    </row>
    <row r="71" spans="2:12" s="1" customFormat="1" ht="6.95" customHeight="1">
      <c r="B71" s="32"/>
      <c r="L71" s="32"/>
    </row>
    <row r="72" spans="2:12" s="1" customFormat="1" ht="12" customHeight="1">
      <c r="B72" s="32"/>
      <c r="C72" s="27" t="s">
        <v>17</v>
      </c>
      <c r="L72" s="32"/>
    </row>
    <row r="73" spans="2:12" s="1" customFormat="1" ht="16.5" customHeight="1">
      <c r="B73" s="32"/>
      <c r="E73" s="306" t="str">
        <f>E7</f>
        <v>Projekt zeleně, mobiliáře a dětského hřiště ve vnitrobloku při uilici Luční</v>
      </c>
      <c r="F73" s="307"/>
      <c r="G73" s="307"/>
      <c r="H73" s="307"/>
      <c r="L73" s="32"/>
    </row>
    <row r="74" spans="2:12" s="1" customFormat="1" ht="12" customHeight="1">
      <c r="B74" s="32"/>
      <c r="C74" s="27" t="s">
        <v>96</v>
      </c>
      <c r="L74" s="32"/>
    </row>
    <row r="75" spans="2:12" s="1" customFormat="1" ht="16.5" customHeight="1">
      <c r="B75" s="32"/>
      <c r="E75" s="268" t="str">
        <f>E9</f>
        <v>99 - Vedlejší rozpočtové náklady</v>
      </c>
      <c r="F75" s="308"/>
      <c r="G75" s="308"/>
      <c r="H75" s="308"/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21</v>
      </c>
      <c r="F77" s="25" t="str">
        <f>F12</f>
        <v xml:space="preserve"> </v>
      </c>
      <c r="I77" s="27" t="s">
        <v>23</v>
      </c>
      <c r="J77" s="49" t="str">
        <f>IF(J12="","",J12)</f>
        <v>6. 1. 2023</v>
      </c>
      <c r="L77" s="32"/>
    </row>
    <row r="78" spans="2:12" s="1" customFormat="1" ht="6.95" customHeight="1">
      <c r="B78" s="32"/>
      <c r="L78" s="32"/>
    </row>
    <row r="79" spans="2:12" s="1" customFormat="1" ht="15.2" customHeight="1">
      <c r="B79" s="32"/>
      <c r="C79" s="27" t="s">
        <v>25</v>
      </c>
      <c r="F79" s="25" t="str">
        <f>E15</f>
        <v>Statutární město Brno,Dominikánské nám.1,60167 Brn</v>
      </c>
      <c r="I79" s="27" t="s">
        <v>31</v>
      </c>
      <c r="J79" s="30" t="str">
        <f>E21</f>
        <v>P.P.Architects s.r.o.</v>
      </c>
      <c r="L79" s="32"/>
    </row>
    <row r="80" spans="2:12" s="1" customFormat="1" ht="40.15" customHeight="1">
      <c r="B80" s="32"/>
      <c r="C80" s="27" t="s">
        <v>29</v>
      </c>
      <c r="F80" s="25" t="str">
        <f>IF(E18="","",E18)</f>
        <v>Vyplň údaj</v>
      </c>
      <c r="I80" s="27" t="s">
        <v>34</v>
      </c>
      <c r="J80" s="30" t="str">
        <f>E24</f>
        <v>CKN Invest, spol. s r.o., Kounicova 22, Brno</v>
      </c>
      <c r="L80" s="32"/>
    </row>
    <row r="81" spans="2:65" s="1" customFormat="1" ht="10.35" customHeight="1">
      <c r="B81" s="32"/>
      <c r="L81" s="32"/>
    </row>
    <row r="82" spans="2:65" s="10" customFormat="1" ht="29.25" customHeight="1">
      <c r="B82" s="107"/>
      <c r="C82" s="108" t="s">
        <v>108</v>
      </c>
      <c r="D82" s="109" t="s">
        <v>57</v>
      </c>
      <c r="E82" s="109" t="s">
        <v>53</v>
      </c>
      <c r="F82" s="109" t="s">
        <v>54</v>
      </c>
      <c r="G82" s="109" t="s">
        <v>109</v>
      </c>
      <c r="H82" s="109" t="s">
        <v>110</v>
      </c>
      <c r="I82" s="109" t="s">
        <v>111</v>
      </c>
      <c r="J82" s="109" t="s">
        <v>100</v>
      </c>
      <c r="K82" s="110" t="s">
        <v>112</v>
      </c>
      <c r="L82" s="107"/>
      <c r="M82" s="56" t="s">
        <v>3</v>
      </c>
      <c r="N82" s="57" t="s">
        <v>42</v>
      </c>
      <c r="O82" s="57" t="s">
        <v>113</v>
      </c>
      <c r="P82" s="57" t="s">
        <v>114</v>
      </c>
      <c r="Q82" s="57" t="s">
        <v>115</v>
      </c>
      <c r="R82" s="57" t="s">
        <v>116</v>
      </c>
      <c r="S82" s="57" t="s">
        <v>117</v>
      </c>
      <c r="T82" s="58" t="s">
        <v>118</v>
      </c>
    </row>
    <row r="83" spans="2:65" s="1" customFormat="1" ht="22.9" customHeight="1">
      <c r="B83" s="32"/>
      <c r="C83" s="61" t="s">
        <v>119</v>
      </c>
      <c r="J83" s="111">
        <f>BK83</f>
        <v>0</v>
      </c>
      <c r="L83" s="32"/>
      <c r="M83" s="59"/>
      <c r="N83" s="50"/>
      <c r="O83" s="50"/>
      <c r="P83" s="112">
        <f>P84</f>
        <v>0</v>
      </c>
      <c r="Q83" s="50"/>
      <c r="R83" s="112">
        <f>R84</f>
        <v>0</v>
      </c>
      <c r="S83" s="50"/>
      <c r="T83" s="113">
        <f>T84</f>
        <v>0</v>
      </c>
      <c r="AT83" s="17" t="s">
        <v>71</v>
      </c>
      <c r="AU83" s="17" t="s">
        <v>101</v>
      </c>
      <c r="BK83" s="114">
        <f>BK84</f>
        <v>0</v>
      </c>
    </row>
    <row r="84" spans="2:65" s="11" customFormat="1" ht="25.9" customHeight="1">
      <c r="B84" s="115"/>
      <c r="D84" s="116" t="s">
        <v>71</v>
      </c>
      <c r="E84" s="117" t="s">
        <v>1097</v>
      </c>
      <c r="F84" s="117" t="s">
        <v>93</v>
      </c>
      <c r="I84" s="118"/>
      <c r="J84" s="119">
        <f>BK84</f>
        <v>0</v>
      </c>
      <c r="L84" s="115"/>
      <c r="M84" s="120"/>
      <c r="P84" s="121">
        <f>P85+P89+P91</f>
        <v>0</v>
      </c>
      <c r="R84" s="121">
        <f>R85+R89+R91</f>
        <v>0</v>
      </c>
      <c r="T84" s="122">
        <f>T85+T89+T91</f>
        <v>0</v>
      </c>
      <c r="AR84" s="116" t="s">
        <v>129</v>
      </c>
      <c r="AT84" s="123" t="s">
        <v>71</v>
      </c>
      <c r="AU84" s="123" t="s">
        <v>72</v>
      </c>
      <c r="AY84" s="116" t="s">
        <v>122</v>
      </c>
      <c r="BK84" s="124">
        <f>BK85+BK89+BK91</f>
        <v>0</v>
      </c>
    </row>
    <row r="85" spans="2:65" s="11" customFormat="1" ht="22.9" customHeight="1">
      <c r="B85" s="115"/>
      <c r="D85" s="116" t="s">
        <v>71</v>
      </c>
      <c r="E85" s="125" t="s">
        <v>1098</v>
      </c>
      <c r="F85" s="125" t="s">
        <v>1099</v>
      </c>
      <c r="I85" s="118"/>
      <c r="J85" s="126">
        <f>BK85</f>
        <v>0</v>
      </c>
      <c r="L85" s="115"/>
      <c r="M85" s="120"/>
      <c r="P85" s="121">
        <f>SUM(P86:P88)</f>
        <v>0</v>
      </c>
      <c r="R85" s="121">
        <f>SUM(R86:R88)</f>
        <v>0</v>
      </c>
      <c r="T85" s="122">
        <f>SUM(T86:T88)</f>
        <v>0</v>
      </c>
      <c r="AR85" s="116" t="s">
        <v>147</v>
      </c>
      <c r="AT85" s="123" t="s">
        <v>71</v>
      </c>
      <c r="AU85" s="123" t="s">
        <v>80</v>
      </c>
      <c r="AY85" s="116" t="s">
        <v>122</v>
      </c>
      <c r="BK85" s="124">
        <f>SUM(BK86:BK88)</f>
        <v>0</v>
      </c>
    </row>
    <row r="86" spans="2:65" s="1" customFormat="1" ht="16.5" customHeight="1">
      <c r="B86" s="127"/>
      <c r="C86" s="128" t="s">
        <v>80</v>
      </c>
      <c r="D86" s="128" t="s">
        <v>124</v>
      </c>
      <c r="E86" s="129" t="s">
        <v>1100</v>
      </c>
      <c r="F86" s="130" t="s">
        <v>1101</v>
      </c>
      <c r="G86" s="131" t="s">
        <v>1090</v>
      </c>
      <c r="H86" s="132">
        <v>1</v>
      </c>
      <c r="I86" s="133"/>
      <c r="J86" s="134">
        <f>ROUND(I86*H86,2)</f>
        <v>0</v>
      </c>
      <c r="K86" s="130" t="s">
        <v>3</v>
      </c>
      <c r="L86" s="32"/>
      <c r="M86" s="135" t="s">
        <v>3</v>
      </c>
      <c r="N86" s="136" t="s">
        <v>43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129</v>
      </c>
      <c r="AT86" s="139" t="s">
        <v>124</v>
      </c>
      <c r="AU86" s="139" t="s">
        <v>82</v>
      </c>
      <c r="AY86" s="17" t="s">
        <v>122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7" t="s">
        <v>80</v>
      </c>
      <c r="BK86" s="140">
        <f>ROUND(I86*H86,2)</f>
        <v>0</v>
      </c>
      <c r="BL86" s="17" t="s">
        <v>129</v>
      </c>
      <c r="BM86" s="139" t="s">
        <v>1102</v>
      </c>
    </row>
    <row r="87" spans="2:65" s="1" customFormat="1" ht="16.5" customHeight="1">
      <c r="B87" s="127"/>
      <c r="C87" s="128" t="s">
        <v>82</v>
      </c>
      <c r="D87" s="128" t="s">
        <v>124</v>
      </c>
      <c r="E87" s="129" t="s">
        <v>1103</v>
      </c>
      <c r="F87" s="130" t="s">
        <v>1104</v>
      </c>
      <c r="G87" s="131" t="s">
        <v>1090</v>
      </c>
      <c r="H87" s="132">
        <v>1</v>
      </c>
      <c r="I87" s="133"/>
      <c r="J87" s="134">
        <f>ROUND(I87*H87,2)</f>
        <v>0</v>
      </c>
      <c r="K87" s="130" t="s">
        <v>3</v>
      </c>
      <c r="L87" s="32"/>
      <c r="M87" s="135" t="s">
        <v>3</v>
      </c>
      <c r="N87" s="136" t="s">
        <v>43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129</v>
      </c>
      <c r="AT87" s="139" t="s">
        <v>124</v>
      </c>
      <c r="AU87" s="139" t="s">
        <v>82</v>
      </c>
      <c r="AY87" s="17" t="s">
        <v>122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80</v>
      </c>
      <c r="BK87" s="140">
        <f>ROUND(I87*H87,2)</f>
        <v>0</v>
      </c>
      <c r="BL87" s="17" t="s">
        <v>129</v>
      </c>
      <c r="BM87" s="139" t="s">
        <v>1105</v>
      </c>
    </row>
    <row r="88" spans="2:65" s="1" customFormat="1" ht="16.5" customHeight="1">
      <c r="B88" s="127"/>
      <c r="C88" s="128" t="s">
        <v>137</v>
      </c>
      <c r="D88" s="128" t="s">
        <v>124</v>
      </c>
      <c r="E88" s="129" t="s">
        <v>1106</v>
      </c>
      <c r="F88" s="130" t="s">
        <v>1107</v>
      </c>
      <c r="G88" s="131" t="s">
        <v>1090</v>
      </c>
      <c r="H88" s="132">
        <v>1</v>
      </c>
      <c r="I88" s="133"/>
      <c r="J88" s="134">
        <f>ROUND(I88*H88,2)</f>
        <v>0</v>
      </c>
      <c r="K88" s="130" t="s">
        <v>3</v>
      </c>
      <c r="L88" s="32"/>
      <c r="M88" s="135" t="s">
        <v>3</v>
      </c>
      <c r="N88" s="136" t="s">
        <v>43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129</v>
      </c>
      <c r="AT88" s="139" t="s">
        <v>124</v>
      </c>
      <c r="AU88" s="139" t="s">
        <v>82</v>
      </c>
      <c r="AY88" s="17" t="s">
        <v>122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80</v>
      </c>
      <c r="BK88" s="140">
        <f>ROUND(I88*H88,2)</f>
        <v>0</v>
      </c>
      <c r="BL88" s="17" t="s">
        <v>129</v>
      </c>
      <c r="BM88" s="139" t="s">
        <v>1108</v>
      </c>
    </row>
    <row r="89" spans="2:65" s="11" customFormat="1" ht="22.9" customHeight="1">
      <c r="B89" s="115"/>
      <c r="D89" s="116" t="s">
        <v>71</v>
      </c>
      <c r="E89" s="125" t="s">
        <v>1109</v>
      </c>
      <c r="F89" s="125" t="s">
        <v>1110</v>
      </c>
      <c r="I89" s="118"/>
      <c r="J89" s="126">
        <f>BK89</f>
        <v>0</v>
      </c>
      <c r="L89" s="115"/>
      <c r="M89" s="120"/>
      <c r="P89" s="121">
        <f>P90</f>
        <v>0</v>
      </c>
      <c r="R89" s="121">
        <f>R90</f>
        <v>0</v>
      </c>
      <c r="T89" s="122">
        <f>T90</f>
        <v>0</v>
      </c>
      <c r="AR89" s="116" t="s">
        <v>147</v>
      </c>
      <c r="AT89" s="123" t="s">
        <v>71</v>
      </c>
      <c r="AU89" s="123" t="s">
        <v>80</v>
      </c>
      <c r="AY89" s="116" t="s">
        <v>122</v>
      </c>
      <c r="BK89" s="124">
        <f>BK90</f>
        <v>0</v>
      </c>
    </row>
    <row r="90" spans="2:65" s="1" customFormat="1" ht="24.2" customHeight="1">
      <c r="B90" s="127"/>
      <c r="C90" s="128" t="s">
        <v>129</v>
      </c>
      <c r="D90" s="128" t="s">
        <v>124</v>
      </c>
      <c r="E90" s="129" t="s">
        <v>1111</v>
      </c>
      <c r="F90" s="130" t="s">
        <v>1112</v>
      </c>
      <c r="G90" s="131" t="s">
        <v>1090</v>
      </c>
      <c r="H90" s="132">
        <v>1</v>
      </c>
      <c r="I90" s="133"/>
      <c r="J90" s="134">
        <f>ROUND(I90*H90,2)</f>
        <v>0</v>
      </c>
      <c r="K90" s="130" t="s">
        <v>3</v>
      </c>
      <c r="L90" s="32"/>
      <c r="M90" s="135" t="s">
        <v>3</v>
      </c>
      <c r="N90" s="136" t="s">
        <v>43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129</v>
      </c>
      <c r="AT90" s="139" t="s">
        <v>124</v>
      </c>
      <c r="AU90" s="139" t="s">
        <v>82</v>
      </c>
      <c r="AY90" s="17" t="s">
        <v>122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7" t="s">
        <v>80</v>
      </c>
      <c r="BK90" s="140">
        <f>ROUND(I90*H90,2)</f>
        <v>0</v>
      </c>
      <c r="BL90" s="17" t="s">
        <v>129</v>
      </c>
      <c r="BM90" s="139" t="s">
        <v>1113</v>
      </c>
    </row>
    <row r="91" spans="2:65" s="11" customFormat="1" ht="22.9" customHeight="1">
      <c r="B91" s="115"/>
      <c r="D91" s="116" t="s">
        <v>71</v>
      </c>
      <c r="E91" s="125" t="s">
        <v>1114</v>
      </c>
      <c r="F91" s="125" t="s">
        <v>1115</v>
      </c>
      <c r="I91" s="118"/>
      <c r="J91" s="126">
        <f>BK91</f>
        <v>0</v>
      </c>
      <c r="L91" s="115"/>
      <c r="M91" s="120"/>
      <c r="P91" s="121">
        <f>SUM(P92:P93)</f>
        <v>0</v>
      </c>
      <c r="R91" s="121">
        <f>SUM(R92:R93)</f>
        <v>0</v>
      </c>
      <c r="T91" s="122">
        <f>SUM(T92:T93)</f>
        <v>0</v>
      </c>
      <c r="AR91" s="116" t="s">
        <v>147</v>
      </c>
      <c r="AT91" s="123" t="s">
        <v>71</v>
      </c>
      <c r="AU91" s="123" t="s">
        <v>80</v>
      </c>
      <c r="AY91" s="116" t="s">
        <v>122</v>
      </c>
      <c r="BK91" s="124">
        <f>SUM(BK92:BK93)</f>
        <v>0</v>
      </c>
    </row>
    <row r="92" spans="2:65" s="1" customFormat="1" ht="16.5" customHeight="1">
      <c r="B92" s="127"/>
      <c r="C92" s="128" t="s">
        <v>147</v>
      </c>
      <c r="D92" s="128" t="s">
        <v>124</v>
      </c>
      <c r="E92" s="129" t="s">
        <v>1116</v>
      </c>
      <c r="F92" s="130" t="s">
        <v>1117</v>
      </c>
      <c r="G92" s="131" t="s">
        <v>1090</v>
      </c>
      <c r="H92" s="132">
        <v>1</v>
      </c>
      <c r="I92" s="133"/>
      <c r="J92" s="134">
        <f>ROUND(I92*H92,2)</f>
        <v>0</v>
      </c>
      <c r="K92" s="130" t="s">
        <v>3</v>
      </c>
      <c r="L92" s="32"/>
      <c r="M92" s="135" t="s">
        <v>3</v>
      </c>
      <c r="N92" s="136" t="s">
        <v>43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129</v>
      </c>
      <c r="AT92" s="139" t="s">
        <v>124</v>
      </c>
      <c r="AU92" s="139" t="s">
        <v>82</v>
      </c>
      <c r="AY92" s="17" t="s">
        <v>122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7" t="s">
        <v>80</v>
      </c>
      <c r="BK92" s="140">
        <f>ROUND(I92*H92,2)</f>
        <v>0</v>
      </c>
      <c r="BL92" s="17" t="s">
        <v>129</v>
      </c>
      <c r="BM92" s="139" t="s">
        <v>1118</v>
      </c>
    </row>
    <row r="93" spans="2:65" s="1" customFormat="1" ht="24.2" customHeight="1">
      <c r="B93" s="127"/>
      <c r="C93" s="128" t="s">
        <v>152</v>
      </c>
      <c r="D93" s="128" t="s">
        <v>124</v>
      </c>
      <c r="E93" s="129" t="s">
        <v>1119</v>
      </c>
      <c r="F93" s="130" t="s">
        <v>1120</v>
      </c>
      <c r="G93" s="131" t="s">
        <v>1090</v>
      </c>
      <c r="H93" s="132">
        <v>1</v>
      </c>
      <c r="I93" s="133"/>
      <c r="J93" s="134">
        <f>ROUND(I93*H93,2)</f>
        <v>0</v>
      </c>
      <c r="K93" s="130" t="s">
        <v>3</v>
      </c>
      <c r="L93" s="32"/>
      <c r="M93" s="187" t="s">
        <v>3</v>
      </c>
      <c r="N93" s="188" t="s">
        <v>43</v>
      </c>
      <c r="O93" s="180"/>
      <c r="P93" s="185">
        <f>O93*H93</f>
        <v>0</v>
      </c>
      <c r="Q93" s="185">
        <v>0</v>
      </c>
      <c r="R93" s="185">
        <f>Q93*H93</f>
        <v>0</v>
      </c>
      <c r="S93" s="185">
        <v>0</v>
      </c>
      <c r="T93" s="186">
        <f>S93*H93</f>
        <v>0</v>
      </c>
      <c r="AR93" s="139" t="s">
        <v>129</v>
      </c>
      <c r="AT93" s="139" t="s">
        <v>124</v>
      </c>
      <c r="AU93" s="139" t="s">
        <v>82</v>
      </c>
      <c r="AY93" s="17" t="s">
        <v>122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7" t="s">
        <v>80</v>
      </c>
      <c r="BK93" s="140">
        <f>ROUND(I93*H93,2)</f>
        <v>0</v>
      </c>
      <c r="BL93" s="17" t="s">
        <v>129</v>
      </c>
      <c r="BM93" s="139" t="s">
        <v>1121</v>
      </c>
    </row>
    <row r="94" spans="2:65" s="1" customFormat="1" ht="6.95" customHeight="1"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32"/>
    </row>
  </sheetData>
  <autoFilter ref="C82:K93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189" customWidth="1"/>
    <col min="2" max="2" width="1.6640625" style="189" customWidth="1"/>
    <col min="3" max="4" width="5" style="189" customWidth="1"/>
    <col min="5" max="5" width="11.6640625" style="189" customWidth="1"/>
    <col min="6" max="6" width="9.1640625" style="189" customWidth="1"/>
    <col min="7" max="7" width="5" style="189" customWidth="1"/>
    <col min="8" max="8" width="77.83203125" style="189" customWidth="1"/>
    <col min="9" max="10" width="20" style="189" customWidth="1"/>
    <col min="11" max="11" width="1.6640625" style="189" customWidth="1"/>
  </cols>
  <sheetData>
    <row r="1" spans="2:11" customFormat="1" ht="37.5" customHeight="1"/>
    <row r="2" spans="2:11" customFormat="1" ht="7.5" customHeight="1">
      <c r="B2" s="190"/>
      <c r="C2" s="191"/>
      <c r="D2" s="191"/>
      <c r="E2" s="191"/>
      <c r="F2" s="191"/>
      <c r="G2" s="191"/>
      <c r="H2" s="191"/>
      <c r="I2" s="191"/>
      <c r="J2" s="191"/>
      <c r="K2" s="192"/>
    </row>
    <row r="3" spans="2:11" s="15" customFormat="1" ht="45" customHeight="1">
      <c r="B3" s="193"/>
      <c r="C3" s="311" t="s">
        <v>1122</v>
      </c>
      <c r="D3" s="311"/>
      <c r="E3" s="311"/>
      <c r="F3" s="311"/>
      <c r="G3" s="311"/>
      <c r="H3" s="311"/>
      <c r="I3" s="311"/>
      <c r="J3" s="311"/>
      <c r="K3" s="194"/>
    </row>
    <row r="4" spans="2:11" customFormat="1" ht="25.5" customHeight="1">
      <c r="B4" s="195"/>
      <c r="C4" s="316" t="s">
        <v>1123</v>
      </c>
      <c r="D4" s="316"/>
      <c r="E4" s="316"/>
      <c r="F4" s="316"/>
      <c r="G4" s="316"/>
      <c r="H4" s="316"/>
      <c r="I4" s="316"/>
      <c r="J4" s="316"/>
      <c r="K4" s="196"/>
    </row>
    <row r="5" spans="2:11" customFormat="1" ht="5.25" customHeight="1">
      <c r="B5" s="195"/>
      <c r="C5" s="197"/>
      <c r="D5" s="197"/>
      <c r="E5" s="197"/>
      <c r="F5" s="197"/>
      <c r="G5" s="197"/>
      <c r="H5" s="197"/>
      <c r="I5" s="197"/>
      <c r="J5" s="197"/>
      <c r="K5" s="196"/>
    </row>
    <row r="6" spans="2:11" customFormat="1" ht="15" customHeight="1">
      <c r="B6" s="195"/>
      <c r="C6" s="315" t="s">
        <v>1124</v>
      </c>
      <c r="D6" s="315"/>
      <c r="E6" s="315"/>
      <c r="F6" s="315"/>
      <c r="G6" s="315"/>
      <c r="H6" s="315"/>
      <c r="I6" s="315"/>
      <c r="J6" s="315"/>
      <c r="K6" s="196"/>
    </row>
    <row r="7" spans="2:11" customFormat="1" ht="15" customHeight="1">
      <c r="B7" s="199"/>
      <c r="C7" s="315" t="s">
        <v>1125</v>
      </c>
      <c r="D7" s="315"/>
      <c r="E7" s="315"/>
      <c r="F7" s="315"/>
      <c r="G7" s="315"/>
      <c r="H7" s="315"/>
      <c r="I7" s="315"/>
      <c r="J7" s="315"/>
      <c r="K7" s="196"/>
    </row>
    <row r="8" spans="2:11" customFormat="1" ht="12.75" customHeight="1">
      <c r="B8" s="199"/>
      <c r="C8" s="198"/>
      <c r="D8" s="198"/>
      <c r="E8" s="198"/>
      <c r="F8" s="198"/>
      <c r="G8" s="198"/>
      <c r="H8" s="198"/>
      <c r="I8" s="198"/>
      <c r="J8" s="198"/>
      <c r="K8" s="196"/>
    </row>
    <row r="9" spans="2:11" customFormat="1" ht="15" customHeight="1">
      <c r="B9" s="199"/>
      <c r="C9" s="315" t="s">
        <v>1126</v>
      </c>
      <c r="D9" s="315"/>
      <c r="E9" s="315"/>
      <c r="F9" s="315"/>
      <c r="G9" s="315"/>
      <c r="H9" s="315"/>
      <c r="I9" s="315"/>
      <c r="J9" s="315"/>
      <c r="K9" s="196"/>
    </row>
    <row r="10" spans="2:11" customFormat="1" ht="15" customHeight="1">
      <c r="B10" s="199"/>
      <c r="C10" s="198"/>
      <c r="D10" s="315" t="s">
        <v>1127</v>
      </c>
      <c r="E10" s="315"/>
      <c r="F10" s="315"/>
      <c r="G10" s="315"/>
      <c r="H10" s="315"/>
      <c r="I10" s="315"/>
      <c r="J10" s="315"/>
      <c r="K10" s="196"/>
    </row>
    <row r="11" spans="2:11" customFormat="1" ht="15" customHeight="1">
      <c r="B11" s="199"/>
      <c r="C11" s="200"/>
      <c r="D11" s="315" t="s">
        <v>1128</v>
      </c>
      <c r="E11" s="315"/>
      <c r="F11" s="315"/>
      <c r="G11" s="315"/>
      <c r="H11" s="315"/>
      <c r="I11" s="315"/>
      <c r="J11" s="315"/>
      <c r="K11" s="196"/>
    </row>
    <row r="12" spans="2:11" customFormat="1" ht="15" customHeight="1">
      <c r="B12" s="199"/>
      <c r="C12" s="200"/>
      <c r="D12" s="198"/>
      <c r="E12" s="198"/>
      <c r="F12" s="198"/>
      <c r="G12" s="198"/>
      <c r="H12" s="198"/>
      <c r="I12" s="198"/>
      <c r="J12" s="198"/>
      <c r="K12" s="196"/>
    </row>
    <row r="13" spans="2:11" customFormat="1" ht="15" customHeight="1">
      <c r="B13" s="199"/>
      <c r="C13" s="200"/>
      <c r="D13" s="201" t="s">
        <v>1129</v>
      </c>
      <c r="E13" s="198"/>
      <c r="F13" s="198"/>
      <c r="G13" s="198"/>
      <c r="H13" s="198"/>
      <c r="I13" s="198"/>
      <c r="J13" s="198"/>
      <c r="K13" s="196"/>
    </row>
    <row r="14" spans="2:11" customFormat="1" ht="12.75" customHeight="1">
      <c r="B14" s="199"/>
      <c r="C14" s="200"/>
      <c r="D14" s="200"/>
      <c r="E14" s="200"/>
      <c r="F14" s="200"/>
      <c r="G14" s="200"/>
      <c r="H14" s="200"/>
      <c r="I14" s="200"/>
      <c r="J14" s="200"/>
      <c r="K14" s="196"/>
    </row>
    <row r="15" spans="2:11" customFormat="1" ht="15" customHeight="1">
      <c r="B15" s="199"/>
      <c r="C15" s="200"/>
      <c r="D15" s="315" t="s">
        <v>1130</v>
      </c>
      <c r="E15" s="315"/>
      <c r="F15" s="315"/>
      <c r="G15" s="315"/>
      <c r="H15" s="315"/>
      <c r="I15" s="315"/>
      <c r="J15" s="315"/>
      <c r="K15" s="196"/>
    </row>
    <row r="16" spans="2:11" customFormat="1" ht="15" customHeight="1">
      <c r="B16" s="199"/>
      <c r="C16" s="200"/>
      <c r="D16" s="315" t="s">
        <v>1131</v>
      </c>
      <c r="E16" s="315"/>
      <c r="F16" s="315"/>
      <c r="G16" s="315"/>
      <c r="H16" s="315"/>
      <c r="I16" s="315"/>
      <c r="J16" s="315"/>
      <c r="K16" s="196"/>
    </row>
    <row r="17" spans="2:11" customFormat="1" ht="15" customHeight="1">
      <c r="B17" s="199"/>
      <c r="C17" s="200"/>
      <c r="D17" s="315" t="s">
        <v>1132</v>
      </c>
      <c r="E17" s="315"/>
      <c r="F17" s="315"/>
      <c r="G17" s="315"/>
      <c r="H17" s="315"/>
      <c r="I17" s="315"/>
      <c r="J17" s="315"/>
      <c r="K17" s="196"/>
    </row>
    <row r="18" spans="2:11" customFormat="1" ht="15" customHeight="1">
      <c r="B18" s="199"/>
      <c r="C18" s="200"/>
      <c r="D18" s="200"/>
      <c r="E18" s="202" t="s">
        <v>79</v>
      </c>
      <c r="F18" s="315" t="s">
        <v>1133</v>
      </c>
      <c r="G18" s="315"/>
      <c r="H18" s="315"/>
      <c r="I18" s="315"/>
      <c r="J18" s="315"/>
      <c r="K18" s="196"/>
    </row>
    <row r="19" spans="2:11" customFormat="1" ht="15" customHeight="1">
      <c r="B19" s="199"/>
      <c r="C19" s="200"/>
      <c r="D19" s="200"/>
      <c r="E19" s="202" t="s">
        <v>1134</v>
      </c>
      <c r="F19" s="315" t="s">
        <v>1135</v>
      </c>
      <c r="G19" s="315"/>
      <c r="H19" s="315"/>
      <c r="I19" s="315"/>
      <c r="J19" s="315"/>
      <c r="K19" s="196"/>
    </row>
    <row r="20" spans="2:11" customFormat="1" ht="15" customHeight="1">
      <c r="B20" s="199"/>
      <c r="C20" s="200"/>
      <c r="D20" s="200"/>
      <c r="E20" s="202" t="s">
        <v>1136</v>
      </c>
      <c r="F20" s="315" t="s">
        <v>1137</v>
      </c>
      <c r="G20" s="315"/>
      <c r="H20" s="315"/>
      <c r="I20" s="315"/>
      <c r="J20" s="315"/>
      <c r="K20" s="196"/>
    </row>
    <row r="21" spans="2:11" customFormat="1" ht="15" customHeight="1">
      <c r="B21" s="199"/>
      <c r="C21" s="200"/>
      <c r="D21" s="200"/>
      <c r="E21" s="202" t="s">
        <v>1138</v>
      </c>
      <c r="F21" s="315" t="s">
        <v>1139</v>
      </c>
      <c r="G21" s="315"/>
      <c r="H21" s="315"/>
      <c r="I21" s="315"/>
      <c r="J21" s="315"/>
      <c r="K21" s="196"/>
    </row>
    <row r="22" spans="2:11" customFormat="1" ht="15" customHeight="1">
      <c r="B22" s="199"/>
      <c r="C22" s="200"/>
      <c r="D22" s="200"/>
      <c r="E22" s="202" t="s">
        <v>1140</v>
      </c>
      <c r="F22" s="315" t="s">
        <v>1141</v>
      </c>
      <c r="G22" s="315"/>
      <c r="H22" s="315"/>
      <c r="I22" s="315"/>
      <c r="J22" s="315"/>
      <c r="K22" s="196"/>
    </row>
    <row r="23" spans="2:11" customFormat="1" ht="15" customHeight="1">
      <c r="B23" s="199"/>
      <c r="C23" s="200"/>
      <c r="D23" s="200"/>
      <c r="E23" s="202" t="s">
        <v>1142</v>
      </c>
      <c r="F23" s="315" t="s">
        <v>1143</v>
      </c>
      <c r="G23" s="315"/>
      <c r="H23" s="315"/>
      <c r="I23" s="315"/>
      <c r="J23" s="315"/>
      <c r="K23" s="196"/>
    </row>
    <row r="24" spans="2:11" customFormat="1" ht="12.75" customHeight="1">
      <c r="B24" s="199"/>
      <c r="C24" s="200"/>
      <c r="D24" s="200"/>
      <c r="E24" s="200"/>
      <c r="F24" s="200"/>
      <c r="G24" s="200"/>
      <c r="H24" s="200"/>
      <c r="I24" s="200"/>
      <c r="J24" s="200"/>
      <c r="K24" s="196"/>
    </row>
    <row r="25" spans="2:11" customFormat="1" ht="15" customHeight="1">
      <c r="B25" s="199"/>
      <c r="C25" s="315" t="s">
        <v>1144</v>
      </c>
      <c r="D25" s="315"/>
      <c r="E25" s="315"/>
      <c r="F25" s="315"/>
      <c r="G25" s="315"/>
      <c r="H25" s="315"/>
      <c r="I25" s="315"/>
      <c r="J25" s="315"/>
      <c r="K25" s="196"/>
    </row>
    <row r="26" spans="2:11" customFormat="1" ht="15" customHeight="1">
      <c r="B26" s="199"/>
      <c r="C26" s="315" t="s">
        <v>1145</v>
      </c>
      <c r="D26" s="315"/>
      <c r="E26" s="315"/>
      <c r="F26" s="315"/>
      <c r="G26" s="315"/>
      <c r="H26" s="315"/>
      <c r="I26" s="315"/>
      <c r="J26" s="315"/>
      <c r="K26" s="196"/>
    </row>
    <row r="27" spans="2:11" customFormat="1" ht="15" customHeight="1">
      <c r="B27" s="199"/>
      <c r="C27" s="198"/>
      <c r="D27" s="315" t="s">
        <v>1146</v>
      </c>
      <c r="E27" s="315"/>
      <c r="F27" s="315"/>
      <c r="G27" s="315"/>
      <c r="H27" s="315"/>
      <c r="I27" s="315"/>
      <c r="J27" s="315"/>
      <c r="K27" s="196"/>
    </row>
    <row r="28" spans="2:11" customFormat="1" ht="15" customHeight="1">
      <c r="B28" s="199"/>
      <c r="C28" s="200"/>
      <c r="D28" s="315" t="s">
        <v>1147</v>
      </c>
      <c r="E28" s="315"/>
      <c r="F28" s="315"/>
      <c r="G28" s="315"/>
      <c r="H28" s="315"/>
      <c r="I28" s="315"/>
      <c r="J28" s="315"/>
      <c r="K28" s="196"/>
    </row>
    <row r="29" spans="2:11" customFormat="1" ht="12.7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196"/>
    </row>
    <row r="30" spans="2:11" customFormat="1" ht="15" customHeight="1">
      <c r="B30" s="199"/>
      <c r="C30" s="200"/>
      <c r="D30" s="315" t="s">
        <v>1148</v>
      </c>
      <c r="E30" s="315"/>
      <c r="F30" s="315"/>
      <c r="G30" s="315"/>
      <c r="H30" s="315"/>
      <c r="I30" s="315"/>
      <c r="J30" s="315"/>
      <c r="K30" s="196"/>
    </row>
    <row r="31" spans="2:11" customFormat="1" ht="15" customHeight="1">
      <c r="B31" s="199"/>
      <c r="C31" s="200"/>
      <c r="D31" s="315" t="s">
        <v>1149</v>
      </c>
      <c r="E31" s="315"/>
      <c r="F31" s="315"/>
      <c r="G31" s="315"/>
      <c r="H31" s="315"/>
      <c r="I31" s="315"/>
      <c r="J31" s="315"/>
      <c r="K31" s="196"/>
    </row>
    <row r="32" spans="2:11" customFormat="1" ht="12.75" customHeight="1">
      <c r="B32" s="199"/>
      <c r="C32" s="200"/>
      <c r="D32" s="200"/>
      <c r="E32" s="200"/>
      <c r="F32" s="200"/>
      <c r="G32" s="200"/>
      <c r="H32" s="200"/>
      <c r="I32" s="200"/>
      <c r="J32" s="200"/>
      <c r="K32" s="196"/>
    </row>
    <row r="33" spans="2:11" customFormat="1" ht="15" customHeight="1">
      <c r="B33" s="199"/>
      <c r="C33" s="200"/>
      <c r="D33" s="315" t="s">
        <v>1150</v>
      </c>
      <c r="E33" s="315"/>
      <c r="F33" s="315"/>
      <c r="G33" s="315"/>
      <c r="H33" s="315"/>
      <c r="I33" s="315"/>
      <c r="J33" s="315"/>
      <c r="K33" s="196"/>
    </row>
    <row r="34" spans="2:11" customFormat="1" ht="15" customHeight="1">
      <c r="B34" s="199"/>
      <c r="C34" s="200"/>
      <c r="D34" s="315" t="s">
        <v>1151</v>
      </c>
      <c r="E34" s="315"/>
      <c r="F34" s="315"/>
      <c r="G34" s="315"/>
      <c r="H34" s="315"/>
      <c r="I34" s="315"/>
      <c r="J34" s="315"/>
      <c r="K34" s="196"/>
    </row>
    <row r="35" spans="2:11" customFormat="1" ht="15" customHeight="1">
      <c r="B35" s="199"/>
      <c r="C35" s="200"/>
      <c r="D35" s="315" t="s">
        <v>1152</v>
      </c>
      <c r="E35" s="315"/>
      <c r="F35" s="315"/>
      <c r="G35" s="315"/>
      <c r="H35" s="315"/>
      <c r="I35" s="315"/>
      <c r="J35" s="315"/>
      <c r="K35" s="196"/>
    </row>
    <row r="36" spans="2:11" customFormat="1" ht="15" customHeight="1">
      <c r="B36" s="199"/>
      <c r="C36" s="200"/>
      <c r="D36" s="198"/>
      <c r="E36" s="201" t="s">
        <v>108</v>
      </c>
      <c r="F36" s="198"/>
      <c r="G36" s="315" t="s">
        <v>1153</v>
      </c>
      <c r="H36" s="315"/>
      <c r="I36" s="315"/>
      <c r="J36" s="315"/>
      <c r="K36" s="196"/>
    </row>
    <row r="37" spans="2:11" customFormat="1" ht="30.75" customHeight="1">
      <c r="B37" s="199"/>
      <c r="C37" s="200"/>
      <c r="D37" s="198"/>
      <c r="E37" s="201" t="s">
        <v>1154</v>
      </c>
      <c r="F37" s="198"/>
      <c r="G37" s="315" t="s">
        <v>1155</v>
      </c>
      <c r="H37" s="315"/>
      <c r="I37" s="315"/>
      <c r="J37" s="315"/>
      <c r="K37" s="196"/>
    </row>
    <row r="38" spans="2:11" customFormat="1" ht="15" customHeight="1">
      <c r="B38" s="199"/>
      <c r="C38" s="200"/>
      <c r="D38" s="198"/>
      <c r="E38" s="201" t="s">
        <v>53</v>
      </c>
      <c r="F38" s="198"/>
      <c r="G38" s="315" t="s">
        <v>1156</v>
      </c>
      <c r="H38" s="315"/>
      <c r="I38" s="315"/>
      <c r="J38" s="315"/>
      <c r="K38" s="196"/>
    </row>
    <row r="39" spans="2:11" customFormat="1" ht="15" customHeight="1">
      <c r="B39" s="199"/>
      <c r="C39" s="200"/>
      <c r="D39" s="198"/>
      <c r="E39" s="201" t="s">
        <v>54</v>
      </c>
      <c r="F39" s="198"/>
      <c r="G39" s="315" t="s">
        <v>1157</v>
      </c>
      <c r="H39" s="315"/>
      <c r="I39" s="315"/>
      <c r="J39" s="315"/>
      <c r="K39" s="196"/>
    </row>
    <row r="40" spans="2:11" customFormat="1" ht="15" customHeight="1">
      <c r="B40" s="199"/>
      <c r="C40" s="200"/>
      <c r="D40" s="198"/>
      <c r="E40" s="201" t="s">
        <v>109</v>
      </c>
      <c r="F40" s="198"/>
      <c r="G40" s="315" t="s">
        <v>1158</v>
      </c>
      <c r="H40" s="315"/>
      <c r="I40" s="315"/>
      <c r="J40" s="315"/>
      <c r="K40" s="196"/>
    </row>
    <row r="41" spans="2:11" customFormat="1" ht="15" customHeight="1">
      <c r="B41" s="199"/>
      <c r="C41" s="200"/>
      <c r="D41" s="198"/>
      <c r="E41" s="201" t="s">
        <v>110</v>
      </c>
      <c r="F41" s="198"/>
      <c r="G41" s="315" t="s">
        <v>1159</v>
      </c>
      <c r="H41" s="315"/>
      <c r="I41" s="315"/>
      <c r="J41" s="315"/>
      <c r="K41" s="196"/>
    </row>
    <row r="42" spans="2:11" customFormat="1" ht="15" customHeight="1">
      <c r="B42" s="199"/>
      <c r="C42" s="200"/>
      <c r="D42" s="198"/>
      <c r="E42" s="201" t="s">
        <v>1160</v>
      </c>
      <c r="F42" s="198"/>
      <c r="G42" s="315" t="s">
        <v>1161</v>
      </c>
      <c r="H42" s="315"/>
      <c r="I42" s="315"/>
      <c r="J42" s="315"/>
      <c r="K42" s="196"/>
    </row>
    <row r="43" spans="2:11" customFormat="1" ht="15" customHeight="1">
      <c r="B43" s="199"/>
      <c r="C43" s="200"/>
      <c r="D43" s="198"/>
      <c r="E43" s="201"/>
      <c r="F43" s="198"/>
      <c r="G43" s="315" t="s">
        <v>1162</v>
      </c>
      <c r="H43" s="315"/>
      <c r="I43" s="315"/>
      <c r="J43" s="315"/>
      <c r="K43" s="196"/>
    </row>
    <row r="44" spans="2:11" customFormat="1" ht="15" customHeight="1">
      <c r="B44" s="199"/>
      <c r="C44" s="200"/>
      <c r="D44" s="198"/>
      <c r="E44" s="201" t="s">
        <v>1163</v>
      </c>
      <c r="F44" s="198"/>
      <c r="G44" s="315" t="s">
        <v>1164</v>
      </c>
      <c r="H44" s="315"/>
      <c r="I44" s="315"/>
      <c r="J44" s="315"/>
      <c r="K44" s="196"/>
    </row>
    <row r="45" spans="2:11" customFormat="1" ht="15" customHeight="1">
      <c r="B45" s="199"/>
      <c r="C45" s="200"/>
      <c r="D45" s="198"/>
      <c r="E45" s="201" t="s">
        <v>112</v>
      </c>
      <c r="F45" s="198"/>
      <c r="G45" s="315" t="s">
        <v>1165</v>
      </c>
      <c r="H45" s="315"/>
      <c r="I45" s="315"/>
      <c r="J45" s="315"/>
      <c r="K45" s="196"/>
    </row>
    <row r="46" spans="2:11" customFormat="1" ht="12.75" customHeight="1">
      <c r="B46" s="199"/>
      <c r="C46" s="200"/>
      <c r="D46" s="198"/>
      <c r="E46" s="198"/>
      <c r="F46" s="198"/>
      <c r="G46" s="198"/>
      <c r="H46" s="198"/>
      <c r="I46" s="198"/>
      <c r="J46" s="198"/>
      <c r="K46" s="196"/>
    </row>
    <row r="47" spans="2:11" customFormat="1" ht="15" customHeight="1">
      <c r="B47" s="199"/>
      <c r="C47" s="200"/>
      <c r="D47" s="315" t="s">
        <v>1166</v>
      </c>
      <c r="E47" s="315"/>
      <c r="F47" s="315"/>
      <c r="G47" s="315"/>
      <c r="H47" s="315"/>
      <c r="I47" s="315"/>
      <c r="J47" s="315"/>
      <c r="K47" s="196"/>
    </row>
    <row r="48" spans="2:11" customFormat="1" ht="15" customHeight="1">
      <c r="B48" s="199"/>
      <c r="C48" s="200"/>
      <c r="D48" s="200"/>
      <c r="E48" s="315" t="s">
        <v>1167</v>
      </c>
      <c r="F48" s="315"/>
      <c r="G48" s="315"/>
      <c r="H48" s="315"/>
      <c r="I48" s="315"/>
      <c r="J48" s="315"/>
      <c r="K48" s="196"/>
    </row>
    <row r="49" spans="2:11" customFormat="1" ht="15" customHeight="1">
      <c r="B49" s="199"/>
      <c r="C49" s="200"/>
      <c r="D49" s="200"/>
      <c r="E49" s="315" t="s">
        <v>1168</v>
      </c>
      <c r="F49" s="315"/>
      <c r="G49" s="315"/>
      <c r="H49" s="315"/>
      <c r="I49" s="315"/>
      <c r="J49" s="315"/>
      <c r="K49" s="196"/>
    </row>
    <row r="50" spans="2:11" customFormat="1" ht="15" customHeight="1">
      <c r="B50" s="199"/>
      <c r="C50" s="200"/>
      <c r="D50" s="200"/>
      <c r="E50" s="315" t="s">
        <v>1169</v>
      </c>
      <c r="F50" s="315"/>
      <c r="G50" s="315"/>
      <c r="H50" s="315"/>
      <c r="I50" s="315"/>
      <c r="J50" s="315"/>
      <c r="K50" s="196"/>
    </row>
    <row r="51" spans="2:11" customFormat="1" ht="15" customHeight="1">
      <c r="B51" s="199"/>
      <c r="C51" s="200"/>
      <c r="D51" s="315" t="s">
        <v>1170</v>
      </c>
      <c r="E51" s="315"/>
      <c r="F51" s="315"/>
      <c r="G51" s="315"/>
      <c r="H51" s="315"/>
      <c r="I51" s="315"/>
      <c r="J51" s="315"/>
      <c r="K51" s="196"/>
    </row>
    <row r="52" spans="2:11" customFormat="1" ht="25.5" customHeight="1">
      <c r="B52" s="195"/>
      <c r="C52" s="316" t="s">
        <v>1171</v>
      </c>
      <c r="D52" s="316"/>
      <c r="E52" s="316"/>
      <c r="F52" s="316"/>
      <c r="G52" s="316"/>
      <c r="H52" s="316"/>
      <c r="I52" s="316"/>
      <c r="J52" s="316"/>
      <c r="K52" s="196"/>
    </row>
    <row r="53" spans="2:11" customFormat="1" ht="5.25" customHeight="1">
      <c r="B53" s="195"/>
      <c r="C53" s="197"/>
      <c r="D53" s="197"/>
      <c r="E53" s="197"/>
      <c r="F53" s="197"/>
      <c r="G53" s="197"/>
      <c r="H53" s="197"/>
      <c r="I53" s="197"/>
      <c r="J53" s="197"/>
      <c r="K53" s="196"/>
    </row>
    <row r="54" spans="2:11" customFormat="1" ht="15" customHeight="1">
      <c r="B54" s="195"/>
      <c r="C54" s="315" t="s">
        <v>1172</v>
      </c>
      <c r="D54" s="315"/>
      <c r="E54" s="315"/>
      <c r="F54" s="315"/>
      <c r="G54" s="315"/>
      <c r="H54" s="315"/>
      <c r="I54" s="315"/>
      <c r="J54" s="315"/>
      <c r="K54" s="196"/>
    </row>
    <row r="55" spans="2:11" customFormat="1" ht="15" customHeight="1">
      <c r="B55" s="195"/>
      <c r="C55" s="315" t="s">
        <v>1173</v>
      </c>
      <c r="D55" s="315"/>
      <c r="E55" s="315"/>
      <c r="F55" s="315"/>
      <c r="G55" s="315"/>
      <c r="H55" s="315"/>
      <c r="I55" s="315"/>
      <c r="J55" s="315"/>
      <c r="K55" s="196"/>
    </row>
    <row r="56" spans="2:11" customFormat="1" ht="12.75" customHeight="1">
      <c r="B56" s="195"/>
      <c r="C56" s="198"/>
      <c r="D56" s="198"/>
      <c r="E56" s="198"/>
      <c r="F56" s="198"/>
      <c r="G56" s="198"/>
      <c r="H56" s="198"/>
      <c r="I56" s="198"/>
      <c r="J56" s="198"/>
      <c r="K56" s="196"/>
    </row>
    <row r="57" spans="2:11" customFormat="1" ht="15" customHeight="1">
      <c r="B57" s="195"/>
      <c r="C57" s="315" t="s">
        <v>1174</v>
      </c>
      <c r="D57" s="315"/>
      <c r="E57" s="315"/>
      <c r="F57" s="315"/>
      <c r="G57" s="315"/>
      <c r="H57" s="315"/>
      <c r="I57" s="315"/>
      <c r="J57" s="315"/>
      <c r="K57" s="196"/>
    </row>
    <row r="58" spans="2:11" customFormat="1" ht="15" customHeight="1">
      <c r="B58" s="195"/>
      <c r="C58" s="200"/>
      <c r="D58" s="315" t="s">
        <v>1175</v>
      </c>
      <c r="E58" s="315"/>
      <c r="F58" s="315"/>
      <c r="G58" s="315"/>
      <c r="H58" s="315"/>
      <c r="I58" s="315"/>
      <c r="J58" s="315"/>
      <c r="K58" s="196"/>
    </row>
    <row r="59" spans="2:11" customFormat="1" ht="15" customHeight="1">
      <c r="B59" s="195"/>
      <c r="C59" s="200"/>
      <c r="D59" s="315" t="s">
        <v>1176</v>
      </c>
      <c r="E59" s="315"/>
      <c r="F59" s="315"/>
      <c r="G59" s="315"/>
      <c r="H59" s="315"/>
      <c r="I59" s="315"/>
      <c r="J59" s="315"/>
      <c r="K59" s="196"/>
    </row>
    <row r="60" spans="2:11" customFormat="1" ht="15" customHeight="1">
      <c r="B60" s="195"/>
      <c r="C60" s="200"/>
      <c r="D60" s="315" t="s">
        <v>1177</v>
      </c>
      <c r="E60" s="315"/>
      <c r="F60" s="315"/>
      <c r="G60" s="315"/>
      <c r="H60" s="315"/>
      <c r="I60" s="315"/>
      <c r="J60" s="315"/>
      <c r="K60" s="196"/>
    </row>
    <row r="61" spans="2:11" customFormat="1" ht="15" customHeight="1">
      <c r="B61" s="195"/>
      <c r="C61" s="200"/>
      <c r="D61" s="315" t="s">
        <v>1178</v>
      </c>
      <c r="E61" s="315"/>
      <c r="F61" s="315"/>
      <c r="G61" s="315"/>
      <c r="H61" s="315"/>
      <c r="I61" s="315"/>
      <c r="J61" s="315"/>
      <c r="K61" s="196"/>
    </row>
    <row r="62" spans="2:11" customFormat="1" ht="15" customHeight="1">
      <c r="B62" s="195"/>
      <c r="C62" s="200"/>
      <c r="D62" s="317" t="s">
        <v>1179</v>
      </c>
      <c r="E62" s="317"/>
      <c r="F62" s="317"/>
      <c r="G62" s="317"/>
      <c r="H62" s="317"/>
      <c r="I62" s="317"/>
      <c r="J62" s="317"/>
      <c r="K62" s="196"/>
    </row>
    <row r="63" spans="2:11" customFormat="1" ht="15" customHeight="1">
      <c r="B63" s="195"/>
      <c r="C63" s="200"/>
      <c r="D63" s="315" t="s">
        <v>1180</v>
      </c>
      <c r="E63" s="315"/>
      <c r="F63" s="315"/>
      <c r="G63" s="315"/>
      <c r="H63" s="315"/>
      <c r="I63" s="315"/>
      <c r="J63" s="315"/>
      <c r="K63" s="196"/>
    </row>
    <row r="64" spans="2:11" customFormat="1" ht="12.75" customHeight="1">
      <c r="B64" s="195"/>
      <c r="C64" s="200"/>
      <c r="D64" s="200"/>
      <c r="E64" s="203"/>
      <c r="F64" s="200"/>
      <c r="G64" s="200"/>
      <c r="H64" s="200"/>
      <c r="I64" s="200"/>
      <c r="J64" s="200"/>
      <c r="K64" s="196"/>
    </row>
    <row r="65" spans="2:11" customFormat="1" ht="15" customHeight="1">
      <c r="B65" s="195"/>
      <c r="C65" s="200"/>
      <c r="D65" s="315" t="s">
        <v>1181</v>
      </c>
      <c r="E65" s="315"/>
      <c r="F65" s="315"/>
      <c r="G65" s="315"/>
      <c r="H65" s="315"/>
      <c r="I65" s="315"/>
      <c r="J65" s="315"/>
      <c r="K65" s="196"/>
    </row>
    <row r="66" spans="2:11" customFormat="1" ht="15" customHeight="1">
      <c r="B66" s="195"/>
      <c r="C66" s="200"/>
      <c r="D66" s="317" t="s">
        <v>1182</v>
      </c>
      <c r="E66" s="317"/>
      <c r="F66" s="317"/>
      <c r="G66" s="317"/>
      <c r="H66" s="317"/>
      <c r="I66" s="317"/>
      <c r="J66" s="317"/>
      <c r="K66" s="196"/>
    </row>
    <row r="67" spans="2:11" customFormat="1" ht="15" customHeight="1">
      <c r="B67" s="195"/>
      <c r="C67" s="200"/>
      <c r="D67" s="315" t="s">
        <v>1183</v>
      </c>
      <c r="E67" s="315"/>
      <c r="F67" s="315"/>
      <c r="G67" s="315"/>
      <c r="H67" s="315"/>
      <c r="I67" s="315"/>
      <c r="J67" s="315"/>
      <c r="K67" s="196"/>
    </row>
    <row r="68" spans="2:11" customFormat="1" ht="15" customHeight="1">
      <c r="B68" s="195"/>
      <c r="C68" s="200"/>
      <c r="D68" s="315" t="s">
        <v>1184</v>
      </c>
      <c r="E68" s="315"/>
      <c r="F68" s="315"/>
      <c r="G68" s="315"/>
      <c r="H68" s="315"/>
      <c r="I68" s="315"/>
      <c r="J68" s="315"/>
      <c r="K68" s="196"/>
    </row>
    <row r="69" spans="2:11" customFormat="1" ht="15" customHeight="1">
      <c r="B69" s="195"/>
      <c r="C69" s="200"/>
      <c r="D69" s="315" t="s">
        <v>1185</v>
      </c>
      <c r="E69" s="315"/>
      <c r="F69" s="315"/>
      <c r="G69" s="315"/>
      <c r="H69" s="315"/>
      <c r="I69" s="315"/>
      <c r="J69" s="315"/>
      <c r="K69" s="196"/>
    </row>
    <row r="70" spans="2:11" customFormat="1" ht="15" customHeight="1">
      <c r="B70" s="195"/>
      <c r="C70" s="200"/>
      <c r="D70" s="315" t="s">
        <v>1186</v>
      </c>
      <c r="E70" s="315"/>
      <c r="F70" s="315"/>
      <c r="G70" s="315"/>
      <c r="H70" s="315"/>
      <c r="I70" s="315"/>
      <c r="J70" s="315"/>
      <c r="K70" s="196"/>
    </row>
    <row r="71" spans="2:11" customFormat="1" ht="12.75" customHeight="1">
      <c r="B71" s="204"/>
      <c r="C71" s="205"/>
      <c r="D71" s="205"/>
      <c r="E71" s="205"/>
      <c r="F71" s="205"/>
      <c r="G71" s="205"/>
      <c r="H71" s="205"/>
      <c r="I71" s="205"/>
      <c r="J71" s="205"/>
      <c r="K71" s="206"/>
    </row>
    <row r="72" spans="2:11" customFormat="1" ht="18.75" customHeight="1">
      <c r="B72" s="207"/>
      <c r="C72" s="207"/>
      <c r="D72" s="207"/>
      <c r="E72" s="207"/>
      <c r="F72" s="207"/>
      <c r="G72" s="207"/>
      <c r="H72" s="207"/>
      <c r="I72" s="207"/>
      <c r="J72" s="207"/>
      <c r="K72" s="208"/>
    </row>
    <row r="73" spans="2:11" customFormat="1" ht="18.75" customHeight="1">
      <c r="B73" s="208"/>
      <c r="C73" s="208"/>
      <c r="D73" s="208"/>
      <c r="E73" s="208"/>
      <c r="F73" s="208"/>
      <c r="G73" s="208"/>
      <c r="H73" s="208"/>
      <c r="I73" s="208"/>
      <c r="J73" s="208"/>
      <c r="K73" s="208"/>
    </row>
    <row r="74" spans="2:11" customFormat="1" ht="7.5" customHeight="1">
      <c r="B74" s="209"/>
      <c r="C74" s="210"/>
      <c r="D74" s="210"/>
      <c r="E74" s="210"/>
      <c r="F74" s="210"/>
      <c r="G74" s="210"/>
      <c r="H74" s="210"/>
      <c r="I74" s="210"/>
      <c r="J74" s="210"/>
      <c r="K74" s="211"/>
    </row>
    <row r="75" spans="2:11" customFormat="1" ht="45" customHeight="1">
      <c r="B75" s="212"/>
      <c r="C75" s="310" t="s">
        <v>1187</v>
      </c>
      <c r="D75" s="310"/>
      <c r="E75" s="310"/>
      <c r="F75" s="310"/>
      <c r="G75" s="310"/>
      <c r="H75" s="310"/>
      <c r="I75" s="310"/>
      <c r="J75" s="310"/>
      <c r="K75" s="213"/>
    </row>
    <row r="76" spans="2:11" customFormat="1" ht="17.25" customHeight="1">
      <c r="B76" s="212"/>
      <c r="C76" s="214" t="s">
        <v>1188</v>
      </c>
      <c r="D76" s="214"/>
      <c r="E76" s="214"/>
      <c r="F76" s="214" t="s">
        <v>1189</v>
      </c>
      <c r="G76" s="215"/>
      <c r="H76" s="214" t="s">
        <v>54</v>
      </c>
      <c r="I76" s="214" t="s">
        <v>57</v>
      </c>
      <c r="J76" s="214" t="s">
        <v>1190</v>
      </c>
      <c r="K76" s="213"/>
    </row>
    <row r="77" spans="2:11" customFormat="1" ht="17.25" customHeight="1">
      <c r="B77" s="212"/>
      <c r="C77" s="216" t="s">
        <v>1191</v>
      </c>
      <c r="D77" s="216"/>
      <c r="E77" s="216"/>
      <c r="F77" s="217" t="s">
        <v>1192</v>
      </c>
      <c r="G77" s="218"/>
      <c r="H77" s="216"/>
      <c r="I77" s="216"/>
      <c r="J77" s="216" t="s">
        <v>1193</v>
      </c>
      <c r="K77" s="213"/>
    </row>
    <row r="78" spans="2:11" customFormat="1" ht="5.25" customHeight="1">
      <c r="B78" s="212"/>
      <c r="C78" s="219"/>
      <c r="D78" s="219"/>
      <c r="E78" s="219"/>
      <c r="F78" s="219"/>
      <c r="G78" s="220"/>
      <c r="H78" s="219"/>
      <c r="I78" s="219"/>
      <c r="J78" s="219"/>
      <c r="K78" s="213"/>
    </row>
    <row r="79" spans="2:11" customFormat="1" ht="15" customHeight="1">
      <c r="B79" s="212"/>
      <c r="C79" s="201" t="s">
        <v>53</v>
      </c>
      <c r="D79" s="221"/>
      <c r="E79" s="221"/>
      <c r="F79" s="222" t="s">
        <v>1194</v>
      </c>
      <c r="G79" s="223"/>
      <c r="H79" s="201" t="s">
        <v>1195</v>
      </c>
      <c r="I79" s="201" t="s">
        <v>1196</v>
      </c>
      <c r="J79" s="201">
        <v>20</v>
      </c>
      <c r="K79" s="213"/>
    </row>
    <row r="80" spans="2:11" customFormat="1" ht="15" customHeight="1">
      <c r="B80" s="212"/>
      <c r="C80" s="201" t="s">
        <v>1197</v>
      </c>
      <c r="D80" s="201"/>
      <c r="E80" s="201"/>
      <c r="F80" s="222" t="s">
        <v>1194</v>
      </c>
      <c r="G80" s="223"/>
      <c r="H80" s="201" t="s">
        <v>1198</v>
      </c>
      <c r="I80" s="201" t="s">
        <v>1196</v>
      </c>
      <c r="J80" s="201">
        <v>120</v>
      </c>
      <c r="K80" s="213"/>
    </row>
    <row r="81" spans="2:11" customFormat="1" ht="15" customHeight="1">
      <c r="B81" s="224"/>
      <c r="C81" s="201" t="s">
        <v>1199</v>
      </c>
      <c r="D81" s="201"/>
      <c r="E81" s="201"/>
      <c r="F81" s="222" t="s">
        <v>1200</v>
      </c>
      <c r="G81" s="223"/>
      <c r="H81" s="201" t="s">
        <v>1201</v>
      </c>
      <c r="I81" s="201" t="s">
        <v>1196</v>
      </c>
      <c r="J81" s="201">
        <v>50</v>
      </c>
      <c r="K81" s="213"/>
    </row>
    <row r="82" spans="2:11" customFormat="1" ht="15" customHeight="1">
      <c r="B82" s="224"/>
      <c r="C82" s="201" t="s">
        <v>1202</v>
      </c>
      <c r="D82" s="201"/>
      <c r="E82" s="201"/>
      <c r="F82" s="222" t="s">
        <v>1194</v>
      </c>
      <c r="G82" s="223"/>
      <c r="H82" s="201" t="s">
        <v>1203</v>
      </c>
      <c r="I82" s="201" t="s">
        <v>1204</v>
      </c>
      <c r="J82" s="201"/>
      <c r="K82" s="213"/>
    </row>
    <row r="83" spans="2:11" customFormat="1" ht="15" customHeight="1">
      <c r="B83" s="224"/>
      <c r="C83" s="201" t="s">
        <v>1205</v>
      </c>
      <c r="D83" s="201"/>
      <c r="E83" s="201"/>
      <c r="F83" s="222" t="s">
        <v>1200</v>
      </c>
      <c r="G83" s="201"/>
      <c r="H83" s="201" t="s">
        <v>1206</v>
      </c>
      <c r="I83" s="201" t="s">
        <v>1196</v>
      </c>
      <c r="J83" s="201">
        <v>15</v>
      </c>
      <c r="K83" s="213"/>
    </row>
    <row r="84" spans="2:11" customFormat="1" ht="15" customHeight="1">
      <c r="B84" s="224"/>
      <c r="C84" s="201" t="s">
        <v>1207</v>
      </c>
      <c r="D84" s="201"/>
      <c r="E84" s="201"/>
      <c r="F84" s="222" t="s">
        <v>1200</v>
      </c>
      <c r="G84" s="201"/>
      <c r="H84" s="201" t="s">
        <v>1208</v>
      </c>
      <c r="I84" s="201" t="s">
        <v>1196</v>
      </c>
      <c r="J84" s="201">
        <v>15</v>
      </c>
      <c r="K84" s="213"/>
    </row>
    <row r="85" spans="2:11" customFormat="1" ht="15" customHeight="1">
      <c r="B85" s="224"/>
      <c r="C85" s="201" t="s">
        <v>1209</v>
      </c>
      <c r="D85" s="201"/>
      <c r="E85" s="201"/>
      <c r="F85" s="222" t="s">
        <v>1200</v>
      </c>
      <c r="G85" s="201"/>
      <c r="H85" s="201" t="s">
        <v>1210</v>
      </c>
      <c r="I85" s="201" t="s">
        <v>1196</v>
      </c>
      <c r="J85" s="201">
        <v>20</v>
      </c>
      <c r="K85" s="213"/>
    </row>
    <row r="86" spans="2:11" customFormat="1" ht="15" customHeight="1">
      <c r="B86" s="224"/>
      <c r="C86" s="201" t="s">
        <v>1211</v>
      </c>
      <c r="D86" s="201"/>
      <c r="E86" s="201"/>
      <c r="F86" s="222" t="s">
        <v>1200</v>
      </c>
      <c r="G86" s="201"/>
      <c r="H86" s="201" t="s">
        <v>1212</v>
      </c>
      <c r="I86" s="201" t="s">
        <v>1196</v>
      </c>
      <c r="J86" s="201">
        <v>20</v>
      </c>
      <c r="K86" s="213"/>
    </row>
    <row r="87" spans="2:11" customFormat="1" ht="15" customHeight="1">
      <c r="B87" s="224"/>
      <c r="C87" s="201" t="s">
        <v>1213</v>
      </c>
      <c r="D87" s="201"/>
      <c r="E87" s="201"/>
      <c r="F87" s="222" t="s">
        <v>1200</v>
      </c>
      <c r="G87" s="223"/>
      <c r="H87" s="201" t="s">
        <v>1214</v>
      </c>
      <c r="I87" s="201" t="s">
        <v>1196</v>
      </c>
      <c r="J87" s="201">
        <v>50</v>
      </c>
      <c r="K87" s="213"/>
    </row>
    <row r="88" spans="2:11" customFormat="1" ht="15" customHeight="1">
      <c r="B88" s="224"/>
      <c r="C88" s="201" t="s">
        <v>1215</v>
      </c>
      <c r="D88" s="201"/>
      <c r="E88" s="201"/>
      <c r="F88" s="222" t="s">
        <v>1200</v>
      </c>
      <c r="G88" s="223"/>
      <c r="H88" s="201" t="s">
        <v>1216</v>
      </c>
      <c r="I88" s="201" t="s">
        <v>1196</v>
      </c>
      <c r="J88" s="201">
        <v>20</v>
      </c>
      <c r="K88" s="213"/>
    </row>
    <row r="89" spans="2:11" customFormat="1" ht="15" customHeight="1">
      <c r="B89" s="224"/>
      <c r="C89" s="201" t="s">
        <v>1217</v>
      </c>
      <c r="D89" s="201"/>
      <c r="E89" s="201"/>
      <c r="F89" s="222" t="s">
        <v>1200</v>
      </c>
      <c r="G89" s="223"/>
      <c r="H89" s="201" t="s">
        <v>1218</v>
      </c>
      <c r="I89" s="201" t="s">
        <v>1196</v>
      </c>
      <c r="J89" s="201">
        <v>20</v>
      </c>
      <c r="K89" s="213"/>
    </row>
    <row r="90" spans="2:11" customFormat="1" ht="15" customHeight="1">
      <c r="B90" s="224"/>
      <c r="C90" s="201" t="s">
        <v>1219</v>
      </c>
      <c r="D90" s="201"/>
      <c r="E90" s="201"/>
      <c r="F90" s="222" t="s">
        <v>1200</v>
      </c>
      <c r="G90" s="223"/>
      <c r="H90" s="201" t="s">
        <v>1220</v>
      </c>
      <c r="I90" s="201" t="s">
        <v>1196</v>
      </c>
      <c r="J90" s="201">
        <v>50</v>
      </c>
      <c r="K90" s="213"/>
    </row>
    <row r="91" spans="2:11" customFormat="1" ht="15" customHeight="1">
      <c r="B91" s="224"/>
      <c r="C91" s="201" t="s">
        <v>1221</v>
      </c>
      <c r="D91" s="201"/>
      <c r="E91" s="201"/>
      <c r="F91" s="222" t="s">
        <v>1200</v>
      </c>
      <c r="G91" s="223"/>
      <c r="H91" s="201" t="s">
        <v>1221</v>
      </c>
      <c r="I91" s="201" t="s">
        <v>1196</v>
      </c>
      <c r="J91" s="201">
        <v>50</v>
      </c>
      <c r="K91" s="213"/>
    </row>
    <row r="92" spans="2:11" customFormat="1" ht="15" customHeight="1">
      <c r="B92" s="224"/>
      <c r="C92" s="201" t="s">
        <v>1222</v>
      </c>
      <c r="D92" s="201"/>
      <c r="E92" s="201"/>
      <c r="F92" s="222" t="s">
        <v>1200</v>
      </c>
      <c r="G92" s="223"/>
      <c r="H92" s="201" t="s">
        <v>1223</v>
      </c>
      <c r="I92" s="201" t="s">
        <v>1196</v>
      </c>
      <c r="J92" s="201">
        <v>255</v>
      </c>
      <c r="K92" s="213"/>
    </row>
    <row r="93" spans="2:11" customFormat="1" ht="15" customHeight="1">
      <c r="B93" s="224"/>
      <c r="C93" s="201" t="s">
        <v>1224</v>
      </c>
      <c r="D93" s="201"/>
      <c r="E93" s="201"/>
      <c r="F93" s="222" t="s">
        <v>1194</v>
      </c>
      <c r="G93" s="223"/>
      <c r="H93" s="201" t="s">
        <v>1225</v>
      </c>
      <c r="I93" s="201" t="s">
        <v>1226</v>
      </c>
      <c r="J93" s="201"/>
      <c r="K93" s="213"/>
    </row>
    <row r="94" spans="2:11" customFormat="1" ht="15" customHeight="1">
      <c r="B94" s="224"/>
      <c r="C94" s="201" t="s">
        <v>1227</v>
      </c>
      <c r="D94" s="201"/>
      <c r="E94" s="201"/>
      <c r="F94" s="222" t="s">
        <v>1194</v>
      </c>
      <c r="G94" s="223"/>
      <c r="H94" s="201" t="s">
        <v>1228</v>
      </c>
      <c r="I94" s="201" t="s">
        <v>1229</v>
      </c>
      <c r="J94" s="201"/>
      <c r="K94" s="213"/>
    </row>
    <row r="95" spans="2:11" customFormat="1" ht="15" customHeight="1">
      <c r="B95" s="224"/>
      <c r="C95" s="201" t="s">
        <v>1230</v>
      </c>
      <c r="D95" s="201"/>
      <c r="E95" s="201"/>
      <c r="F95" s="222" t="s">
        <v>1194</v>
      </c>
      <c r="G95" s="223"/>
      <c r="H95" s="201" t="s">
        <v>1230</v>
      </c>
      <c r="I95" s="201" t="s">
        <v>1229</v>
      </c>
      <c r="J95" s="201"/>
      <c r="K95" s="213"/>
    </row>
    <row r="96" spans="2:11" customFormat="1" ht="15" customHeight="1">
      <c r="B96" s="224"/>
      <c r="C96" s="201" t="s">
        <v>38</v>
      </c>
      <c r="D96" s="201"/>
      <c r="E96" s="201"/>
      <c r="F96" s="222" t="s">
        <v>1194</v>
      </c>
      <c r="G96" s="223"/>
      <c r="H96" s="201" t="s">
        <v>1231</v>
      </c>
      <c r="I96" s="201" t="s">
        <v>1229</v>
      </c>
      <c r="J96" s="201"/>
      <c r="K96" s="213"/>
    </row>
    <row r="97" spans="2:11" customFormat="1" ht="15" customHeight="1">
      <c r="B97" s="224"/>
      <c r="C97" s="201" t="s">
        <v>48</v>
      </c>
      <c r="D97" s="201"/>
      <c r="E97" s="201"/>
      <c r="F97" s="222" t="s">
        <v>1194</v>
      </c>
      <c r="G97" s="223"/>
      <c r="H97" s="201" t="s">
        <v>1232</v>
      </c>
      <c r="I97" s="201" t="s">
        <v>1229</v>
      </c>
      <c r="J97" s="201"/>
      <c r="K97" s="213"/>
    </row>
    <row r="98" spans="2:11" customFormat="1" ht="15" customHeight="1">
      <c r="B98" s="225"/>
      <c r="C98" s="226"/>
      <c r="D98" s="226"/>
      <c r="E98" s="226"/>
      <c r="F98" s="226"/>
      <c r="G98" s="226"/>
      <c r="H98" s="226"/>
      <c r="I98" s="226"/>
      <c r="J98" s="226"/>
      <c r="K98" s="227"/>
    </row>
    <row r="99" spans="2:11" customFormat="1" ht="18.75" customHeight="1">
      <c r="B99" s="228"/>
      <c r="C99" s="229"/>
      <c r="D99" s="229"/>
      <c r="E99" s="229"/>
      <c r="F99" s="229"/>
      <c r="G99" s="229"/>
      <c r="H99" s="229"/>
      <c r="I99" s="229"/>
      <c r="J99" s="229"/>
      <c r="K99" s="228"/>
    </row>
    <row r="100" spans="2:11" customFormat="1" ht="18.75" customHeight="1"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</row>
    <row r="101" spans="2:11" customFormat="1" ht="7.5" customHeight="1">
      <c r="B101" s="209"/>
      <c r="C101" s="210"/>
      <c r="D101" s="210"/>
      <c r="E101" s="210"/>
      <c r="F101" s="210"/>
      <c r="G101" s="210"/>
      <c r="H101" s="210"/>
      <c r="I101" s="210"/>
      <c r="J101" s="210"/>
      <c r="K101" s="211"/>
    </row>
    <row r="102" spans="2:11" customFormat="1" ht="45" customHeight="1">
      <c r="B102" s="212"/>
      <c r="C102" s="310" t="s">
        <v>1233</v>
      </c>
      <c r="D102" s="310"/>
      <c r="E102" s="310"/>
      <c r="F102" s="310"/>
      <c r="G102" s="310"/>
      <c r="H102" s="310"/>
      <c r="I102" s="310"/>
      <c r="J102" s="310"/>
      <c r="K102" s="213"/>
    </row>
    <row r="103" spans="2:11" customFormat="1" ht="17.25" customHeight="1">
      <c r="B103" s="212"/>
      <c r="C103" s="214" t="s">
        <v>1188</v>
      </c>
      <c r="D103" s="214"/>
      <c r="E103" s="214"/>
      <c r="F103" s="214" t="s">
        <v>1189</v>
      </c>
      <c r="G103" s="215"/>
      <c r="H103" s="214" t="s">
        <v>54</v>
      </c>
      <c r="I103" s="214" t="s">
        <v>57</v>
      </c>
      <c r="J103" s="214" t="s">
        <v>1190</v>
      </c>
      <c r="K103" s="213"/>
    </row>
    <row r="104" spans="2:11" customFormat="1" ht="17.25" customHeight="1">
      <c r="B104" s="212"/>
      <c r="C104" s="216" t="s">
        <v>1191</v>
      </c>
      <c r="D104" s="216"/>
      <c r="E104" s="216"/>
      <c r="F104" s="217" t="s">
        <v>1192</v>
      </c>
      <c r="G104" s="218"/>
      <c r="H104" s="216"/>
      <c r="I104" s="216"/>
      <c r="J104" s="216" t="s">
        <v>1193</v>
      </c>
      <c r="K104" s="213"/>
    </row>
    <row r="105" spans="2:11" customFormat="1" ht="5.25" customHeight="1">
      <c r="B105" s="212"/>
      <c r="C105" s="214"/>
      <c r="D105" s="214"/>
      <c r="E105" s="214"/>
      <c r="F105" s="214"/>
      <c r="G105" s="230"/>
      <c r="H105" s="214"/>
      <c r="I105" s="214"/>
      <c r="J105" s="214"/>
      <c r="K105" s="213"/>
    </row>
    <row r="106" spans="2:11" customFormat="1" ht="15" customHeight="1">
      <c r="B106" s="212"/>
      <c r="C106" s="201" t="s">
        <v>53</v>
      </c>
      <c r="D106" s="221"/>
      <c r="E106" s="221"/>
      <c r="F106" s="222" t="s">
        <v>1194</v>
      </c>
      <c r="G106" s="201"/>
      <c r="H106" s="201" t="s">
        <v>1234</v>
      </c>
      <c r="I106" s="201" t="s">
        <v>1196</v>
      </c>
      <c r="J106" s="201">
        <v>20</v>
      </c>
      <c r="K106" s="213"/>
    </row>
    <row r="107" spans="2:11" customFormat="1" ht="15" customHeight="1">
      <c r="B107" s="212"/>
      <c r="C107" s="201" t="s">
        <v>1197</v>
      </c>
      <c r="D107" s="201"/>
      <c r="E107" s="201"/>
      <c r="F107" s="222" t="s">
        <v>1194</v>
      </c>
      <c r="G107" s="201"/>
      <c r="H107" s="201" t="s">
        <v>1234</v>
      </c>
      <c r="I107" s="201" t="s">
        <v>1196</v>
      </c>
      <c r="J107" s="201">
        <v>120</v>
      </c>
      <c r="K107" s="213"/>
    </row>
    <row r="108" spans="2:11" customFormat="1" ht="15" customHeight="1">
      <c r="B108" s="224"/>
      <c r="C108" s="201" t="s">
        <v>1199</v>
      </c>
      <c r="D108" s="201"/>
      <c r="E108" s="201"/>
      <c r="F108" s="222" t="s">
        <v>1200</v>
      </c>
      <c r="G108" s="201"/>
      <c r="H108" s="201" t="s">
        <v>1234</v>
      </c>
      <c r="I108" s="201" t="s">
        <v>1196</v>
      </c>
      <c r="J108" s="201">
        <v>50</v>
      </c>
      <c r="K108" s="213"/>
    </row>
    <row r="109" spans="2:11" customFormat="1" ht="15" customHeight="1">
      <c r="B109" s="224"/>
      <c r="C109" s="201" t="s">
        <v>1202</v>
      </c>
      <c r="D109" s="201"/>
      <c r="E109" s="201"/>
      <c r="F109" s="222" t="s">
        <v>1194</v>
      </c>
      <c r="G109" s="201"/>
      <c r="H109" s="201" t="s">
        <v>1234</v>
      </c>
      <c r="I109" s="201" t="s">
        <v>1204</v>
      </c>
      <c r="J109" s="201"/>
      <c r="K109" s="213"/>
    </row>
    <row r="110" spans="2:11" customFormat="1" ht="15" customHeight="1">
      <c r="B110" s="224"/>
      <c r="C110" s="201" t="s">
        <v>1213</v>
      </c>
      <c r="D110" s="201"/>
      <c r="E110" s="201"/>
      <c r="F110" s="222" t="s">
        <v>1200</v>
      </c>
      <c r="G110" s="201"/>
      <c r="H110" s="201" t="s">
        <v>1234</v>
      </c>
      <c r="I110" s="201" t="s">
        <v>1196</v>
      </c>
      <c r="J110" s="201">
        <v>50</v>
      </c>
      <c r="K110" s="213"/>
    </row>
    <row r="111" spans="2:11" customFormat="1" ht="15" customHeight="1">
      <c r="B111" s="224"/>
      <c r="C111" s="201" t="s">
        <v>1221</v>
      </c>
      <c r="D111" s="201"/>
      <c r="E111" s="201"/>
      <c r="F111" s="222" t="s">
        <v>1200</v>
      </c>
      <c r="G111" s="201"/>
      <c r="H111" s="201" t="s">
        <v>1234</v>
      </c>
      <c r="I111" s="201" t="s">
        <v>1196</v>
      </c>
      <c r="J111" s="201">
        <v>50</v>
      </c>
      <c r="K111" s="213"/>
    </row>
    <row r="112" spans="2:11" customFormat="1" ht="15" customHeight="1">
      <c r="B112" s="224"/>
      <c r="C112" s="201" t="s">
        <v>1219</v>
      </c>
      <c r="D112" s="201"/>
      <c r="E112" s="201"/>
      <c r="F112" s="222" t="s">
        <v>1200</v>
      </c>
      <c r="G112" s="201"/>
      <c r="H112" s="201" t="s">
        <v>1234</v>
      </c>
      <c r="I112" s="201" t="s">
        <v>1196</v>
      </c>
      <c r="J112" s="201">
        <v>50</v>
      </c>
      <c r="K112" s="213"/>
    </row>
    <row r="113" spans="2:11" customFormat="1" ht="15" customHeight="1">
      <c r="B113" s="224"/>
      <c r="C113" s="201" t="s">
        <v>53</v>
      </c>
      <c r="D113" s="201"/>
      <c r="E113" s="201"/>
      <c r="F113" s="222" t="s">
        <v>1194</v>
      </c>
      <c r="G113" s="201"/>
      <c r="H113" s="201" t="s">
        <v>1235</v>
      </c>
      <c r="I113" s="201" t="s">
        <v>1196</v>
      </c>
      <c r="J113" s="201">
        <v>20</v>
      </c>
      <c r="K113" s="213"/>
    </row>
    <row r="114" spans="2:11" customFormat="1" ht="15" customHeight="1">
      <c r="B114" s="224"/>
      <c r="C114" s="201" t="s">
        <v>1236</v>
      </c>
      <c r="D114" s="201"/>
      <c r="E114" s="201"/>
      <c r="F114" s="222" t="s">
        <v>1194</v>
      </c>
      <c r="G114" s="201"/>
      <c r="H114" s="201" t="s">
        <v>1237</v>
      </c>
      <c r="I114" s="201" t="s">
        <v>1196</v>
      </c>
      <c r="J114" s="201">
        <v>120</v>
      </c>
      <c r="K114" s="213"/>
    </row>
    <row r="115" spans="2:11" customFormat="1" ht="15" customHeight="1">
      <c r="B115" s="224"/>
      <c r="C115" s="201" t="s">
        <v>38</v>
      </c>
      <c r="D115" s="201"/>
      <c r="E115" s="201"/>
      <c r="F115" s="222" t="s">
        <v>1194</v>
      </c>
      <c r="G115" s="201"/>
      <c r="H115" s="201" t="s">
        <v>1238</v>
      </c>
      <c r="I115" s="201" t="s">
        <v>1229</v>
      </c>
      <c r="J115" s="201"/>
      <c r="K115" s="213"/>
    </row>
    <row r="116" spans="2:11" customFormat="1" ht="15" customHeight="1">
      <c r="B116" s="224"/>
      <c r="C116" s="201" t="s">
        <v>48</v>
      </c>
      <c r="D116" s="201"/>
      <c r="E116" s="201"/>
      <c r="F116" s="222" t="s">
        <v>1194</v>
      </c>
      <c r="G116" s="201"/>
      <c r="H116" s="201" t="s">
        <v>1239</v>
      </c>
      <c r="I116" s="201" t="s">
        <v>1229</v>
      </c>
      <c r="J116" s="201"/>
      <c r="K116" s="213"/>
    </row>
    <row r="117" spans="2:11" customFormat="1" ht="15" customHeight="1">
      <c r="B117" s="224"/>
      <c r="C117" s="201" t="s">
        <v>57</v>
      </c>
      <c r="D117" s="201"/>
      <c r="E117" s="201"/>
      <c r="F117" s="222" t="s">
        <v>1194</v>
      </c>
      <c r="G117" s="201"/>
      <c r="H117" s="201" t="s">
        <v>1240</v>
      </c>
      <c r="I117" s="201" t="s">
        <v>1241</v>
      </c>
      <c r="J117" s="201"/>
      <c r="K117" s="213"/>
    </row>
    <row r="118" spans="2:11" customFormat="1" ht="15" customHeight="1">
      <c r="B118" s="225"/>
      <c r="C118" s="231"/>
      <c r="D118" s="231"/>
      <c r="E118" s="231"/>
      <c r="F118" s="231"/>
      <c r="G118" s="231"/>
      <c r="H118" s="231"/>
      <c r="I118" s="231"/>
      <c r="J118" s="231"/>
      <c r="K118" s="227"/>
    </row>
    <row r="119" spans="2:11" customFormat="1" ht="18.75" customHeight="1">
      <c r="B119" s="232"/>
      <c r="C119" s="233"/>
      <c r="D119" s="233"/>
      <c r="E119" s="233"/>
      <c r="F119" s="234"/>
      <c r="G119" s="233"/>
      <c r="H119" s="233"/>
      <c r="I119" s="233"/>
      <c r="J119" s="233"/>
      <c r="K119" s="232"/>
    </row>
    <row r="120" spans="2:11" customFormat="1" ht="18.75" customHeight="1"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</row>
    <row r="121" spans="2:11" customFormat="1" ht="7.5" customHeight="1">
      <c r="B121" s="235"/>
      <c r="C121" s="236"/>
      <c r="D121" s="236"/>
      <c r="E121" s="236"/>
      <c r="F121" s="236"/>
      <c r="G121" s="236"/>
      <c r="H121" s="236"/>
      <c r="I121" s="236"/>
      <c r="J121" s="236"/>
      <c r="K121" s="237"/>
    </row>
    <row r="122" spans="2:11" customFormat="1" ht="45" customHeight="1">
      <c r="B122" s="238"/>
      <c r="C122" s="311" t="s">
        <v>1242</v>
      </c>
      <c r="D122" s="311"/>
      <c r="E122" s="311"/>
      <c r="F122" s="311"/>
      <c r="G122" s="311"/>
      <c r="H122" s="311"/>
      <c r="I122" s="311"/>
      <c r="J122" s="311"/>
      <c r="K122" s="239"/>
    </row>
    <row r="123" spans="2:11" customFormat="1" ht="17.25" customHeight="1">
      <c r="B123" s="240"/>
      <c r="C123" s="214" t="s">
        <v>1188</v>
      </c>
      <c r="D123" s="214"/>
      <c r="E123" s="214"/>
      <c r="F123" s="214" t="s">
        <v>1189</v>
      </c>
      <c r="G123" s="215"/>
      <c r="H123" s="214" t="s">
        <v>54</v>
      </c>
      <c r="I123" s="214" t="s">
        <v>57</v>
      </c>
      <c r="J123" s="214" t="s">
        <v>1190</v>
      </c>
      <c r="K123" s="241"/>
    </row>
    <row r="124" spans="2:11" customFormat="1" ht="17.25" customHeight="1">
      <c r="B124" s="240"/>
      <c r="C124" s="216" t="s">
        <v>1191</v>
      </c>
      <c r="D124" s="216"/>
      <c r="E124" s="216"/>
      <c r="F124" s="217" t="s">
        <v>1192</v>
      </c>
      <c r="G124" s="218"/>
      <c r="H124" s="216"/>
      <c r="I124" s="216"/>
      <c r="J124" s="216" t="s">
        <v>1193</v>
      </c>
      <c r="K124" s="241"/>
    </row>
    <row r="125" spans="2:11" customFormat="1" ht="5.25" customHeight="1">
      <c r="B125" s="242"/>
      <c r="C125" s="219"/>
      <c r="D125" s="219"/>
      <c r="E125" s="219"/>
      <c r="F125" s="219"/>
      <c r="G125" s="243"/>
      <c r="H125" s="219"/>
      <c r="I125" s="219"/>
      <c r="J125" s="219"/>
      <c r="K125" s="244"/>
    </row>
    <row r="126" spans="2:11" customFormat="1" ht="15" customHeight="1">
      <c r="B126" s="242"/>
      <c r="C126" s="201" t="s">
        <v>1197</v>
      </c>
      <c r="D126" s="221"/>
      <c r="E126" s="221"/>
      <c r="F126" s="222" t="s">
        <v>1194</v>
      </c>
      <c r="G126" s="201"/>
      <c r="H126" s="201" t="s">
        <v>1234</v>
      </c>
      <c r="I126" s="201" t="s">
        <v>1196</v>
      </c>
      <c r="J126" s="201">
        <v>120</v>
      </c>
      <c r="K126" s="245"/>
    </row>
    <row r="127" spans="2:11" customFormat="1" ht="15" customHeight="1">
      <c r="B127" s="242"/>
      <c r="C127" s="201" t="s">
        <v>1243</v>
      </c>
      <c r="D127" s="201"/>
      <c r="E127" s="201"/>
      <c r="F127" s="222" t="s">
        <v>1194</v>
      </c>
      <c r="G127" s="201"/>
      <c r="H127" s="201" t="s">
        <v>1244</v>
      </c>
      <c r="I127" s="201" t="s">
        <v>1196</v>
      </c>
      <c r="J127" s="201" t="s">
        <v>1245</v>
      </c>
      <c r="K127" s="245"/>
    </row>
    <row r="128" spans="2:11" customFormat="1" ht="15" customHeight="1">
      <c r="B128" s="242"/>
      <c r="C128" s="201" t="s">
        <v>1142</v>
      </c>
      <c r="D128" s="201"/>
      <c r="E128" s="201"/>
      <c r="F128" s="222" t="s">
        <v>1194</v>
      </c>
      <c r="G128" s="201"/>
      <c r="H128" s="201" t="s">
        <v>1246</v>
      </c>
      <c r="I128" s="201" t="s">
        <v>1196</v>
      </c>
      <c r="J128" s="201" t="s">
        <v>1245</v>
      </c>
      <c r="K128" s="245"/>
    </row>
    <row r="129" spans="2:11" customFormat="1" ht="15" customHeight="1">
      <c r="B129" s="242"/>
      <c r="C129" s="201" t="s">
        <v>1205</v>
      </c>
      <c r="D129" s="201"/>
      <c r="E129" s="201"/>
      <c r="F129" s="222" t="s">
        <v>1200</v>
      </c>
      <c r="G129" s="201"/>
      <c r="H129" s="201" t="s">
        <v>1206</v>
      </c>
      <c r="I129" s="201" t="s">
        <v>1196</v>
      </c>
      <c r="J129" s="201">
        <v>15</v>
      </c>
      <c r="K129" s="245"/>
    </row>
    <row r="130" spans="2:11" customFormat="1" ht="15" customHeight="1">
      <c r="B130" s="242"/>
      <c r="C130" s="201" t="s">
        <v>1207</v>
      </c>
      <c r="D130" s="201"/>
      <c r="E130" s="201"/>
      <c r="F130" s="222" t="s">
        <v>1200</v>
      </c>
      <c r="G130" s="201"/>
      <c r="H130" s="201" t="s">
        <v>1208</v>
      </c>
      <c r="I130" s="201" t="s">
        <v>1196</v>
      </c>
      <c r="J130" s="201">
        <v>15</v>
      </c>
      <c r="K130" s="245"/>
    </row>
    <row r="131" spans="2:11" customFormat="1" ht="15" customHeight="1">
      <c r="B131" s="242"/>
      <c r="C131" s="201" t="s">
        <v>1209</v>
      </c>
      <c r="D131" s="201"/>
      <c r="E131" s="201"/>
      <c r="F131" s="222" t="s">
        <v>1200</v>
      </c>
      <c r="G131" s="201"/>
      <c r="H131" s="201" t="s">
        <v>1210</v>
      </c>
      <c r="I131" s="201" t="s">
        <v>1196</v>
      </c>
      <c r="J131" s="201">
        <v>20</v>
      </c>
      <c r="K131" s="245"/>
    </row>
    <row r="132" spans="2:11" customFormat="1" ht="15" customHeight="1">
      <c r="B132" s="242"/>
      <c r="C132" s="201" t="s">
        <v>1211</v>
      </c>
      <c r="D132" s="201"/>
      <c r="E132" s="201"/>
      <c r="F132" s="222" t="s">
        <v>1200</v>
      </c>
      <c r="G132" s="201"/>
      <c r="H132" s="201" t="s">
        <v>1212</v>
      </c>
      <c r="I132" s="201" t="s">
        <v>1196</v>
      </c>
      <c r="J132" s="201">
        <v>20</v>
      </c>
      <c r="K132" s="245"/>
    </row>
    <row r="133" spans="2:11" customFormat="1" ht="15" customHeight="1">
      <c r="B133" s="242"/>
      <c r="C133" s="201" t="s">
        <v>1199</v>
      </c>
      <c r="D133" s="201"/>
      <c r="E133" s="201"/>
      <c r="F133" s="222" t="s">
        <v>1200</v>
      </c>
      <c r="G133" s="201"/>
      <c r="H133" s="201" t="s">
        <v>1234</v>
      </c>
      <c r="I133" s="201" t="s">
        <v>1196</v>
      </c>
      <c r="J133" s="201">
        <v>50</v>
      </c>
      <c r="K133" s="245"/>
    </row>
    <row r="134" spans="2:11" customFormat="1" ht="15" customHeight="1">
      <c r="B134" s="242"/>
      <c r="C134" s="201" t="s">
        <v>1213</v>
      </c>
      <c r="D134" s="201"/>
      <c r="E134" s="201"/>
      <c r="F134" s="222" t="s">
        <v>1200</v>
      </c>
      <c r="G134" s="201"/>
      <c r="H134" s="201" t="s">
        <v>1234</v>
      </c>
      <c r="I134" s="201" t="s">
        <v>1196</v>
      </c>
      <c r="J134" s="201">
        <v>50</v>
      </c>
      <c r="K134" s="245"/>
    </row>
    <row r="135" spans="2:11" customFormat="1" ht="15" customHeight="1">
      <c r="B135" s="242"/>
      <c r="C135" s="201" t="s">
        <v>1219</v>
      </c>
      <c r="D135" s="201"/>
      <c r="E135" s="201"/>
      <c r="F135" s="222" t="s">
        <v>1200</v>
      </c>
      <c r="G135" s="201"/>
      <c r="H135" s="201" t="s">
        <v>1234</v>
      </c>
      <c r="I135" s="201" t="s">
        <v>1196</v>
      </c>
      <c r="J135" s="201">
        <v>50</v>
      </c>
      <c r="K135" s="245"/>
    </row>
    <row r="136" spans="2:11" customFormat="1" ht="15" customHeight="1">
      <c r="B136" s="242"/>
      <c r="C136" s="201" t="s">
        <v>1221</v>
      </c>
      <c r="D136" s="201"/>
      <c r="E136" s="201"/>
      <c r="F136" s="222" t="s">
        <v>1200</v>
      </c>
      <c r="G136" s="201"/>
      <c r="H136" s="201" t="s">
        <v>1234</v>
      </c>
      <c r="I136" s="201" t="s">
        <v>1196</v>
      </c>
      <c r="J136" s="201">
        <v>50</v>
      </c>
      <c r="K136" s="245"/>
    </row>
    <row r="137" spans="2:11" customFormat="1" ht="15" customHeight="1">
      <c r="B137" s="242"/>
      <c r="C137" s="201" t="s">
        <v>1222</v>
      </c>
      <c r="D137" s="201"/>
      <c r="E137" s="201"/>
      <c r="F137" s="222" t="s">
        <v>1200</v>
      </c>
      <c r="G137" s="201"/>
      <c r="H137" s="201" t="s">
        <v>1247</v>
      </c>
      <c r="I137" s="201" t="s">
        <v>1196</v>
      </c>
      <c r="J137" s="201">
        <v>255</v>
      </c>
      <c r="K137" s="245"/>
    </row>
    <row r="138" spans="2:11" customFormat="1" ht="15" customHeight="1">
      <c r="B138" s="242"/>
      <c r="C138" s="201" t="s">
        <v>1224</v>
      </c>
      <c r="D138" s="201"/>
      <c r="E138" s="201"/>
      <c r="F138" s="222" t="s">
        <v>1194</v>
      </c>
      <c r="G138" s="201"/>
      <c r="H138" s="201" t="s">
        <v>1248</v>
      </c>
      <c r="I138" s="201" t="s">
        <v>1226</v>
      </c>
      <c r="J138" s="201"/>
      <c r="K138" s="245"/>
    </row>
    <row r="139" spans="2:11" customFormat="1" ht="15" customHeight="1">
      <c r="B139" s="242"/>
      <c r="C139" s="201" t="s">
        <v>1227</v>
      </c>
      <c r="D139" s="201"/>
      <c r="E139" s="201"/>
      <c r="F139" s="222" t="s">
        <v>1194</v>
      </c>
      <c r="G139" s="201"/>
      <c r="H139" s="201" t="s">
        <v>1249</v>
      </c>
      <c r="I139" s="201" t="s">
        <v>1229</v>
      </c>
      <c r="J139" s="201"/>
      <c r="K139" s="245"/>
    </row>
    <row r="140" spans="2:11" customFormat="1" ht="15" customHeight="1">
      <c r="B140" s="242"/>
      <c r="C140" s="201" t="s">
        <v>1230</v>
      </c>
      <c r="D140" s="201"/>
      <c r="E140" s="201"/>
      <c r="F140" s="222" t="s">
        <v>1194</v>
      </c>
      <c r="G140" s="201"/>
      <c r="H140" s="201" t="s">
        <v>1230</v>
      </c>
      <c r="I140" s="201" t="s">
        <v>1229</v>
      </c>
      <c r="J140" s="201"/>
      <c r="K140" s="245"/>
    </row>
    <row r="141" spans="2:11" customFormat="1" ht="15" customHeight="1">
      <c r="B141" s="242"/>
      <c r="C141" s="201" t="s">
        <v>38</v>
      </c>
      <c r="D141" s="201"/>
      <c r="E141" s="201"/>
      <c r="F141" s="222" t="s">
        <v>1194</v>
      </c>
      <c r="G141" s="201"/>
      <c r="H141" s="201" t="s">
        <v>1250</v>
      </c>
      <c r="I141" s="201" t="s">
        <v>1229</v>
      </c>
      <c r="J141" s="201"/>
      <c r="K141" s="245"/>
    </row>
    <row r="142" spans="2:11" customFormat="1" ht="15" customHeight="1">
      <c r="B142" s="242"/>
      <c r="C142" s="201" t="s">
        <v>1251</v>
      </c>
      <c r="D142" s="201"/>
      <c r="E142" s="201"/>
      <c r="F142" s="222" t="s">
        <v>1194</v>
      </c>
      <c r="G142" s="201"/>
      <c r="H142" s="201" t="s">
        <v>1252</v>
      </c>
      <c r="I142" s="201" t="s">
        <v>1229</v>
      </c>
      <c r="J142" s="201"/>
      <c r="K142" s="245"/>
    </row>
    <row r="143" spans="2:11" customFormat="1" ht="15" customHeight="1">
      <c r="B143" s="246"/>
      <c r="C143" s="247"/>
      <c r="D143" s="247"/>
      <c r="E143" s="247"/>
      <c r="F143" s="247"/>
      <c r="G143" s="247"/>
      <c r="H143" s="247"/>
      <c r="I143" s="247"/>
      <c r="J143" s="247"/>
      <c r="K143" s="248"/>
    </row>
    <row r="144" spans="2:11" customFormat="1" ht="18.75" customHeight="1">
      <c r="B144" s="233"/>
      <c r="C144" s="233"/>
      <c r="D144" s="233"/>
      <c r="E144" s="233"/>
      <c r="F144" s="234"/>
      <c r="G144" s="233"/>
      <c r="H144" s="233"/>
      <c r="I144" s="233"/>
      <c r="J144" s="233"/>
      <c r="K144" s="233"/>
    </row>
    <row r="145" spans="2:11" customFormat="1" ht="18.75" customHeight="1"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</row>
    <row r="146" spans="2:11" customFormat="1" ht="7.5" customHeight="1">
      <c r="B146" s="209"/>
      <c r="C146" s="210"/>
      <c r="D146" s="210"/>
      <c r="E146" s="210"/>
      <c r="F146" s="210"/>
      <c r="G146" s="210"/>
      <c r="H146" s="210"/>
      <c r="I146" s="210"/>
      <c r="J146" s="210"/>
      <c r="K146" s="211"/>
    </row>
    <row r="147" spans="2:11" customFormat="1" ht="45" customHeight="1">
      <c r="B147" s="212"/>
      <c r="C147" s="310" t="s">
        <v>1253</v>
      </c>
      <c r="D147" s="310"/>
      <c r="E147" s="310"/>
      <c r="F147" s="310"/>
      <c r="G147" s="310"/>
      <c r="H147" s="310"/>
      <c r="I147" s="310"/>
      <c r="J147" s="310"/>
      <c r="K147" s="213"/>
    </row>
    <row r="148" spans="2:11" customFormat="1" ht="17.25" customHeight="1">
      <c r="B148" s="212"/>
      <c r="C148" s="214" t="s">
        <v>1188</v>
      </c>
      <c r="D148" s="214"/>
      <c r="E148" s="214"/>
      <c r="F148" s="214" t="s">
        <v>1189</v>
      </c>
      <c r="G148" s="215"/>
      <c r="H148" s="214" t="s">
        <v>54</v>
      </c>
      <c r="I148" s="214" t="s">
        <v>57</v>
      </c>
      <c r="J148" s="214" t="s">
        <v>1190</v>
      </c>
      <c r="K148" s="213"/>
    </row>
    <row r="149" spans="2:11" customFormat="1" ht="17.25" customHeight="1">
      <c r="B149" s="212"/>
      <c r="C149" s="216" t="s">
        <v>1191</v>
      </c>
      <c r="D149" s="216"/>
      <c r="E149" s="216"/>
      <c r="F149" s="217" t="s">
        <v>1192</v>
      </c>
      <c r="G149" s="218"/>
      <c r="H149" s="216"/>
      <c r="I149" s="216"/>
      <c r="J149" s="216" t="s">
        <v>1193</v>
      </c>
      <c r="K149" s="213"/>
    </row>
    <row r="150" spans="2:11" customFormat="1" ht="5.25" customHeight="1">
      <c r="B150" s="224"/>
      <c r="C150" s="219"/>
      <c r="D150" s="219"/>
      <c r="E150" s="219"/>
      <c r="F150" s="219"/>
      <c r="G150" s="220"/>
      <c r="H150" s="219"/>
      <c r="I150" s="219"/>
      <c r="J150" s="219"/>
      <c r="K150" s="245"/>
    </row>
    <row r="151" spans="2:11" customFormat="1" ht="15" customHeight="1">
      <c r="B151" s="224"/>
      <c r="C151" s="249" t="s">
        <v>1197</v>
      </c>
      <c r="D151" s="201"/>
      <c r="E151" s="201"/>
      <c r="F151" s="250" t="s">
        <v>1194</v>
      </c>
      <c r="G151" s="201"/>
      <c r="H151" s="249" t="s">
        <v>1234</v>
      </c>
      <c r="I151" s="249" t="s">
        <v>1196</v>
      </c>
      <c r="J151" s="249">
        <v>120</v>
      </c>
      <c r="K151" s="245"/>
    </row>
    <row r="152" spans="2:11" customFormat="1" ht="15" customHeight="1">
      <c r="B152" s="224"/>
      <c r="C152" s="249" t="s">
        <v>1243</v>
      </c>
      <c r="D152" s="201"/>
      <c r="E152" s="201"/>
      <c r="F152" s="250" t="s">
        <v>1194</v>
      </c>
      <c r="G152" s="201"/>
      <c r="H152" s="249" t="s">
        <v>1254</v>
      </c>
      <c r="I152" s="249" t="s">
        <v>1196</v>
      </c>
      <c r="J152" s="249" t="s">
        <v>1245</v>
      </c>
      <c r="K152" s="245"/>
    </row>
    <row r="153" spans="2:11" customFormat="1" ht="15" customHeight="1">
      <c r="B153" s="224"/>
      <c r="C153" s="249" t="s">
        <v>1142</v>
      </c>
      <c r="D153" s="201"/>
      <c r="E153" s="201"/>
      <c r="F153" s="250" t="s">
        <v>1194</v>
      </c>
      <c r="G153" s="201"/>
      <c r="H153" s="249" t="s">
        <v>1255</v>
      </c>
      <c r="I153" s="249" t="s">
        <v>1196</v>
      </c>
      <c r="J153" s="249" t="s">
        <v>1245</v>
      </c>
      <c r="K153" s="245"/>
    </row>
    <row r="154" spans="2:11" customFormat="1" ht="15" customHeight="1">
      <c r="B154" s="224"/>
      <c r="C154" s="249" t="s">
        <v>1199</v>
      </c>
      <c r="D154" s="201"/>
      <c r="E154" s="201"/>
      <c r="F154" s="250" t="s">
        <v>1200</v>
      </c>
      <c r="G154" s="201"/>
      <c r="H154" s="249" t="s">
        <v>1234</v>
      </c>
      <c r="I154" s="249" t="s">
        <v>1196</v>
      </c>
      <c r="J154" s="249">
        <v>50</v>
      </c>
      <c r="K154" s="245"/>
    </row>
    <row r="155" spans="2:11" customFormat="1" ht="15" customHeight="1">
      <c r="B155" s="224"/>
      <c r="C155" s="249" t="s">
        <v>1202</v>
      </c>
      <c r="D155" s="201"/>
      <c r="E155" s="201"/>
      <c r="F155" s="250" t="s">
        <v>1194</v>
      </c>
      <c r="G155" s="201"/>
      <c r="H155" s="249" t="s">
        <v>1234</v>
      </c>
      <c r="I155" s="249" t="s">
        <v>1204</v>
      </c>
      <c r="J155" s="249"/>
      <c r="K155" s="245"/>
    </row>
    <row r="156" spans="2:11" customFormat="1" ht="15" customHeight="1">
      <c r="B156" s="224"/>
      <c r="C156" s="249" t="s">
        <v>1213</v>
      </c>
      <c r="D156" s="201"/>
      <c r="E156" s="201"/>
      <c r="F156" s="250" t="s">
        <v>1200</v>
      </c>
      <c r="G156" s="201"/>
      <c r="H156" s="249" t="s">
        <v>1234</v>
      </c>
      <c r="I156" s="249" t="s">
        <v>1196</v>
      </c>
      <c r="J156" s="249">
        <v>50</v>
      </c>
      <c r="K156" s="245"/>
    </row>
    <row r="157" spans="2:11" customFormat="1" ht="15" customHeight="1">
      <c r="B157" s="224"/>
      <c r="C157" s="249" t="s">
        <v>1221</v>
      </c>
      <c r="D157" s="201"/>
      <c r="E157" s="201"/>
      <c r="F157" s="250" t="s">
        <v>1200</v>
      </c>
      <c r="G157" s="201"/>
      <c r="H157" s="249" t="s">
        <v>1234</v>
      </c>
      <c r="I157" s="249" t="s">
        <v>1196</v>
      </c>
      <c r="J157" s="249">
        <v>50</v>
      </c>
      <c r="K157" s="245"/>
    </row>
    <row r="158" spans="2:11" customFormat="1" ht="15" customHeight="1">
      <c r="B158" s="224"/>
      <c r="C158" s="249" t="s">
        <v>1219</v>
      </c>
      <c r="D158" s="201"/>
      <c r="E158" s="201"/>
      <c r="F158" s="250" t="s">
        <v>1200</v>
      </c>
      <c r="G158" s="201"/>
      <c r="H158" s="249" t="s">
        <v>1234</v>
      </c>
      <c r="I158" s="249" t="s">
        <v>1196</v>
      </c>
      <c r="J158" s="249">
        <v>50</v>
      </c>
      <c r="K158" s="245"/>
    </row>
    <row r="159" spans="2:11" customFormat="1" ht="15" customHeight="1">
      <c r="B159" s="224"/>
      <c r="C159" s="249" t="s">
        <v>99</v>
      </c>
      <c r="D159" s="201"/>
      <c r="E159" s="201"/>
      <c r="F159" s="250" t="s">
        <v>1194</v>
      </c>
      <c r="G159" s="201"/>
      <c r="H159" s="249" t="s">
        <v>1256</v>
      </c>
      <c r="I159" s="249" t="s">
        <v>1196</v>
      </c>
      <c r="J159" s="249" t="s">
        <v>1257</v>
      </c>
      <c r="K159" s="245"/>
    </row>
    <row r="160" spans="2:11" customFormat="1" ht="15" customHeight="1">
      <c r="B160" s="224"/>
      <c r="C160" s="249" t="s">
        <v>1258</v>
      </c>
      <c r="D160" s="201"/>
      <c r="E160" s="201"/>
      <c r="F160" s="250" t="s">
        <v>1194</v>
      </c>
      <c r="G160" s="201"/>
      <c r="H160" s="249" t="s">
        <v>1259</v>
      </c>
      <c r="I160" s="249" t="s">
        <v>1229</v>
      </c>
      <c r="J160" s="249"/>
      <c r="K160" s="245"/>
    </row>
    <row r="161" spans="2:11" customFormat="1" ht="15" customHeight="1">
      <c r="B161" s="251"/>
      <c r="C161" s="231"/>
      <c r="D161" s="231"/>
      <c r="E161" s="231"/>
      <c r="F161" s="231"/>
      <c r="G161" s="231"/>
      <c r="H161" s="231"/>
      <c r="I161" s="231"/>
      <c r="J161" s="231"/>
      <c r="K161" s="252"/>
    </row>
    <row r="162" spans="2:11" customFormat="1" ht="18.75" customHeight="1">
      <c r="B162" s="233"/>
      <c r="C162" s="243"/>
      <c r="D162" s="243"/>
      <c r="E162" s="243"/>
      <c r="F162" s="253"/>
      <c r="G162" s="243"/>
      <c r="H162" s="243"/>
      <c r="I162" s="243"/>
      <c r="J162" s="243"/>
      <c r="K162" s="233"/>
    </row>
    <row r="163" spans="2:11" customFormat="1" ht="18.75" customHeight="1"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</row>
    <row r="164" spans="2:11" customFormat="1" ht="7.5" customHeight="1">
      <c r="B164" s="190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2:11" customFormat="1" ht="45" customHeight="1">
      <c r="B165" s="193"/>
      <c r="C165" s="311" t="s">
        <v>1260</v>
      </c>
      <c r="D165" s="311"/>
      <c r="E165" s="311"/>
      <c r="F165" s="311"/>
      <c r="G165" s="311"/>
      <c r="H165" s="311"/>
      <c r="I165" s="311"/>
      <c r="J165" s="311"/>
      <c r="K165" s="194"/>
    </row>
    <row r="166" spans="2:11" customFormat="1" ht="17.25" customHeight="1">
      <c r="B166" s="193"/>
      <c r="C166" s="214" t="s">
        <v>1188</v>
      </c>
      <c r="D166" s="214"/>
      <c r="E166" s="214"/>
      <c r="F166" s="214" t="s">
        <v>1189</v>
      </c>
      <c r="G166" s="254"/>
      <c r="H166" s="255" t="s">
        <v>54</v>
      </c>
      <c r="I166" s="255" t="s">
        <v>57</v>
      </c>
      <c r="J166" s="214" t="s">
        <v>1190</v>
      </c>
      <c r="K166" s="194"/>
    </row>
    <row r="167" spans="2:11" customFormat="1" ht="17.25" customHeight="1">
      <c r="B167" s="195"/>
      <c r="C167" s="216" t="s">
        <v>1191</v>
      </c>
      <c r="D167" s="216"/>
      <c r="E167" s="216"/>
      <c r="F167" s="217" t="s">
        <v>1192</v>
      </c>
      <c r="G167" s="256"/>
      <c r="H167" s="257"/>
      <c r="I167" s="257"/>
      <c r="J167" s="216" t="s">
        <v>1193</v>
      </c>
      <c r="K167" s="196"/>
    </row>
    <row r="168" spans="2:11" customFormat="1" ht="5.25" customHeight="1">
      <c r="B168" s="224"/>
      <c r="C168" s="219"/>
      <c r="D168" s="219"/>
      <c r="E168" s="219"/>
      <c r="F168" s="219"/>
      <c r="G168" s="220"/>
      <c r="H168" s="219"/>
      <c r="I168" s="219"/>
      <c r="J168" s="219"/>
      <c r="K168" s="245"/>
    </row>
    <row r="169" spans="2:11" customFormat="1" ht="15" customHeight="1">
      <c r="B169" s="224"/>
      <c r="C169" s="201" t="s">
        <v>1197</v>
      </c>
      <c r="D169" s="201"/>
      <c r="E169" s="201"/>
      <c r="F169" s="222" t="s">
        <v>1194</v>
      </c>
      <c r="G169" s="201"/>
      <c r="H169" s="201" t="s">
        <v>1234</v>
      </c>
      <c r="I169" s="201" t="s">
        <v>1196</v>
      </c>
      <c r="J169" s="201">
        <v>120</v>
      </c>
      <c r="K169" s="245"/>
    </row>
    <row r="170" spans="2:11" customFormat="1" ht="15" customHeight="1">
      <c r="B170" s="224"/>
      <c r="C170" s="201" t="s">
        <v>1243</v>
      </c>
      <c r="D170" s="201"/>
      <c r="E170" s="201"/>
      <c r="F170" s="222" t="s">
        <v>1194</v>
      </c>
      <c r="G170" s="201"/>
      <c r="H170" s="201" t="s">
        <v>1244</v>
      </c>
      <c r="I170" s="201" t="s">
        <v>1196</v>
      </c>
      <c r="J170" s="201" t="s">
        <v>1245</v>
      </c>
      <c r="K170" s="245"/>
    </row>
    <row r="171" spans="2:11" customFormat="1" ht="15" customHeight="1">
      <c r="B171" s="224"/>
      <c r="C171" s="201" t="s">
        <v>1142</v>
      </c>
      <c r="D171" s="201"/>
      <c r="E171" s="201"/>
      <c r="F171" s="222" t="s">
        <v>1194</v>
      </c>
      <c r="G171" s="201"/>
      <c r="H171" s="201" t="s">
        <v>1261</v>
      </c>
      <c r="I171" s="201" t="s">
        <v>1196</v>
      </c>
      <c r="J171" s="201" t="s">
        <v>1245</v>
      </c>
      <c r="K171" s="245"/>
    </row>
    <row r="172" spans="2:11" customFormat="1" ht="15" customHeight="1">
      <c r="B172" s="224"/>
      <c r="C172" s="201" t="s">
        <v>1199</v>
      </c>
      <c r="D172" s="201"/>
      <c r="E172" s="201"/>
      <c r="F172" s="222" t="s">
        <v>1200</v>
      </c>
      <c r="G172" s="201"/>
      <c r="H172" s="201" t="s">
        <v>1261</v>
      </c>
      <c r="I172" s="201" t="s">
        <v>1196</v>
      </c>
      <c r="J172" s="201">
        <v>50</v>
      </c>
      <c r="K172" s="245"/>
    </row>
    <row r="173" spans="2:11" customFormat="1" ht="15" customHeight="1">
      <c r="B173" s="224"/>
      <c r="C173" s="201" t="s">
        <v>1202</v>
      </c>
      <c r="D173" s="201"/>
      <c r="E173" s="201"/>
      <c r="F173" s="222" t="s">
        <v>1194</v>
      </c>
      <c r="G173" s="201"/>
      <c r="H173" s="201" t="s">
        <v>1261</v>
      </c>
      <c r="I173" s="201" t="s">
        <v>1204</v>
      </c>
      <c r="J173" s="201"/>
      <c r="K173" s="245"/>
    </row>
    <row r="174" spans="2:11" customFormat="1" ht="15" customHeight="1">
      <c r="B174" s="224"/>
      <c r="C174" s="201" t="s">
        <v>1213</v>
      </c>
      <c r="D174" s="201"/>
      <c r="E174" s="201"/>
      <c r="F174" s="222" t="s">
        <v>1200</v>
      </c>
      <c r="G174" s="201"/>
      <c r="H174" s="201" t="s">
        <v>1261</v>
      </c>
      <c r="I174" s="201" t="s">
        <v>1196</v>
      </c>
      <c r="J174" s="201">
        <v>50</v>
      </c>
      <c r="K174" s="245"/>
    </row>
    <row r="175" spans="2:11" customFormat="1" ht="15" customHeight="1">
      <c r="B175" s="224"/>
      <c r="C175" s="201" t="s">
        <v>1221</v>
      </c>
      <c r="D175" s="201"/>
      <c r="E175" s="201"/>
      <c r="F175" s="222" t="s">
        <v>1200</v>
      </c>
      <c r="G175" s="201"/>
      <c r="H175" s="201" t="s">
        <v>1261</v>
      </c>
      <c r="I175" s="201" t="s">
        <v>1196</v>
      </c>
      <c r="J175" s="201">
        <v>50</v>
      </c>
      <c r="K175" s="245"/>
    </row>
    <row r="176" spans="2:11" customFormat="1" ht="15" customHeight="1">
      <c r="B176" s="224"/>
      <c r="C176" s="201" t="s">
        <v>1219</v>
      </c>
      <c r="D176" s="201"/>
      <c r="E176" s="201"/>
      <c r="F176" s="222" t="s">
        <v>1200</v>
      </c>
      <c r="G176" s="201"/>
      <c r="H176" s="201" t="s">
        <v>1261</v>
      </c>
      <c r="I176" s="201" t="s">
        <v>1196</v>
      </c>
      <c r="J176" s="201">
        <v>50</v>
      </c>
      <c r="K176" s="245"/>
    </row>
    <row r="177" spans="2:11" customFormat="1" ht="15" customHeight="1">
      <c r="B177" s="224"/>
      <c r="C177" s="201" t="s">
        <v>108</v>
      </c>
      <c r="D177" s="201"/>
      <c r="E177" s="201"/>
      <c r="F177" s="222" t="s">
        <v>1194</v>
      </c>
      <c r="G177" s="201"/>
      <c r="H177" s="201" t="s">
        <v>1262</v>
      </c>
      <c r="I177" s="201" t="s">
        <v>1263</v>
      </c>
      <c r="J177" s="201"/>
      <c r="K177" s="245"/>
    </row>
    <row r="178" spans="2:11" customFormat="1" ht="15" customHeight="1">
      <c r="B178" s="224"/>
      <c r="C178" s="201" t="s">
        <v>57</v>
      </c>
      <c r="D178" s="201"/>
      <c r="E178" s="201"/>
      <c r="F178" s="222" t="s">
        <v>1194</v>
      </c>
      <c r="G178" s="201"/>
      <c r="H178" s="201" t="s">
        <v>1264</v>
      </c>
      <c r="I178" s="201" t="s">
        <v>1265</v>
      </c>
      <c r="J178" s="201">
        <v>1</v>
      </c>
      <c r="K178" s="245"/>
    </row>
    <row r="179" spans="2:11" customFormat="1" ht="15" customHeight="1">
      <c r="B179" s="224"/>
      <c r="C179" s="201" t="s">
        <v>53</v>
      </c>
      <c r="D179" s="201"/>
      <c r="E179" s="201"/>
      <c r="F179" s="222" t="s">
        <v>1194</v>
      </c>
      <c r="G179" s="201"/>
      <c r="H179" s="201" t="s">
        <v>1266</v>
      </c>
      <c r="I179" s="201" t="s">
        <v>1196</v>
      </c>
      <c r="J179" s="201">
        <v>20</v>
      </c>
      <c r="K179" s="245"/>
    </row>
    <row r="180" spans="2:11" customFormat="1" ht="15" customHeight="1">
      <c r="B180" s="224"/>
      <c r="C180" s="201" t="s">
        <v>54</v>
      </c>
      <c r="D180" s="201"/>
      <c r="E180" s="201"/>
      <c r="F180" s="222" t="s">
        <v>1194</v>
      </c>
      <c r="G180" s="201"/>
      <c r="H180" s="201" t="s">
        <v>1267</v>
      </c>
      <c r="I180" s="201" t="s">
        <v>1196</v>
      </c>
      <c r="J180" s="201">
        <v>255</v>
      </c>
      <c r="K180" s="245"/>
    </row>
    <row r="181" spans="2:11" customFormat="1" ht="15" customHeight="1">
      <c r="B181" s="224"/>
      <c r="C181" s="201" t="s">
        <v>109</v>
      </c>
      <c r="D181" s="201"/>
      <c r="E181" s="201"/>
      <c r="F181" s="222" t="s">
        <v>1194</v>
      </c>
      <c r="G181" s="201"/>
      <c r="H181" s="201" t="s">
        <v>1158</v>
      </c>
      <c r="I181" s="201" t="s">
        <v>1196</v>
      </c>
      <c r="J181" s="201">
        <v>10</v>
      </c>
      <c r="K181" s="245"/>
    </row>
    <row r="182" spans="2:11" customFormat="1" ht="15" customHeight="1">
      <c r="B182" s="224"/>
      <c r="C182" s="201" t="s">
        <v>110</v>
      </c>
      <c r="D182" s="201"/>
      <c r="E182" s="201"/>
      <c r="F182" s="222" t="s">
        <v>1194</v>
      </c>
      <c r="G182" s="201"/>
      <c r="H182" s="201" t="s">
        <v>1268</v>
      </c>
      <c r="I182" s="201" t="s">
        <v>1229</v>
      </c>
      <c r="J182" s="201"/>
      <c r="K182" s="245"/>
    </row>
    <row r="183" spans="2:11" customFormat="1" ht="15" customHeight="1">
      <c r="B183" s="224"/>
      <c r="C183" s="201" t="s">
        <v>1269</v>
      </c>
      <c r="D183" s="201"/>
      <c r="E183" s="201"/>
      <c r="F183" s="222" t="s">
        <v>1194</v>
      </c>
      <c r="G183" s="201"/>
      <c r="H183" s="201" t="s">
        <v>1270</v>
      </c>
      <c r="I183" s="201" t="s">
        <v>1229</v>
      </c>
      <c r="J183" s="201"/>
      <c r="K183" s="245"/>
    </row>
    <row r="184" spans="2:11" customFormat="1" ht="15" customHeight="1">
      <c r="B184" s="224"/>
      <c r="C184" s="201" t="s">
        <v>1258</v>
      </c>
      <c r="D184" s="201"/>
      <c r="E184" s="201"/>
      <c r="F184" s="222" t="s">
        <v>1194</v>
      </c>
      <c r="G184" s="201"/>
      <c r="H184" s="201" t="s">
        <v>1271</v>
      </c>
      <c r="I184" s="201" t="s">
        <v>1229</v>
      </c>
      <c r="J184" s="201"/>
      <c r="K184" s="245"/>
    </row>
    <row r="185" spans="2:11" customFormat="1" ht="15" customHeight="1">
      <c r="B185" s="224"/>
      <c r="C185" s="201" t="s">
        <v>112</v>
      </c>
      <c r="D185" s="201"/>
      <c r="E185" s="201"/>
      <c r="F185" s="222" t="s">
        <v>1200</v>
      </c>
      <c r="G185" s="201"/>
      <c r="H185" s="201" t="s">
        <v>1272</v>
      </c>
      <c r="I185" s="201" t="s">
        <v>1196</v>
      </c>
      <c r="J185" s="201">
        <v>50</v>
      </c>
      <c r="K185" s="245"/>
    </row>
    <row r="186" spans="2:11" customFormat="1" ht="15" customHeight="1">
      <c r="B186" s="224"/>
      <c r="C186" s="201" t="s">
        <v>1273</v>
      </c>
      <c r="D186" s="201"/>
      <c r="E186" s="201"/>
      <c r="F186" s="222" t="s">
        <v>1200</v>
      </c>
      <c r="G186" s="201"/>
      <c r="H186" s="201" t="s">
        <v>1274</v>
      </c>
      <c r="I186" s="201" t="s">
        <v>1275</v>
      </c>
      <c r="J186" s="201"/>
      <c r="K186" s="245"/>
    </row>
    <row r="187" spans="2:11" customFormat="1" ht="15" customHeight="1">
      <c r="B187" s="224"/>
      <c r="C187" s="201" t="s">
        <v>1276</v>
      </c>
      <c r="D187" s="201"/>
      <c r="E187" s="201"/>
      <c r="F187" s="222" t="s">
        <v>1200</v>
      </c>
      <c r="G187" s="201"/>
      <c r="H187" s="201" t="s">
        <v>1277</v>
      </c>
      <c r="I187" s="201" t="s">
        <v>1275</v>
      </c>
      <c r="J187" s="201"/>
      <c r="K187" s="245"/>
    </row>
    <row r="188" spans="2:11" customFormat="1" ht="15" customHeight="1">
      <c r="B188" s="224"/>
      <c r="C188" s="201" t="s">
        <v>1278</v>
      </c>
      <c r="D188" s="201"/>
      <c r="E188" s="201"/>
      <c r="F188" s="222" t="s">
        <v>1200</v>
      </c>
      <c r="G188" s="201"/>
      <c r="H188" s="201" t="s">
        <v>1279</v>
      </c>
      <c r="I188" s="201" t="s">
        <v>1275</v>
      </c>
      <c r="J188" s="201"/>
      <c r="K188" s="245"/>
    </row>
    <row r="189" spans="2:11" customFormat="1" ht="15" customHeight="1">
      <c r="B189" s="224"/>
      <c r="C189" s="258" t="s">
        <v>1280</v>
      </c>
      <c r="D189" s="201"/>
      <c r="E189" s="201"/>
      <c r="F189" s="222" t="s">
        <v>1200</v>
      </c>
      <c r="G189" s="201"/>
      <c r="H189" s="201" t="s">
        <v>1281</v>
      </c>
      <c r="I189" s="201" t="s">
        <v>1282</v>
      </c>
      <c r="J189" s="259" t="s">
        <v>1283</v>
      </c>
      <c r="K189" s="245"/>
    </row>
    <row r="190" spans="2:11" customFormat="1" ht="15" customHeight="1">
      <c r="B190" s="224"/>
      <c r="C190" s="258" t="s">
        <v>42</v>
      </c>
      <c r="D190" s="201"/>
      <c r="E190" s="201"/>
      <c r="F190" s="222" t="s">
        <v>1194</v>
      </c>
      <c r="G190" s="201"/>
      <c r="H190" s="198" t="s">
        <v>1284</v>
      </c>
      <c r="I190" s="201" t="s">
        <v>1285</v>
      </c>
      <c r="J190" s="201"/>
      <c r="K190" s="245"/>
    </row>
    <row r="191" spans="2:11" customFormat="1" ht="15" customHeight="1">
      <c r="B191" s="224"/>
      <c r="C191" s="258" t="s">
        <v>1286</v>
      </c>
      <c r="D191" s="201"/>
      <c r="E191" s="201"/>
      <c r="F191" s="222" t="s">
        <v>1194</v>
      </c>
      <c r="G191" s="201"/>
      <c r="H191" s="201" t="s">
        <v>1287</v>
      </c>
      <c r="I191" s="201" t="s">
        <v>1229</v>
      </c>
      <c r="J191" s="201"/>
      <c r="K191" s="245"/>
    </row>
    <row r="192" spans="2:11" customFormat="1" ht="15" customHeight="1">
      <c r="B192" s="224"/>
      <c r="C192" s="258" t="s">
        <v>1288</v>
      </c>
      <c r="D192" s="201"/>
      <c r="E192" s="201"/>
      <c r="F192" s="222" t="s">
        <v>1194</v>
      </c>
      <c r="G192" s="201"/>
      <c r="H192" s="201" t="s">
        <v>1289</v>
      </c>
      <c r="I192" s="201" t="s">
        <v>1229</v>
      </c>
      <c r="J192" s="201"/>
      <c r="K192" s="245"/>
    </row>
    <row r="193" spans="2:11" customFormat="1" ht="15" customHeight="1">
      <c r="B193" s="224"/>
      <c r="C193" s="258" t="s">
        <v>1290</v>
      </c>
      <c r="D193" s="201"/>
      <c r="E193" s="201"/>
      <c r="F193" s="222" t="s">
        <v>1200</v>
      </c>
      <c r="G193" s="201"/>
      <c r="H193" s="201" t="s">
        <v>1291</v>
      </c>
      <c r="I193" s="201" t="s">
        <v>1229</v>
      </c>
      <c r="J193" s="201"/>
      <c r="K193" s="245"/>
    </row>
    <row r="194" spans="2:11" customFormat="1" ht="15" customHeight="1">
      <c r="B194" s="251"/>
      <c r="C194" s="260"/>
      <c r="D194" s="231"/>
      <c r="E194" s="231"/>
      <c r="F194" s="231"/>
      <c r="G194" s="231"/>
      <c r="H194" s="231"/>
      <c r="I194" s="231"/>
      <c r="J194" s="231"/>
      <c r="K194" s="252"/>
    </row>
    <row r="195" spans="2:11" customFormat="1" ht="18.75" customHeight="1">
      <c r="B195" s="233"/>
      <c r="C195" s="243"/>
      <c r="D195" s="243"/>
      <c r="E195" s="243"/>
      <c r="F195" s="253"/>
      <c r="G195" s="243"/>
      <c r="H195" s="243"/>
      <c r="I195" s="243"/>
      <c r="J195" s="243"/>
      <c r="K195" s="233"/>
    </row>
    <row r="196" spans="2:11" customFormat="1" ht="18.75" customHeight="1">
      <c r="B196" s="233"/>
      <c r="C196" s="243"/>
      <c r="D196" s="243"/>
      <c r="E196" s="243"/>
      <c r="F196" s="253"/>
      <c r="G196" s="243"/>
      <c r="H196" s="243"/>
      <c r="I196" s="243"/>
      <c r="J196" s="243"/>
      <c r="K196" s="233"/>
    </row>
    <row r="197" spans="2:11" customFormat="1" ht="18.75" customHeight="1"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</row>
    <row r="198" spans="2:11" customFormat="1" ht="13.5">
      <c r="B198" s="190"/>
      <c r="C198" s="191"/>
      <c r="D198" s="191"/>
      <c r="E198" s="191"/>
      <c r="F198" s="191"/>
      <c r="G198" s="191"/>
      <c r="H198" s="191"/>
      <c r="I198" s="191"/>
      <c r="J198" s="191"/>
      <c r="K198" s="192"/>
    </row>
    <row r="199" spans="2:11" customFormat="1" ht="21">
      <c r="B199" s="193"/>
      <c r="C199" s="311" t="s">
        <v>1292</v>
      </c>
      <c r="D199" s="311"/>
      <c r="E199" s="311"/>
      <c r="F199" s="311"/>
      <c r="G199" s="311"/>
      <c r="H199" s="311"/>
      <c r="I199" s="311"/>
      <c r="J199" s="311"/>
      <c r="K199" s="194"/>
    </row>
    <row r="200" spans="2:11" customFormat="1" ht="25.5" customHeight="1">
      <c r="B200" s="193"/>
      <c r="C200" s="261" t="s">
        <v>1293</v>
      </c>
      <c r="D200" s="261"/>
      <c r="E200" s="261"/>
      <c r="F200" s="261" t="s">
        <v>1294</v>
      </c>
      <c r="G200" s="262"/>
      <c r="H200" s="312" t="s">
        <v>1295</v>
      </c>
      <c r="I200" s="312"/>
      <c r="J200" s="312"/>
      <c r="K200" s="194"/>
    </row>
    <row r="201" spans="2:11" customFormat="1" ht="5.25" customHeight="1">
      <c r="B201" s="224"/>
      <c r="C201" s="219"/>
      <c r="D201" s="219"/>
      <c r="E201" s="219"/>
      <c r="F201" s="219"/>
      <c r="G201" s="243"/>
      <c r="H201" s="219"/>
      <c r="I201" s="219"/>
      <c r="J201" s="219"/>
      <c r="K201" s="245"/>
    </row>
    <row r="202" spans="2:11" customFormat="1" ht="15" customHeight="1">
      <c r="B202" s="224"/>
      <c r="C202" s="201" t="s">
        <v>1285</v>
      </c>
      <c r="D202" s="201"/>
      <c r="E202" s="201"/>
      <c r="F202" s="222" t="s">
        <v>43</v>
      </c>
      <c r="G202" s="201"/>
      <c r="H202" s="313" t="s">
        <v>1296</v>
      </c>
      <c r="I202" s="313"/>
      <c r="J202" s="313"/>
      <c r="K202" s="245"/>
    </row>
    <row r="203" spans="2:11" customFormat="1" ht="15" customHeight="1">
      <c r="B203" s="224"/>
      <c r="C203" s="201"/>
      <c r="D203" s="201"/>
      <c r="E203" s="201"/>
      <c r="F203" s="222" t="s">
        <v>44</v>
      </c>
      <c r="G203" s="201"/>
      <c r="H203" s="313" t="s">
        <v>1297</v>
      </c>
      <c r="I203" s="313"/>
      <c r="J203" s="313"/>
      <c r="K203" s="245"/>
    </row>
    <row r="204" spans="2:11" customFormat="1" ht="15" customHeight="1">
      <c r="B204" s="224"/>
      <c r="C204" s="201"/>
      <c r="D204" s="201"/>
      <c r="E204" s="201"/>
      <c r="F204" s="222" t="s">
        <v>47</v>
      </c>
      <c r="G204" s="201"/>
      <c r="H204" s="313" t="s">
        <v>1298</v>
      </c>
      <c r="I204" s="313"/>
      <c r="J204" s="313"/>
      <c r="K204" s="245"/>
    </row>
    <row r="205" spans="2:11" customFormat="1" ht="15" customHeight="1">
      <c r="B205" s="224"/>
      <c r="C205" s="201"/>
      <c r="D205" s="201"/>
      <c r="E205" s="201"/>
      <c r="F205" s="222" t="s">
        <v>45</v>
      </c>
      <c r="G205" s="201"/>
      <c r="H205" s="313" t="s">
        <v>1299</v>
      </c>
      <c r="I205" s="313"/>
      <c r="J205" s="313"/>
      <c r="K205" s="245"/>
    </row>
    <row r="206" spans="2:11" customFormat="1" ht="15" customHeight="1">
      <c r="B206" s="224"/>
      <c r="C206" s="201"/>
      <c r="D206" s="201"/>
      <c r="E206" s="201"/>
      <c r="F206" s="222" t="s">
        <v>46</v>
      </c>
      <c r="G206" s="201"/>
      <c r="H206" s="313" t="s">
        <v>1300</v>
      </c>
      <c r="I206" s="313"/>
      <c r="J206" s="313"/>
      <c r="K206" s="245"/>
    </row>
    <row r="207" spans="2:11" customFormat="1" ht="15" customHeight="1">
      <c r="B207" s="224"/>
      <c r="C207" s="201"/>
      <c r="D207" s="201"/>
      <c r="E207" s="201"/>
      <c r="F207" s="222"/>
      <c r="G207" s="201"/>
      <c r="H207" s="201"/>
      <c r="I207" s="201"/>
      <c r="J207" s="201"/>
      <c r="K207" s="245"/>
    </row>
    <row r="208" spans="2:11" customFormat="1" ht="15" customHeight="1">
      <c r="B208" s="224"/>
      <c r="C208" s="201" t="s">
        <v>1241</v>
      </c>
      <c r="D208" s="201"/>
      <c r="E208" s="201"/>
      <c r="F208" s="222" t="s">
        <v>79</v>
      </c>
      <c r="G208" s="201"/>
      <c r="H208" s="313" t="s">
        <v>1301</v>
      </c>
      <c r="I208" s="313"/>
      <c r="J208" s="313"/>
      <c r="K208" s="245"/>
    </row>
    <row r="209" spans="2:11" customFormat="1" ht="15" customHeight="1">
      <c r="B209" s="224"/>
      <c r="C209" s="201"/>
      <c r="D209" s="201"/>
      <c r="E209" s="201"/>
      <c r="F209" s="222" t="s">
        <v>1136</v>
      </c>
      <c r="G209" s="201"/>
      <c r="H209" s="313" t="s">
        <v>1137</v>
      </c>
      <c r="I209" s="313"/>
      <c r="J209" s="313"/>
      <c r="K209" s="245"/>
    </row>
    <row r="210" spans="2:11" customFormat="1" ht="15" customHeight="1">
      <c r="B210" s="224"/>
      <c r="C210" s="201"/>
      <c r="D210" s="201"/>
      <c r="E210" s="201"/>
      <c r="F210" s="222" t="s">
        <v>1134</v>
      </c>
      <c r="G210" s="201"/>
      <c r="H210" s="313" t="s">
        <v>1302</v>
      </c>
      <c r="I210" s="313"/>
      <c r="J210" s="313"/>
      <c r="K210" s="245"/>
    </row>
    <row r="211" spans="2:11" customFormat="1" ht="15" customHeight="1">
      <c r="B211" s="263"/>
      <c r="C211" s="201"/>
      <c r="D211" s="201"/>
      <c r="E211" s="201"/>
      <c r="F211" s="222" t="s">
        <v>1138</v>
      </c>
      <c r="G211" s="258"/>
      <c r="H211" s="314" t="s">
        <v>1139</v>
      </c>
      <c r="I211" s="314"/>
      <c r="J211" s="314"/>
      <c r="K211" s="264"/>
    </row>
    <row r="212" spans="2:11" customFormat="1" ht="15" customHeight="1">
      <c r="B212" s="263"/>
      <c r="C212" s="201"/>
      <c r="D212" s="201"/>
      <c r="E212" s="201"/>
      <c r="F212" s="222" t="s">
        <v>1140</v>
      </c>
      <c r="G212" s="258"/>
      <c r="H212" s="314" t="s">
        <v>1115</v>
      </c>
      <c r="I212" s="314"/>
      <c r="J212" s="314"/>
      <c r="K212" s="264"/>
    </row>
    <row r="213" spans="2:11" customFormat="1" ht="15" customHeight="1">
      <c r="B213" s="263"/>
      <c r="C213" s="201"/>
      <c r="D213" s="201"/>
      <c r="E213" s="201"/>
      <c r="F213" s="222"/>
      <c r="G213" s="258"/>
      <c r="H213" s="249"/>
      <c r="I213" s="249"/>
      <c r="J213" s="249"/>
      <c r="K213" s="264"/>
    </row>
    <row r="214" spans="2:11" customFormat="1" ht="15" customHeight="1">
      <c r="B214" s="263"/>
      <c r="C214" s="201" t="s">
        <v>1265</v>
      </c>
      <c r="D214" s="201"/>
      <c r="E214" s="201"/>
      <c r="F214" s="222">
        <v>1</v>
      </c>
      <c r="G214" s="258"/>
      <c r="H214" s="314" t="s">
        <v>1303</v>
      </c>
      <c r="I214" s="314"/>
      <c r="J214" s="314"/>
      <c r="K214" s="264"/>
    </row>
    <row r="215" spans="2:11" customFormat="1" ht="15" customHeight="1">
      <c r="B215" s="263"/>
      <c r="C215" s="201"/>
      <c r="D215" s="201"/>
      <c r="E215" s="201"/>
      <c r="F215" s="222">
        <v>2</v>
      </c>
      <c r="G215" s="258"/>
      <c r="H215" s="314" t="s">
        <v>1304</v>
      </c>
      <c r="I215" s="314"/>
      <c r="J215" s="314"/>
      <c r="K215" s="264"/>
    </row>
    <row r="216" spans="2:11" customFormat="1" ht="15" customHeight="1">
      <c r="B216" s="263"/>
      <c r="C216" s="201"/>
      <c r="D216" s="201"/>
      <c r="E216" s="201"/>
      <c r="F216" s="222">
        <v>3</v>
      </c>
      <c r="G216" s="258"/>
      <c r="H216" s="314" t="s">
        <v>1305</v>
      </c>
      <c r="I216" s="314"/>
      <c r="J216" s="314"/>
      <c r="K216" s="264"/>
    </row>
    <row r="217" spans="2:11" customFormat="1" ht="15" customHeight="1">
      <c r="B217" s="263"/>
      <c r="C217" s="201"/>
      <c r="D217" s="201"/>
      <c r="E217" s="201"/>
      <c r="F217" s="222">
        <v>4</v>
      </c>
      <c r="G217" s="258"/>
      <c r="H217" s="314" t="s">
        <v>1306</v>
      </c>
      <c r="I217" s="314"/>
      <c r="J217" s="314"/>
      <c r="K217" s="264"/>
    </row>
    <row r="218" spans="2:11" customFormat="1" ht="12.75" customHeight="1">
      <c r="B218" s="265"/>
      <c r="C218" s="266"/>
      <c r="D218" s="266"/>
      <c r="E218" s="266"/>
      <c r="F218" s="266"/>
      <c r="G218" s="266"/>
      <c r="H218" s="266"/>
      <c r="I218" s="266"/>
      <c r="J218" s="266"/>
      <c r="K218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01 - SO01  Příprava území</vt:lpstr>
      <vt:lpstr>02 - SO02  Zpevněné plochy</vt:lpstr>
      <vt:lpstr>03 - SO03  Venkovní úprav...</vt:lpstr>
      <vt:lpstr>04 - SO04  Vegetační úpravy</vt:lpstr>
      <vt:lpstr>99 - Vedlejší rozpočtové ...</vt:lpstr>
      <vt:lpstr>Pokyny pro vyplnění</vt:lpstr>
      <vt:lpstr>'01 - SO01  Příprava území'!Názvy_tisku</vt:lpstr>
      <vt:lpstr>'02 - SO02  Zpevněné plochy'!Názvy_tisku</vt:lpstr>
      <vt:lpstr>'03 - SO03  Venkovní úprav...'!Názvy_tisku</vt:lpstr>
      <vt:lpstr>'04 - SO04  Vegetační úpravy'!Názvy_tisku</vt:lpstr>
      <vt:lpstr>'99 - Vedlejší rozpočtové ...'!Názvy_tisku</vt:lpstr>
      <vt:lpstr>'Rekapitulace stavby'!Názvy_tisku</vt:lpstr>
      <vt:lpstr>'01 - SO01  Příprava území'!Oblast_tisku</vt:lpstr>
      <vt:lpstr>'02 - SO02  Zpevněné plochy'!Oblast_tisku</vt:lpstr>
      <vt:lpstr>'03 - SO03  Venkovní úprav...'!Oblast_tisku</vt:lpstr>
      <vt:lpstr>'04 - SO04  Vegetační úpravy'!Oblast_tisku</vt:lpstr>
      <vt:lpstr>'99 -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DESKTOP-DPMJUDL\Uzivatel</dc:creator>
  <cp:lastModifiedBy>Uzivatel</cp:lastModifiedBy>
  <dcterms:created xsi:type="dcterms:W3CDTF">2023-01-26T07:27:36Z</dcterms:created>
  <dcterms:modified xsi:type="dcterms:W3CDTF">2023-01-26T11:41:07Z</dcterms:modified>
</cp:coreProperties>
</file>