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FIRMA\AKCE\RŮŽIČKA A PARTNEŘI\DRAHELČICE - NA NÁVSI - DEMOLICE\"/>
    </mc:Choice>
  </mc:AlternateContent>
  <xr:revisionPtr revIDLastSave="0" documentId="13_ncr:1_{B3339F94-EEE6-4B4E-B8A5-007A0E99F2DD}" xr6:coauthVersionLast="44" xr6:coauthVersionMax="44" xr10:uidLastSave="{00000000-0000-0000-0000-000000000000}"/>
  <bookViews>
    <workbookView xWindow="-120" yWindow="-120" windowWidth="29040" windowHeight="17640" activeTab="2" xr2:uid="{00000000-000D-0000-FFFF-FFFF00000000}"/>
  </bookViews>
  <sheets>
    <sheet name="Rekapitulace stavby" sheetId="1" r:id="rId1"/>
    <sheet name="01 - VEDLEJŠÍ A OSTATNÍ N..." sheetId="2" r:id="rId2"/>
    <sheet name="02 - BOURACÍ PRÁCE" sheetId="3" r:id="rId3"/>
  </sheets>
  <definedNames>
    <definedName name="_xlnm._FilterDatabase" localSheetId="1" hidden="1">'01 - VEDLEJŠÍ A OSTATNÍ N...'!$C$80:$K$84</definedName>
    <definedName name="_xlnm._FilterDatabase" localSheetId="2" hidden="1">'02 - BOURACÍ PRÁCE'!$C$82:$K$146</definedName>
    <definedName name="_xlnm.Print_Titles" localSheetId="1">'01 - VEDLEJŠÍ A OSTATNÍ N...'!$80:$80</definedName>
    <definedName name="_xlnm.Print_Titles" localSheetId="2">'02 - BOURACÍ PRÁCE'!$82:$82</definedName>
    <definedName name="_xlnm.Print_Titles" localSheetId="0">'Rekapitulace stavby'!$52:$52</definedName>
    <definedName name="_xlnm.Print_Area" localSheetId="1">'01 - VEDLEJŠÍ A OSTATNÍ N...'!$C$4:$J$39,'01 - VEDLEJŠÍ A OSTATNÍ N...'!$C$45:$J$62,'01 - VEDLEJŠÍ A OSTATNÍ N...'!$C$68:$K$84</definedName>
    <definedName name="_xlnm.Print_Area" localSheetId="2">'02 - BOURACÍ PRÁCE'!$C$4:$J$39,'02 - BOURACÍ PRÁCE'!$C$45:$J$64,'02 - BOURACÍ PRÁCE'!$C$70:$K$146</definedName>
    <definedName name="_xlnm.Print_Area" localSheetId="0">'Rekapitulace stavby'!$D$4:$AO$36,'Rekapitulace stavby'!$C$42:$AQ$57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/>
  <c r="J35" i="3"/>
  <c r="AX56" i="1" s="1"/>
  <c r="BI146" i="3"/>
  <c r="BH146" i="3"/>
  <c r="BG146" i="3"/>
  <c r="BF146" i="3"/>
  <c r="T146" i="3"/>
  <c r="R146" i="3"/>
  <c r="P146" i="3"/>
  <c r="BK146" i="3"/>
  <c r="J146" i="3"/>
  <c r="BE146" i="3"/>
  <c r="BI144" i="3"/>
  <c r="BH144" i="3"/>
  <c r="BG144" i="3"/>
  <c r="BF144" i="3"/>
  <c r="T144" i="3"/>
  <c r="R144" i="3"/>
  <c r="P144" i="3"/>
  <c r="BK144" i="3"/>
  <c r="J144" i="3"/>
  <c r="BE144" i="3" s="1"/>
  <c r="BI143" i="3"/>
  <c r="BH143" i="3"/>
  <c r="BG143" i="3"/>
  <c r="BF143" i="3"/>
  <c r="T143" i="3"/>
  <c r="R143" i="3"/>
  <c r="P143" i="3"/>
  <c r="BK143" i="3"/>
  <c r="J143" i="3"/>
  <c r="BE143" i="3"/>
  <c r="BI142" i="3"/>
  <c r="BH142" i="3"/>
  <c r="BG142" i="3"/>
  <c r="BF142" i="3"/>
  <c r="T142" i="3"/>
  <c r="R142" i="3"/>
  <c r="P142" i="3"/>
  <c r="BK142" i="3"/>
  <c r="J142" i="3"/>
  <c r="BE142" i="3" s="1"/>
  <c r="BI140" i="3"/>
  <c r="BH140" i="3"/>
  <c r="BG140" i="3"/>
  <c r="BF140" i="3"/>
  <c r="T140" i="3"/>
  <c r="R140" i="3"/>
  <c r="P140" i="3"/>
  <c r="BK140" i="3"/>
  <c r="J140" i="3"/>
  <c r="BE140" i="3"/>
  <c r="BI139" i="3"/>
  <c r="BH139" i="3"/>
  <c r="BG139" i="3"/>
  <c r="BF139" i="3"/>
  <c r="T139" i="3"/>
  <c r="R139" i="3"/>
  <c r="P139" i="3"/>
  <c r="BK139" i="3"/>
  <c r="J139" i="3"/>
  <c r="BE139" i="3" s="1"/>
  <c r="BI138" i="3"/>
  <c r="BH138" i="3"/>
  <c r="BG138" i="3"/>
  <c r="BF138" i="3"/>
  <c r="T138" i="3"/>
  <c r="R138" i="3"/>
  <c r="P138" i="3"/>
  <c r="BK138" i="3"/>
  <c r="J138" i="3"/>
  <c r="BE138" i="3"/>
  <c r="BI136" i="3"/>
  <c r="BH136" i="3"/>
  <c r="BG136" i="3"/>
  <c r="BF136" i="3"/>
  <c r="T136" i="3"/>
  <c r="R136" i="3"/>
  <c r="P136" i="3"/>
  <c r="BK136" i="3"/>
  <c r="J136" i="3"/>
  <c r="BE136" i="3" s="1"/>
  <c r="BI135" i="3"/>
  <c r="BH135" i="3"/>
  <c r="BG135" i="3"/>
  <c r="BF135" i="3"/>
  <c r="T135" i="3"/>
  <c r="R135" i="3"/>
  <c r="P135" i="3"/>
  <c r="BK135" i="3"/>
  <c r="J135" i="3"/>
  <c r="BE135" i="3"/>
  <c r="BI133" i="3"/>
  <c r="BH133" i="3"/>
  <c r="BG133" i="3"/>
  <c r="BF133" i="3"/>
  <c r="T133" i="3"/>
  <c r="T132" i="3" s="1"/>
  <c r="R133" i="3"/>
  <c r="R132" i="3"/>
  <c r="P133" i="3"/>
  <c r="P132" i="3" s="1"/>
  <c r="BK133" i="3"/>
  <c r="BK132" i="3"/>
  <c r="J132" i="3"/>
  <c r="J63" i="3" s="1"/>
  <c r="J133" i="3"/>
  <c r="BE133" i="3" s="1"/>
  <c r="BI130" i="3"/>
  <c r="BH130" i="3"/>
  <c r="BG130" i="3"/>
  <c r="BF130" i="3"/>
  <c r="T130" i="3"/>
  <c r="R130" i="3"/>
  <c r="P130" i="3"/>
  <c r="BK130" i="3"/>
  <c r="J130" i="3"/>
  <c r="BE130" i="3" s="1"/>
  <c r="BI129" i="3"/>
  <c r="BH129" i="3"/>
  <c r="BG129" i="3"/>
  <c r="BF129" i="3"/>
  <c r="T129" i="3"/>
  <c r="R129" i="3"/>
  <c r="P129" i="3"/>
  <c r="BK129" i="3"/>
  <c r="J129" i="3"/>
  <c r="BE129" i="3"/>
  <c r="BI128" i="3"/>
  <c r="BH128" i="3"/>
  <c r="BG128" i="3"/>
  <c r="BF128" i="3"/>
  <c r="T128" i="3"/>
  <c r="R128" i="3"/>
  <c r="P128" i="3"/>
  <c r="BK128" i="3"/>
  <c r="J128" i="3"/>
  <c r="BE128" i="3" s="1"/>
  <c r="BI127" i="3"/>
  <c r="BH127" i="3"/>
  <c r="BG127" i="3"/>
  <c r="BF127" i="3"/>
  <c r="T127" i="3"/>
  <c r="R127" i="3"/>
  <c r="P127" i="3"/>
  <c r="BK127" i="3"/>
  <c r="J127" i="3"/>
  <c r="BE127" i="3"/>
  <c r="BI115" i="3"/>
  <c r="BH115" i="3"/>
  <c r="BG115" i="3"/>
  <c r="BF115" i="3"/>
  <c r="T115" i="3"/>
  <c r="R115" i="3"/>
  <c r="P115" i="3"/>
  <c r="BK115" i="3"/>
  <c r="J115" i="3"/>
  <c r="BE115" i="3" s="1"/>
  <c r="BI95" i="3"/>
  <c r="BH95" i="3"/>
  <c r="BG95" i="3"/>
  <c r="BF95" i="3"/>
  <c r="T95" i="3"/>
  <c r="R95" i="3"/>
  <c r="P95" i="3"/>
  <c r="BK95" i="3"/>
  <c r="J95" i="3"/>
  <c r="BE95" i="3"/>
  <c r="BI94" i="3"/>
  <c r="BH94" i="3"/>
  <c r="BG94" i="3"/>
  <c r="BF94" i="3"/>
  <c r="T94" i="3"/>
  <c r="R94" i="3"/>
  <c r="P94" i="3"/>
  <c r="BK94" i="3"/>
  <c r="J94" i="3"/>
  <c r="BE94" i="3" s="1"/>
  <c r="BI93" i="3"/>
  <c r="BH93" i="3"/>
  <c r="BG93" i="3"/>
  <c r="BF93" i="3"/>
  <c r="T93" i="3"/>
  <c r="R93" i="3"/>
  <c r="P93" i="3"/>
  <c r="BK93" i="3"/>
  <c r="J93" i="3"/>
  <c r="BE93" i="3"/>
  <c r="BI92" i="3"/>
  <c r="BH92" i="3"/>
  <c r="BG92" i="3"/>
  <c r="BF92" i="3"/>
  <c r="T92" i="3"/>
  <c r="T91" i="3" s="1"/>
  <c r="R92" i="3"/>
  <c r="R91" i="3"/>
  <c r="P92" i="3"/>
  <c r="P91" i="3" s="1"/>
  <c r="BK92" i="3"/>
  <c r="BK91" i="3"/>
  <c r="J91" i="3"/>
  <c r="J62" i="3" s="1"/>
  <c r="J92" i="3"/>
  <c r="BE92" i="3" s="1"/>
  <c r="BI90" i="3"/>
  <c r="BH90" i="3"/>
  <c r="BG90" i="3"/>
  <c r="BF90" i="3"/>
  <c r="T90" i="3"/>
  <c r="T85" i="3" s="1"/>
  <c r="T84" i="3" s="1"/>
  <c r="T83" i="3" s="1"/>
  <c r="R90" i="3"/>
  <c r="P90" i="3"/>
  <c r="BK90" i="3"/>
  <c r="J90" i="3"/>
  <c r="BE90" i="3" s="1"/>
  <c r="BI87" i="3"/>
  <c r="BH87" i="3"/>
  <c r="BG87" i="3"/>
  <c r="F35" i="3" s="1"/>
  <c r="BB56" i="1" s="1"/>
  <c r="BF87" i="3"/>
  <c r="T87" i="3"/>
  <c r="R87" i="3"/>
  <c r="P87" i="3"/>
  <c r="P85" i="3" s="1"/>
  <c r="P84" i="3" s="1"/>
  <c r="P83" i="3" s="1"/>
  <c r="AU56" i="1" s="1"/>
  <c r="BK87" i="3"/>
  <c r="J87" i="3"/>
  <c r="BE87" i="3"/>
  <c r="BI86" i="3"/>
  <c r="F37" i="3" s="1"/>
  <c r="BD56" i="1" s="1"/>
  <c r="BH86" i="3"/>
  <c r="F36" i="3"/>
  <c r="BC56" i="1" s="1"/>
  <c r="BG86" i="3"/>
  <c r="BF86" i="3"/>
  <c r="J34" i="3" s="1"/>
  <c r="AW56" i="1" s="1"/>
  <c r="F34" i="3"/>
  <c r="BA56" i="1" s="1"/>
  <c r="T86" i="3"/>
  <c r="R86" i="3"/>
  <c r="R85" i="3"/>
  <c r="R84" i="3"/>
  <c r="R83" i="3" s="1"/>
  <c r="P86" i="3"/>
  <c r="BK86" i="3"/>
  <c r="BK85" i="3"/>
  <c r="J85" i="3" s="1"/>
  <c r="J61" i="3" s="1"/>
  <c r="J86" i="3"/>
  <c r="BE86" i="3" s="1"/>
  <c r="J80" i="3"/>
  <c r="J79" i="3"/>
  <c r="F79" i="3"/>
  <c r="F77" i="3"/>
  <c r="E75" i="3"/>
  <c r="J55" i="3"/>
  <c r="J54" i="3"/>
  <c r="F54" i="3"/>
  <c r="F52" i="3"/>
  <c r="E50" i="3"/>
  <c r="J18" i="3"/>
  <c r="E18" i="3"/>
  <c r="F80" i="3" s="1"/>
  <c r="F55" i="3"/>
  <c r="J17" i="3"/>
  <c r="J12" i="3"/>
  <c r="J77" i="3" s="1"/>
  <c r="J52" i="3"/>
  <c r="E7" i="3"/>
  <c r="E73" i="3" s="1"/>
  <c r="J37" i="2"/>
  <c r="J36" i="2"/>
  <c r="AY55" i="1" s="1"/>
  <c r="J35" i="2"/>
  <c r="AX55" i="1"/>
  <c r="BI84" i="2"/>
  <c r="F37" i="2" s="1"/>
  <c r="BD55" i="1" s="1"/>
  <c r="BH84" i="2"/>
  <c r="F36" i="2"/>
  <c r="BC55" i="1" s="1"/>
  <c r="BG84" i="2"/>
  <c r="F35" i="2"/>
  <c r="BB55" i="1"/>
  <c r="BB54" i="1" s="1"/>
  <c r="BF84" i="2"/>
  <c r="J34" i="2" s="1"/>
  <c r="AW55" i="1" s="1"/>
  <c r="F34" i="2"/>
  <c r="BA55" i="1" s="1"/>
  <c r="BA54" i="1" s="1"/>
  <c r="T84" i="2"/>
  <c r="T83" i="2"/>
  <c r="T82" i="2"/>
  <c r="T81" i="2" s="1"/>
  <c r="R84" i="2"/>
  <c r="R83" i="2"/>
  <c r="R82" i="2"/>
  <c r="R81" i="2" s="1"/>
  <c r="P84" i="2"/>
  <c r="P83" i="2"/>
  <c r="P82" i="2"/>
  <c r="P81" i="2" s="1"/>
  <c r="AU55" i="1" s="1"/>
  <c r="BK84" i="2"/>
  <c r="BK83" i="2"/>
  <c r="J83" i="2" s="1"/>
  <c r="J61" i="2" s="1"/>
  <c r="J84" i="2"/>
  <c r="BE84" i="2" s="1"/>
  <c r="J78" i="2"/>
  <c r="J77" i="2"/>
  <c r="F77" i="2"/>
  <c r="F75" i="2"/>
  <c r="E73" i="2"/>
  <c r="J55" i="2"/>
  <c r="J54" i="2"/>
  <c r="F54" i="2"/>
  <c r="F52" i="2"/>
  <c r="E50" i="2"/>
  <c r="J18" i="2"/>
  <c r="E18" i="2"/>
  <c r="F78" i="2" s="1"/>
  <c r="F55" i="2"/>
  <c r="J17" i="2"/>
  <c r="J12" i="2"/>
  <c r="J75" i="2" s="1"/>
  <c r="J52" i="2"/>
  <c r="E7" i="2"/>
  <c r="E71" i="2" s="1"/>
  <c r="AS54" i="1"/>
  <c r="L50" i="1"/>
  <c r="AM50" i="1"/>
  <c r="AM49" i="1"/>
  <c r="L49" i="1"/>
  <c r="AM47" i="1"/>
  <c r="L47" i="1"/>
  <c r="L45" i="1"/>
  <c r="L44" i="1"/>
  <c r="W30" i="1" l="1"/>
  <c r="AW54" i="1"/>
  <c r="AK30" i="1" s="1"/>
  <c r="BC54" i="1"/>
  <c r="F33" i="3"/>
  <c r="AZ56" i="1" s="1"/>
  <c r="J33" i="3"/>
  <c r="AV56" i="1" s="1"/>
  <c r="AT56" i="1" s="1"/>
  <c r="F33" i="2"/>
  <c r="AZ55" i="1" s="1"/>
  <c r="J33" i="2"/>
  <c r="AV55" i="1" s="1"/>
  <c r="AT55" i="1" s="1"/>
  <c r="AX54" i="1"/>
  <c r="W31" i="1"/>
  <c r="AU54" i="1"/>
  <c r="BD54" i="1"/>
  <c r="W33" i="1" s="1"/>
  <c r="E48" i="2"/>
  <c r="BK82" i="2"/>
  <c r="E48" i="3"/>
  <c r="BK84" i="3"/>
  <c r="BK81" i="2" l="1"/>
  <c r="J81" i="2" s="1"/>
  <c r="J82" i="2"/>
  <c r="J60" i="2" s="1"/>
  <c r="AY54" i="1"/>
  <c r="W32" i="1"/>
  <c r="BK83" i="3"/>
  <c r="J83" i="3" s="1"/>
  <c r="J84" i="3"/>
  <c r="J60" i="3" s="1"/>
  <c r="AZ54" i="1"/>
  <c r="AV54" i="1" l="1"/>
  <c r="W29" i="1"/>
  <c r="J59" i="3"/>
  <c r="J30" i="3"/>
  <c r="J59" i="2"/>
  <c r="J30" i="2"/>
  <c r="J39" i="3" l="1"/>
  <c r="AG56" i="1"/>
  <c r="AN56" i="1" s="1"/>
  <c r="AG55" i="1"/>
  <c r="J39" i="2"/>
  <c r="AT54" i="1"/>
  <c r="AK29" i="1"/>
  <c r="AG54" i="1" l="1"/>
  <c r="AN55" i="1"/>
  <c r="AK26" i="1" l="1"/>
  <c r="AK35" i="1" s="1"/>
  <c r="AN54" i="1"/>
</calcChain>
</file>

<file path=xl/sharedStrings.xml><?xml version="1.0" encoding="utf-8"?>
<sst xmlns="http://schemas.openxmlformats.org/spreadsheetml/2006/main" count="1039" uniqueCount="251">
  <si>
    <t>Export Komplet</t>
  </si>
  <si>
    <t/>
  </si>
  <si>
    <t>2.0</t>
  </si>
  <si>
    <t>ZAMOK</t>
  </si>
  <si>
    <t>False</t>
  </si>
  <si>
    <t>{0e12dc57-f7b3-453f-a882-6785b4e76a8f}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</si>
  <si>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</si>
  <si>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</si>
  <si>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</si>
  <si>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</si>
  <si>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</si>
  <si>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</si>
  <si>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</si>
  <si>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</si>
  <si>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09_2019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</si>
  <si>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</si>
  <si>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</si>
  <si>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DRAHELČICE - BOURACÍ PRÁCE - SO 03 - ZEMĚDĚLSKÁ STAVBA</t>
  </si>
  <si>
    <t>KSO:</t>
  </si>
  <si>
    <t>812 4</t>
  </si>
  <si>
    <t>CC-CZ:</t>
  </si>
  <si>
    <t>1271</t>
  </si>
  <si>
    <t>Místo:</t>
  </si>
  <si>
    <t>Na Návsi 5 a 47, 252 19 Drahelčice</t>
  </si>
  <si>
    <t>Datum:</t>
  </si>
  <si>
    <t>3. 9. 2019</t>
  </si>
  <si>
    <t>Zadavatel:</t>
  </si>
  <si>
    <t>IČ:</t>
  </si>
  <si>
    <t>Obec Drahelčice</t>
  </si>
  <si>
    <t>DIČ:</t>
  </si>
  <si>
    <t>Uchazeč:</t>
  </si>
  <si>
    <t>Vyplň údaj</t>
  </si>
  <si>
    <t>Projektant:</t>
  </si>
  <si>
    <t>Ing. Ondřej Šefrna</t>
  </si>
  <si>
    <t>True</t>
  </si>
  <si>
    <t>Zpracovatel:</t>
  </si>
  <si>
    <t>Vladimír Mrázek</t>
  </si>
  <si>
    <t>Poznámka:</t>
  </si>
  <si>
    <t>Soupis prací je sestaven s využitím položek Cenové soustavy ÚRS (cenová úroveň 2019/I.). Cenové a technické podmínky položek Cenové soustavy ÚRS, které nejsou uvedeny v soupisu prací (informace z tzv. úvodních částí katalogů) jsou neomezeně dálkově k dispozici na www.cs-urs.cz. Položky soupisu prací, které nemají ve sloupci „Cenová soustava“ veden žádný údaj, nepochází z Cenové soustavy ÚRS.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</si>
  <si>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</si>
  <si>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</si>
  <si>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</si>
  <si>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</si>
  <si>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</si>
  <si>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</si>
  <si>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</si>
  <si>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</si>
  <si>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</si>
  <si>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</si>
  <si>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</si>
  <si>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</si>
  <si>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</si>
  <si>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</si>
  <si>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</si>
  <si>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</si>
  <si>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</si>
  <si>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</si>
  <si>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</si>
  <si>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</si>
  <si>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</si>
  <si>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</si>
  <si>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</si>
  <si>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</si>
  <si>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</si>
  <si>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</si>
  <si>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</si>
  <si>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</si>
  <si>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</si>
  <si>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</si>
  <si>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</si>
  <si>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</si>
  <si>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</si>
  <si>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</si>
  <si>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</si>
  <si>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</si>
  <si>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</si>
  <si>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</si>
  <si>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</si>
  <si>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</si>
  <si>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VEDLEJŠÍ A OSTATNÍ NÁKLADY</t>
  </si>
  <si>
    <t>STA</t>
  </si>
  <si>
    <t>1</t>
  </si>
  <si>
    <t>{5b2500ee-ed69-42cf-ac5e-c0c9a4a02be6}</t>
  </si>
  <si>
    <t>2</t>
  </si>
  <si>
    <t>02</t>
  </si>
  <si>
    <t>BOURACÍ PRÁCE</t>
  </si>
  <si>
    <t>{a457a087-6987-43fc-abf8-09de0e88b11e}</t>
  </si>
  <si>
    <t>KRYCÍ LIST SOUPISU PRACÍ</t>
  </si>
  <si>
    <t>Objekt:</t>
  </si>
  <si>
    <t>01 - VEDLEJŠÍ A OSTATNÍ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</si>
  <si>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</si>
  <si>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</si>
  <si>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</si>
  <si>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</si>
  <si>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</si>
  <si>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</si>
  <si>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</si>
  <si>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</si>
  <si>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</si>
  <si>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</si>
  <si>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</si>
  <si>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</si>
  <si>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</si>
  <si>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</si>
  <si>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</si>
  <si>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</si>
  <si>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</si>
  <si>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</si>
  <si>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</si>
  <si>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</si>
  <si>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</si>
  <si>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</si>
  <si>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</si>
  <si>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</si>
  <si>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VRN3</t>
  </si>
  <si>
    <t>Zařízení staveniště</t>
  </si>
  <si>
    <t>K</t>
  </si>
  <si>
    <t>030001000</t>
  </si>
  <si>
    <t>soubor</t>
  </si>
  <si>
    <t>CS ÚRS 2019 01</t>
  </si>
  <si>
    <t>1024</t>
  </si>
  <si>
    <t>-1905775787</t>
  </si>
  <si>
    <t>02 - BOURACÍ PRÁCE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</si>
  <si>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</si>
  <si>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</si>
  <si>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</si>
  <si>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</si>
  <si>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HSV</t>
  </si>
  <si>
    <t>Práce a dodávky HSV</t>
  </si>
  <si>
    <t>Zemní práce</t>
  </si>
  <si>
    <t>111002</t>
  </si>
  <si>
    <t>Ochrana skupiny stávajících stromů u obj SO 03 (na sousedním pozemku)</t>
  </si>
  <si>
    <t>4</t>
  </si>
  <si>
    <t>-667699761</t>
  </si>
  <si>
    <t>1741001</t>
  </si>
  <si>
    <t xml:space="preserve">Zásyp jam, šachet rýh sypaninou se zhutněním </t>
  </si>
  <si>
    <t>m3</t>
  </si>
  <si>
    <t>-1119225314</t>
  </si>
  <si>
    <t>P</t>
  </si>
  <si>
    <t>Poznámka k položce:_x000D_
- hutnění po vrstvách 100mm_x000D_
- míra zhutnění - 95% Proctor standard</t>
  </si>
  <si>
    <t>VV</t>
  </si>
  <si>
    <t>+346,104+5,0+468,75</t>
  </si>
  <si>
    <t>3</t>
  </si>
  <si>
    <t>1741009</t>
  </si>
  <si>
    <t>Dovoz vhodné zeminy pro zásypy</t>
  </si>
  <si>
    <t>709496341</t>
  </si>
  <si>
    <t>9</t>
  </si>
  <si>
    <t>Ostatní konstrukce a práce, bourání</t>
  </si>
  <si>
    <t>1209101</t>
  </si>
  <si>
    <t>Jímka u SO 03 - velká - zajištění stavební jámy</t>
  </si>
  <si>
    <t>-809183689</t>
  </si>
  <si>
    <t>1209102</t>
  </si>
  <si>
    <t>Jímka u SO 03 - malá - zajištění stavební jámy</t>
  </si>
  <si>
    <t>1109286093</t>
  </si>
  <si>
    <t>6</t>
  </si>
  <si>
    <t>980101</t>
  </si>
  <si>
    <t>Odpojení a zajištění instalací</t>
  </si>
  <si>
    <t>-402563882</t>
  </si>
  <si>
    <t>7</t>
  </si>
  <si>
    <t>981011313</t>
  </si>
  <si>
    <t>Demolice budov  postupným rozebíráním z cihel, kamene, smíšeného nebo hrázděného zdiva, tvárnic na maltu vápennou nebo vápenocementovou s podílem konstrukcí přes 15 do 20 %</t>
  </si>
  <si>
    <t>-1985987017</t>
  </si>
  <si>
    <t>"NOVĚJŠÍ"</t>
  </si>
  <si>
    <t>"původní kravín"</t>
  </si>
  <si>
    <t>+11,5*58,4*5,5+11,5*58,4*4,7/2</t>
  </si>
  <si>
    <t>+2,0*4,0*2,8+7,5*4,0*4,4+12,5*3,5*4,8</t>
  </si>
  <si>
    <t>+11,2*10,5*5,5+11,2*10,5*4,5/2</t>
  </si>
  <si>
    <t>Mezisoučet</t>
  </si>
  <si>
    <t>"průjezd"</t>
  </si>
  <si>
    <t>+10,0*10,5*4,0+10,0*10,5*4,5/2</t>
  </si>
  <si>
    <t>+10,5*3,0*3,0/2</t>
  </si>
  <si>
    <t>"STARŠÍ"</t>
  </si>
  <si>
    <t>"jídelna"</t>
  </si>
  <si>
    <t>+12,3*17,5*4,5+12,3*17,5*5,3/2</t>
  </si>
  <si>
    <t>"stodola"</t>
  </si>
  <si>
    <t>+12,5*39,0*4,5+12,5*37,0*5,0/2</t>
  </si>
  <si>
    <t>+12,5*16,0*4,5+13,5*5,0*4,5+12,5*13,5*6,5/2</t>
  </si>
  <si>
    <t>Součet</t>
  </si>
  <si>
    <t>8</t>
  </si>
  <si>
    <t>961043111</t>
  </si>
  <si>
    <t>Bourání základů z betonu proloženého kamenem</t>
  </si>
  <si>
    <t>-2082462341</t>
  </si>
  <si>
    <t>"starší"</t>
  </si>
  <si>
    <t>1,0*0,9*(61,0+48,0+2*13,6+17,0+30,0+12,0)</t>
  </si>
  <si>
    <t>+0,6*0,6*(2*10,0)</t>
  </si>
  <si>
    <t>"novější"</t>
  </si>
  <si>
    <t>+0,8*0,9*(68,9+11,4+58,4+10,0+21,0)</t>
  </si>
  <si>
    <t>+0,8*0,9*(2*3,0+10,0+2*4,0+9,0)</t>
  </si>
  <si>
    <t>+0,6*0,6*(2*9,0+10,0+7,0+3*1,0)</t>
  </si>
  <si>
    <t>+0,5*0,5*0,6*24</t>
  </si>
  <si>
    <t>9610432</t>
  </si>
  <si>
    <t>Bourání drobných šachet a jímek - odhad</t>
  </si>
  <si>
    <t>-1735281656</t>
  </si>
  <si>
    <t>10</t>
  </si>
  <si>
    <t>1209009</t>
  </si>
  <si>
    <t xml:space="preserve"> Odstranění živičných izolací - odhad - pouze v případě výskytu</t>
  </si>
  <si>
    <t>1307015178</t>
  </si>
  <si>
    <t>11</t>
  </si>
  <si>
    <t>9890001</t>
  </si>
  <si>
    <t>Průběžné statické zajištění objektu během demolice</t>
  </si>
  <si>
    <t>616039891</t>
  </si>
  <si>
    <t>12</t>
  </si>
  <si>
    <t>9891001</t>
  </si>
  <si>
    <t>Náklady na zvláštní opatření během bourání při manipulaci s azbestem (cca 1,5 t)</t>
  </si>
  <si>
    <t>274978351</t>
  </si>
  <si>
    <t>Poznámka k položce:_x000D_
- PŘI BOURÁNÍ NUTNO DODRŽET ZÁSADY A PŘEDPISY PRO MANIPULACI S MATERIÁLEM S OBSAHEM AZBESTU_x000D_
- PROVÁDĚNÍ DLE NÁVRHU SPECIALIZOVANÉ FIRMY</t>
  </si>
  <si>
    <t>997</t>
  </si>
  <si>
    <t>Přesun sutě</t>
  </si>
  <si>
    <t>13</t>
  </si>
  <si>
    <t>997013012</t>
  </si>
  <si>
    <t>Vyklizení ulehlé suti z prostorů přes 15 m2 s naložením z hl do 10 m</t>
  </si>
  <si>
    <t>1080401091</t>
  </si>
  <si>
    <t>+12,5*12,5*3,0</t>
  </si>
  <si>
    <t>14</t>
  </si>
  <si>
    <t>997013501</t>
  </si>
  <si>
    <t>Odvoz suti a vybouraných hmot na skládku do 1 km se složením</t>
  </si>
  <si>
    <t>t</t>
  </si>
  <si>
    <t>-414755121</t>
  </si>
  <si>
    <t>997013509</t>
  </si>
  <si>
    <t>Příplatek k odvozu suti a vybouraných hmot na skládku ZKD 1 km přes 1 km (+35 km)</t>
  </si>
  <si>
    <t>265883123</t>
  </si>
  <si>
    <t>Poznámka k položce:_x000D_
- indexováno v jednotkové ceně</t>
  </si>
  <si>
    <t>16</t>
  </si>
  <si>
    <t>997013807</t>
  </si>
  <si>
    <t>Poplatek za uložení na skládce (skládkovné) stavebního odpadu keramického (krytina)</t>
  </si>
  <si>
    <t>-138121356</t>
  </si>
  <si>
    <t>17</t>
  </si>
  <si>
    <t>997013811</t>
  </si>
  <si>
    <t>Poplatek za uložení na skládce (skládkovné) stavebního odpadu dřevěného (krov, apod)</t>
  </si>
  <si>
    <t>764913826</t>
  </si>
  <si>
    <t>18</t>
  </si>
  <si>
    <t>99701383</t>
  </si>
  <si>
    <t>Poplatek za uložení na skládce (skládkovné) stavebního odpadu (cihly, beton)</t>
  </si>
  <si>
    <t>21507181</t>
  </si>
  <si>
    <t>+6337,459-(1,5+91,0+65,0+10,0+0,5+5,0)</t>
  </si>
  <si>
    <t>19</t>
  </si>
  <si>
    <t>99701384</t>
  </si>
  <si>
    <t xml:space="preserve">Poplatek za uložení na skládce (skládkovné) komunálního odpadu </t>
  </si>
  <si>
    <t>1266140494</t>
  </si>
  <si>
    <t>20</t>
  </si>
  <si>
    <t>99722384</t>
  </si>
  <si>
    <t xml:space="preserve">Poplatek za uložení na skládce (skládkovné) odpadu asfaltového </t>
  </si>
  <si>
    <t>-1680756004</t>
  </si>
  <si>
    <t>9979001</t>
  </si>
  <si>
    <t>Odvoz a uložení materiálů s obsahem azbestu (cca 1,5 t)</t>
  </si>
  <si>
    <t>67294058</t>
  </si>
  <si>
    <t>Poznámka k položce:_x000D_
- PROVÁDĚNÍ DLE NÁVRHU SPECIALIZOVANÉ FIRMY</t>
  </si>
  <si>
    <t>22</t>
  </si>
  <si>
    <t>9979002</t>
  </si>
  <si>
    <t>Likvidace kovového šrotu ( odhad - 5 t)</t>
  </si>
  <si>
    <t>-539390496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</si>
</sst>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8"/>
      <color rgb="FF969696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8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center"/>
      <protection locked="0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5" fontId="0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3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20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 applyProtection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2" fillId="0" borderId="0" xfId="0" applyNumberFormat="1" applyFont="1" applyAlignment="1" applyProtection="1"/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18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2" xfId="0" applyFont="1" applyBorder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center" vertical="center" wrapText="1"/>
    </xf>
    <xf numFmtId="167" fontId="0" fillId="0" borderId="22" xfId="0" applyNumberFormat="1" applyFont="1" applyBorder="1" applyAlignment="1" applyProtection="1">
      <alignment vertical="center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3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top" wrapText="1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righ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2" borderId="0" xfId="0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view="pageBreakPreview" topLeftCell="A18" zoomScaleNormal="100" zoomScaleSheetLayoutView="100" workbookViewId="0">
      <selection activeCell="L45" sqref="L45:AO45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58" t="s">
        <v>14</v>
      </c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1"/>
      <c r="AQ5" s="21"/>
      <c r="AR5" s="19"/>
      <c r="BE5" s="238" t="s">
        <v>15</v>
      </c>
      <c r="BS5" s="16" t="s">
        <v>6</v>
      </c>
    </row>
    <row r="6" spans="1:74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60" t="s">
        <v>17</v>
      </c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1"/>
      <c r="AQ6" s="21"/>
      <c r="AR6" s="19"/>
      <c r="BE6" s="239"/>
      <c r="BS6" s="16" t="s">
        <v>6</v>
      </c>
    </row>
    <row r="7" spans="1:74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20</v>
      </c>
      <c r="AL7" s="21"/>
      <c r="AM7" s="21"/>
      <c r="AN7" s="26" t="s">
        <v>21</v>
      </c>
      <c r="AO7" s="21"/>
      <c r="AP7" s="21"/>
      <c r="AQ7" s="21"/>
      <c r="AR7" s="19"/>
      <c r="BE7" s="239"/>
      <c r="BS7" s="16" t="s">
        <v>6</v>
      </c>
    </row>
    <row r="8" spans="1:74" ht="12" customHeight="1">
      <c r="B8" s="20"/>
      <c r="C8" s="21"/>
      <c r="D8" s="28" t="s">
        <v>22</v>
      </c>
      <c r="E8" s="21"/>
      <c r="F8" s="21"/>
      <c r="G8" s="21"/>
      <c r="H8" s="21"/>
      <c r="I8" s="21"/>
      <c r="J8" s="21"/>
      <c r="K8" s="26" t="s">
        <v>23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24</v>
      </c>
      <c r="AL8" s="21"/>
      <c r="AM8" s="21"/>
      <c r="AN8" s="29" t="s">
        <v>25</v>
      </c>
      <c r="AO8" s="21"/>
      <c r="AP8" s="21"/>
      <c r="AQ8" s="21"/>
      <c r="AR8" s="19"/>
      <c r="BE8" s="239"/>
      <c r="BS8" s="16" t="s">
        <v>6</v>
      </c>
    </row>
    <row r="9" spans="1:74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39"/>
      <c r="BS9" s="16" t="s">
        <v>6</v>
      </c>
    </row>
    <row r="10" spans="1:74" ht="12" customHeight="1">
      <c r="B10" s="20"/>
      <c r="C10" s="21"/>
      <c r="D10" s="28" t="s">
        <v>26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27</v>
      </c>
      <c r="AL10" s="21"/>
      <c r="AM10" s="21"/>
      <c r="AN10" s="26" t="s">
        <v>1</v>
      </c>
      <c r="AO10" s="21"/>
      <c r="AP10" s="21"/>
      <c r="AQ10" s="21"/>
      <c r="AR10" s="19"/>
      <c r="BE10" s="239"/>
      <c r="BS10" s="16" t="s">
        <v>6</v>
      </c>
    </row>
    <row r="11" spans="1:74" ht="18.399999999999999" customHeight="1">
      <c r="B11" s="20"/>
      <c r="C11" s="21"/>
      <c r="D11" s="21"/>
      <c r="E11" s="26" t="s">
        <v>28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29</v>
      </c>
      <c r="AL11" s="21"/>
      <c r="AM11" s="21"/>
      <c r="AN11" s="26" t="s">
        <v>1</v>
      </c>
      <c r="AO11" s="21"/>
      <c r="AP11" s="21"/>
      <c r="AQ11" s="21"/>
      <c r="AR11" s="19"/>
      <c r="BE11" s="239"/>
      <c r="BS11" s="16" t="s">
        <v>6</v>
      </c>
    </row>
    <row r="12" spans="1:74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39"/>
      <c r="BS12" s="16" t="s">
        <v>6</v>
      </c>
    </row>
    <row r="13" spans="1:74" ht="12" customHeight="1">
      <c r="B13" s="20"/>
      <c r="C13" s="21"/>
      <c r="D13" s="28" t="s">
        <v>30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27</v>
      </c>
      <c r="AL13" s="21"/>
      <c r="AM13" s="21"/>
      <c r="AN13" s="30" t="s">
        <v>31</v>
      </c>
      <c r="AO13" s="21"/>
      <c r="AP13" s="21"/>
      <c r="AQ13" s="21"/>
      <c r="AR13" s="19"/>
      <c r="BE13" s="239"/>
      <c r="BS13" s="16" t="s">
        <v>6</v>
      </c>
    </row>
    <row r="14" spans="1:74" ht="11.25">
      <c r="B14" s="20"/>
      <c r="C14" s="21"/>
      <c r="D14" s="21"/>
      <c r="E14" s="261" t="s">
        <v>31</v>
      </c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8" t="s">
        <v>29</v>
      </c>
      <c r="AL14" s="21"/>
      <c r="AM14" s="21"/>
      <c r="AN14" s="30" t="s">
        <v>31</v>
      </c>
      <c r="AO14" s="21"/>
      <c r="AP14" s="21"/>
      <c r="AQ14" s="21"/>
      <c r="AR14" s="19"/>
      <c r="BE14" s="239"/>
      <c r="BS14" s="16" t="s">
        <v>6</v>
      </c>
    </row>
    <row r="15" spans="1:74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39"/>
      <c r="BS15" s="16" t="s">
        <v>4</v>
      </c>
    </row>
    <row r="16" spans="1:74" ht="12" customHeight="1">
      <c r="B16" s="20"/>
      <c r="C16" s="21"/>
      <c r="D16" s="28" t="s">
        <v>32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27</v>
      </c>
      <c r="AL16" s="21"/>
      <c r="AM16" s="21"/>
      <c r="AN16" s="26" t="s">
        <v>1</v>
      </c>
      <c r="AO16" s="21"/>
      <c r="AP16" s="21"/>
      <c r="AQ16" s="21"/>
      <c r="AR16" s="19"/>
      <c r="BE16" s="239"/>
      <c r="BS16" s="16" t="s">
        <v>4</v>
      </c>
    </row>
    <row r="17" spans="2:71" ht="18.399999999999999" customHeight="1">
      <c r="B17" s="20"/>
      <c r="C17" s="21"/>
      <c r="D17" s="21"/>
      <c r="E17" s="26" t="s">
        <v>33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29</v>
      </c>
      <c r="AL17" s="21"/>
      <c r="AM17" s="21"/>
      <c r="AN17" s="26" t="s">
        <v>1</v>
      </c>
      <c r="AO17" s="21"/>
      <c r="AP17" s="21"/>
      <c r="AQ17" s="21"/>
      <c r="AR17" s="19"/>
      <c r="BE17" s="239"/>
      <c r="BS17" s="16" t="s">
        <v>34</v>
      </c>
    </row>
    <row r="18" spans="2:7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39"/>
      <c r="BS18" s="16" t="s">
        <v>6</v>
      </c>
    </row>
    <row r="19" spans="2:71" ht="12" customHeight="1">
      <c r="B19" s="20"/>
      <c r="C19" s="21"/>
      <c r="D19" s="28" t="s">
        <v>35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27</v>
      </c>
      <c r="AL19" s="21"/>
      <c r="AM19" s="21"/>
      <c r="AN19" s="26" t="s">
        <v>1</v>
      </c>
      <c r="AO19" s="21"/>
      <c r="AP19" s="21"/>
      <c r="AQ19" s="21"/>
      <c r="AR19" s="19"/>
      <c r="BE19" s="239"/>
      <c r="BS19" s="16" t="s">
        <v>6</v>
      </c>
    </row>
    <row r="20" spans="2:71" ht="18.399999999999999" customHeight="1">
      <c r="B20" s="20"/>
      <c r="C20" s="21"/>
      <c r="D20" s="21"/>
      <c r="E20" s="26" t="s">
        <v>36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29</v>
      </c>
      <c r="AL20" s="21"/>
      <c r="AM20" s="21"/>
      <c r="AN20" s="26" t="s">
        <v>1</v>
      </c>
      <c r="AO20" s="21"/>
      <c r="AP20" s="21"/>
      <c r="AQ20" s="21"/>
      <c r="AR20" s="19"/>
      <c r="BE20" s="239"/>
      <c r="BS20" s="16" t="s">
        <v>34</v>
      </c>
    </row>
    <row r="21" spans="2:7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39"/>
    </row>
    <row r="22" spans="2:71" ht="12" customHeight="1">
      <c r="B22" s="20"/>
      <c r="C22" s="21"/>
      <c r="D22" s="28" t="s">
        <v>37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39"/>
    </row>
    <row r="23" spans="2:71" ht="33.75" customHeight="1">
      <c r="B23" s="20"/>
      <c r="C23" s="21"/>
      <c r="D23" s="21"/>
      <c r="E23" s="263" t="s">
        <v>38</v>
      </c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263"/>
      <c r="AN23" s="263"/>
      <c r="AO23" s="21"/>
      <c r="AP23" s="21"/>
      <c r="AQ23" s="21"/>
      <c r="AR23" s="19"/>
      <c r="BE23" s="239"/>
    </row>
    <row r="24" spans="2:7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39"/>
    </row>
    <row r="25" spans="2:7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39"/>
    </row>
    <row r="26" spans="2:71" s="1" customFormat="1" ht="25.9" customHeight="1">
      <c r="B26" s="33"/>
      <c r="C26" s="34"/>
      <c r="D26" s="35" t="s">
        <v>39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40">
        <f>ROUND(AG54,2)</f>
        <v>0</v>
      </c>
      <c r="AL26" s="241"/>
      <c r="AM26" s="241"/>
      <c r="AN26" s="241"/>
      <c r="AO26" s="241"/>
      <c r="AP26" s="34"/>
      <c r="AQ26" s="34"/>
      <c r="AR26" s="37"/>
      <c r="BE26" s="239"/>
    </row>
    <row r="27" spans="2:71" s="1" customFormat="1" ht="6.95" customHeight="1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39"/>
    </row>
    <row r="28" spans="2:71" s="1" customFormat="1" ht="11.25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64" t="s">
        <v>40</v>
      </c>
      <c r="M28" s="264"/>
      <c r="N28" s="264"/>
      <c r="O28" s="264"/>
      <c r="P28" s="264"/>
      <c r="Q28" s="34"/>
      <c r="R28" s="34"/>
      <c r="S28" s="34"/>
      <c r="T28" s="34"/>
      <c r="U28" s="34"/>
      <c r="V28" s="34"/>
      <c r="W28" s="264" t="s">
        <v>41</v>
      </c>
      <c r="X28" s="264"/>
      <c r="Y28" s="264"/>
      <c r="Z28" s="264"/>
      <c r="AA28" s="264"/>
      <c r="AB28" s="264"/>
      <c r="AC28" s="264"/>
      <c r="AD28" s="264"/>
      <c r="AE28" s="264"/>
      <c r="AF28" s="34"/>
      <c r="AG28" s="34"/>
      <c r="AH28" s="34"/>
      <c r="AI28" s="34"/>
      <c r="AJ28" s="34"/>
      <c r="AK28" s="264" t="s">
        <v>42</v>
      </c>
      <c r="AL28" s="264"/>
      <c r="AM28" s="264"/>
      <c r="AN28" s="264"/>
      <c r="AO28" s="264"/>
      <c r="AP28" s="34"/>
      <c r="AQ28" s="34"/>
      <c r="AR28" s="37"/>
      <c r="BE28" s="239"/>
    </row>
    <row r="29" spans="2:71" s="2" customFormat="1" ht="14.45" customHeight="1">
      <c r="B29" s="38"/>
      <c r="C29" s="39"/>
      <c r="D29" s="28" t="s">
        <v>43</v>
      </c>
      <c r="E29" s="39"/>
      <c r="F29" s="28" t="s">
        <v>44</v>
      </c>
      <c r="G29" s="39"/>
      <c r="H29" s="39"/>
      <c r="I29" s="39"/>
      <c r="J29" s="39"/>
      <c r="K29" s="39"/>
      <c r="L29" s="265">
        <v>0.21</v>
      </c>
      <c r="M29" s="237"/>
      <c r="N29" s="237"/>
      <c r="O29" s="237"/>
      <c r="P29" s="237"/>
      <c r="Q29" s="39"/>
      <c r="R29" s="39"/>
      <c r="S29" s="39"/>
      <c r="T29" s="39"/>
      <c r="U29" s="39"/>
      <c r="V29" s="39"/>
      <c r="W29" s="236">
        <f>ROUND(AZ54, 2)</f>
        <v>0</v>
      </c>
      <c r="X29" s="237"/>
      <c r="Y29" s="237"/>
      <c r="Z29" s="237"/>
      <c r="AA29" s="237"/>
      <c r="AB29" s="237"/>
      <c r="AC29" s="237"/>
      <c r="AD29" s="237"/>
      <c r="AE29" s="237"/>
      <c r="AF29" s="39"/>
      <c r="AG29" s="39"/>
      <c r="AH29" s="39"/>
      <c r="AI29" s="39"/>
      <c r="AJ29" s="39"/>
      <c r="AK29" s="236">
        <f>ROUND(AV54, 2)</f>
        <v>0</v>
      </c>
      <c r="AL29" s="237"/>
      <c r="AM29" s="237"/>
      <c r="AN29" s="237"/>
      <c r="AO29" s="237"/>
      <c r="AP29" s="39"/>
      <c r="AQ29" s="39"/>
      <c r="AR29" s="40"/>
      <c r="BE29" s="239"/>
    </row>
    <row r="30" spans="2:71" s="2" customFormat="1" ht="14.45" customHeight="1">
      <c r="B30" s="38"/>
      <c r="C30" s="39"/>
      <c r="D30" s="39"/>
      <c r="E30" s="39"/>
      <c r="F30" s="28" t="s">
        <v>45</v>
      </c>
      <c r="G30" s="39"/>
      <c r="H30" s="39"/>
      <c r="I30" s="39"/>
      <c r="J30" s="39"/>
      <c r="K30" s="39"/>
      <c r="L30" s="265">
        <v>0.15</v>
      </c>
      <c r="M30" s="237"/>
      <c r="N30" s="237"/>
      <c r="O30" s="237"/>
      <c r="P30" s="237"/>
      <c r="Q30" s="39"/>
      <c r="R30" s="39"/>
      <c r="S30" s="39"/>
      <c r="T30" s="39"/>
      <c r="U30" s="39"/>
      <c r="V30" s="39"/>
      <c r="W30" s="236">
        <f>ROUND(BA54, 2)</f>
        <v>0</v>
      </c>
      <c r="X30" s="237"/>
      <c r="Y30" s="237"/>
      <c r="Z30" s="237"/>
      <c r="AA30" s="237"/>
      <c r="AB30" s="237"/>
      <c r="AC30" s="237"/>
      <c r="AD30" s="237"/>
      <c r="AE30" s="237"/>
      <c r="AF30" s="39"/>
      <c r="AG30" s="39"/>
      <c r="AH30" s="39"/>
      <c r="AI30" s="39"/>
      <c r="AJ30" s="39"/>
      <c r="AK30" s="236">
        <f>ROUND(AW54, 2)</f>
        <v>0</v>
      </c>
      <c r="AL30" s="237"/>
      <c r="AM30" s="237"/>
      <c r="AN30" s="237"/>
      <c r="AO30" s="237"/>
      <c r="AP30" s="39"/>
      <c r="AQ30" s="39"/>
      <c r="AR30" s="40"/>
      <c r="BE30" s="239"/>
    </row>
    <row r="31" spans="2:71" s="2" customFormat="1" ht="14.45" hidden="1" customHeight="1">
      <c r="B31" s="38"/>
      <c r="C31" s="39"/>
      <c r="D31" s="39"/>
      <c r="E31" s="39"/>
      <c r="F31" s="28" t="s">
        <v>46</v>
      </c>
      <c r="G31" s="39"/>
      <c r="H31" s="39"/>
      <c r="I31" s="39"/>
      <c r="J31" s="39"/>
      <c r="K31" s="39"/>
      <c r="L31" s="265">
        <v>0.21</v>
      </c>
      <c r="M31" s="237"/>
      <c r="N31" s="237"/>
      <c r="O31" s="237"/>
      <c r="P31" s="237"/>
      <c r="Q31" s="39"/>
      <c r="R31" s="39"/>
      <c r="S31" s="39"/>
      <c r="T31" s="39"/>
      <c r="U31" s="39"/>
      <c r="V31" s="39"/>
      <c r="W31" s="236">
        <f>ROUND(BB54, 2)</f>
        <v>0</v>
      </c>
      <c r="X31" s="237"/>
      <c r="Y31" s="237"/>
      <c r="Z31" s="237"/>
      <c r="AA31" s="237"/>
      <c r="AB31" s="237"/>
      <c r="AC31" s="237"/>
      <c r="AD31" s="237"/>
      <c r="AE31" s="237"/>
      <c r="AF31" s="39"/>
      <c r="AG31" s="39"/>
      <c r="AH31" s="39"/>
      <c r="AI31" s="39"/>
      <c r="AJ31" s="39"/>
      <c r="AK31" s="236">
        <v>0</v>
      </c>
      <c r="AL31" s="237"/>
      <c r="AM31" s="237"/>
      <c r="AN31" s="237"/>
      <c r="AO31" s="237"/>
      <c r="AP31" s="39"/>
      <c r="AQ31" s="39"/>
      <c r="AR31" s="40"/>
      <c r="BE31" s="239"/>
    </row>
    <row r="32" spans="2:71" s="2" customFormat="1" ht="14.45" hidden="1" customHeight="1">
      <c r="B32" s="38"/>
      <c r="C32" s="39"/>
      <c r="D32" s="39"/>
      <c r="E32" s="39"/>
      <c r="F32" s="28" t="s">
        <v>47</v>
      </c>
      <c r="G32" s="39"/>
      <c r="H32" s="39"/>
      <c r="I32" s="39"/>
      <c r="J32" s="39"/>
      <c r="K32" s="39"/>
      <c r="L32" s="265">
        <v>0.15</v>
      </c>
      <c r="M32" s="237"/>
      <c r="N32" s="237"/>
      <c r="O32" s="237"/>
      <c r="P32" s="237"/>
      <c r="Q32" s="39"/>
      <c r="R32" s="39"/>
      <c r="S32" s="39"/>
      <c r="T32" s="39"/>
      <c r="U32" s="39"/>
      <c r="V32" s="39"/>
      <c r="W32" s="236">
        <f>ROUND(BC54, 2)</f>
        <v>0</v>
      </c>
      <c r="X32" s="237"/>
      <c r="Y32" s="237"/>
      <c r="Z32" s="237"/>
      <c r="AA32" s="237"/>
      <c r="AB32" s="237"/>
      <c r="AC32" s="237"/>
      <c r="AD32" s="237"/>
      <c r="AE32" s="237"/>
      <c r="AF32" s="39"/>
      <c r="AG32" s="39"/>
      <c r="AH32" s="39"/>
      <c r="AI32" s="39"/>
      <c r="AJ32" s="39"/>
      <c r="AK32" s="236">
        <v>0</v>
      </c>
      <c r="AL32" s="237"/>
      <c r="AM32" s="237"/>
      <c r="AN32" s="237"/>
      <c r="AO32" s="237"/>
      <c r="AP32" s="39"/>
      <c r="AQ32" s="39"/>
      <c r="AR32" s="40"/>
      <c r="BE32" s="239"/>
    </row>
    <row r="33" spans="2:57" s="2" customFormat="1" ht="14.45" hidden="1" customHeight="1">
      <c r="B33" s="38"/>
      <c r="C33" s="39"/>
      <c r="D33" s="39"/>
      <c r="E33" s="39"/>
      <c r="F33" s="28" t="s">
        <v>48</v>
      </c>
      <c r="G33" s="39"/>
      <c r="H33" s="39"/>
      <c r="I33" s="39"/>
      <c r="J33" s="39"/>
      <c r="K33" s="39"/>
      <c r="L33" s="265">
        <v>0</v>
      </c>
      <c r="M33" s="237"/>
      <c r="N33" s="237"/>
      <c r="O33" s="237"/>
      <c r="P33" s="237"/>
      <c r="Q33" s="39"/>
      <c r="R33" s="39"/>
      <c r="S33" s="39"/>
      <c r="T33" s="39"/>
      <c r="U33" s="39"/>
      <c r="V33" s="39"/>
      <c r="W33" s="236">
        <f>ROUND(BD54, 2)</f>
        <v>0</v>
      </c>
      <c r="X33" s="237"/>
      <c r="Y33" s="237"/>
      <c r="Z33" s="237"/>
      <c r="AA33" s="237"/>
      <c r="AB33" s="237"/>
      <c r="AC33" s="237"/>
      <c r="AD33" s="237"/>
      <c r="AE33" s="237"/>
      <c r="AF33" s="39"/>
      <c r="AG33" s="39"/>
      <c r="AH33" s="39"/>
      <c r="AI33" s="39"/>
      <c r="AJ33" s="39"/>
      <c r="AK33" s="236">
        <v>0</v>
      </c>
      <c r="AL33" s="237"/>
      <c r="AM33" s="237"/>
      <c r="AN33" s="237"/>
      <c r="AO33" s="237"/>
      <c r="AP33" s="39"/>
      <c r="AQ33" s="39"/>
      <c r="AR33" s="40"/>
      <c r="BE33" s="239"/>
    </row>
    <row r="34" spans="2:57" s="1" customFormat="1" ht="6.9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239"/>
    </row>
    <row r="35" spans="2:57" s="1" customFormat="1" ht="25.9" customHeight="1">
      <c r="B35" s="33"/>
      <c r="C35" s="41"/>
      <c r="D35" s="42" t="s">
        <v>49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50</v>
      </c>
      <c r="U35" s="43"/>
      <c r="V35" s="43"/>
      <c r="W35" s="43"/>
      <c r="X35" s="242" t="s">
        <v>51</v>
      </c>
      <c r="Y35" s="243"/>
      <c r="Z35" s="243"/>
      <c r="AA35" s="243"/>
      <c r="AB35" s="243"/>
      <c r="AC35" s="43"/>
      <c r="AD35" s="43"/>
      <c r="AE35" s="43"/>
      <c r="AF35" s="43"/>
      <c r="AG35" s="43"/>
      <c r="AH35" s="43"/>
      <c r="AI35" s="43"/>
      <c r="AJ35" s="43"/>
      <c r="AK35" s="244">
        <f>SUM(AK26:AK33)</f>
        <v>0</v>
      </c>
      <c r="AL35" s="243"/>
      <c r="AM35" s="243"/>
      <c r="AN35" s="243"/>
      <c r="AO35" s="245"/>
      <c r="AP35" s="41"/>
      <c r="AQ35" s="41"/>
      <c r="AR35" s="37"/>
    </row>
    <row r="36" spans="2:57" s="1" customFormat="1" ht="6.95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</row>
    <row r="37" spans="2:57" s="1" customFormat="1" ht="6.95" customHeight="1"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37"/>
    </row>
    <row r="41" spans="2:57" s="1" customFormat="1" ht="6.95" customHeight="1"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37"/>
    </row>
    <row r="42" spans="2:57" s="1" customFormat="1" ht="24.95" customHeight="1">
      <c r="B42" s="33"/>
      <c r="C42" s="22" t="s">
        <v>52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7"/>
    </row>
    <row r="43" spans="2:57" s="1" customFormat="1" ht="6.95" customHeight="1"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7"/>
    </row>
    <row r="44" spans="2:57" s="1" customFormat="1" ht="12" customHeight="1">
      <c r="B44" s="33"/>
      <c r="C44" s="28" t="s">
        <v>13</v>
      </c>
      <c r="D44" s="34"/>
      <c r="E44" s="34"/>
      <c r="F44" s="34"/>
      <c r="G44" s="34"/>
      <c r="H44" s="34"/>
      <c r="I44" s="34"/>
      <c r="J44" s="34"/>
      <c r="K44" s="34"/>
      <c r="L44" s="34" t="str">
        <f>K5</f>
        <v>09_2019</v>
      </c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7"/>
    </row>
    <row r="45" spans="2:57" s="3" customFormat="1" ht="36.950000000000003" customHeight="1">
      <c r="B45" s="49"/>
      <c r="C45" s="50" t="s">
        <v>16</v>
      </c>
      <c r="D45" s="51"/>
      <c r="E45" s="51"/>
      <c r="F45" s="51"/>
      <c r="G45" s="51"/>
      <c r="H45" s="51"/>
      <c r="I45" s="51"/>
      <c r="J45" s="51"/>
      <c r="K45" s="51"/>
      <c r="L45" s="255" t="str">
        <f>K6</f>
        <v>DRAHELČICE - BOURACÍ PRÁCE - SO 03 - ZEMĚDĚLSKÁ STAVBA</v>
      </c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51"/>
      <c r="AQ45" s="51"/>
      <c r="AR45" s="52"/>
    </row>
    <row r="46" spans="2:57" s="1" customFormat="1" ht="6.95" customHeight="1"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7"/>
    </row>
    <row r="47" spans="2:57" s="1" customFormat="1" ht="12" customHeight="1">
      <c r="B47" s="33"/>
      <c r="C47" s="28" t="s">
        <v>22</v>
      </c>
      <c r="D47" s="34"/>
      <c r="E47" s="34"/>
      <c r="F47" s="34"/>
      <c r="G47" s="34"/>
      <c r="H47" s="34"/>
      <c r="I47" s="34"/>
      <c r="J47" s="34"/>
      <c r="K47" s="34"/>
      <c r="L47" s="53" t="str">
        <f>IF(K8="","",K8)</f>
        <v>Na Návsi 5 a 47, 252 19 Drahelčice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28" t="s">
        <v>24</v>
      </c>
      <c r="AJ47" s="34"/>
      <c r="AK47" s="34"/>
      <c r="AL47" s="34"/>
      <c r="AM47" s="257" t="str">
        <f>IF(AN8= "","",AN8)</f>
        <v>3. 9. 2019</v>
      </c>
      <c r="AN47" s="257"/>
      <c r="AO47" s="34"/>
      <c r="AP47" s="34"/>
      <c r="AQ47" s="34"/>
      <c r="AR47" s="37"/>
    </row>
    <row r="48" spans="2:57" s="1" customFormat="1" ht="6.95" customHeight="1"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7"/>
    </row>
    <row r="49" spans="1:91" s="1" customFormat="1" ht="13.7" customHeight="1">
      <c r="B49" s="33"/>
      <c r="C49" s="28" t="s">
        <v>26</v>
      </c>
      <c r="D49" s="34"/>
      <c r="E49" s="34"/>
      <c r="F49" s="34"/>
      <c r="G49" s="34"/>
      <c r="H49" s="34"/>
      <c r="I49" s="34"/>
      <c r="J49" s="34"/>
      <c r="K49" s="34"/>
      <c r="L49" s="34" t="str">
        <f>IF(E11= "","",E11)</f>
        <v>Obec Drahelčice</v>
      </c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28" t="s">
        <v>32</v>
      </c>
      <c r="AJ49" s="34"/>
      <c r="AK49" s="34"/>
      <c r="AL49" s="34"/>
      <c r="AM49" s="253" t="str">
        <f>IF(E17="","",E17)</f>
        <v>Ing. Ondřej Šefrna</v>
      </c>
      <c r="AN49" s="254"/>
      <c r="AO49" s="254"/>
      <c r="AP49" s="254"/>
      <c r="AQ49" s="34"/>
      <c r="AR49" s="37"/>
      <c r="AS49" s="247" t="s">
        <v>53</v>
      </c>
      <c r="AT49" s="248"/>
      <c r="AU49" s="55"/>
      <c r="AV49" s="55"/>
      <c r="AW49" s="55"/>
      <c r="AX49" s="55"/>
      <c r="AY49" s="55"/>
      <c r="AZ49" s="55"/>
      <c r="BA49" s="55"/>
      <c r="BB49" s="55"/>
      <c r="BC49" s="55"/>
      <c r="BD49" s="56"/>
    </row>
    <row r="50" spans="1:91" s="1" customFormat="1" ht="13.7" customHeight="1">
      <c r="B50" s="33"/>
      <c r="C50" s="28" t="s">
        <v>30</v>
      </c>
      <c r="D50" s="34"/>
      <c r="E50" s="34"/>
      <c r="F50" s="34"/>
      <c r="G50" s="34"/>
      <c r="H50" s="34"/>
      <c r="I50" s="34"/>
      <c r="J50" s="34"/>
      <c r="K50" s="34"/>
      <c r="L50" s="34" t="str">
        <f>IF(E14= "Vyplň údaj","",E14)</f>
        <v/>
      </c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8" t="s">
        <v>35</v>
      </c>
      <c r="AJ50" s="34"/>
      <c r="AK50" s="34"/>
      <c r="AL50" s="34"/>
      <c r="AM50" s="253" t="str">
        <f>IF(E20="","",E20)</f>
        <v>Vladimír Mrázek</v>
      </c>
      <c r="AN50" s="254"/>
      <c r="AO50" s="254"/>
      <c r="AP50" s="254"/>
      <c r="AQ50" s="34"/>
      <c r="AR50" s="37"/>
      <c r="AS50" s="249"/>
      <c r="AT50" s="250"/>
      <c r="AU50" s="57"/>
      <c r="AV50" s="57"/>
      <c r="AW50" s="57"/>
      <c r="AX50" s="57"/>
      <c r="AY50" s="57"/>
      <c r="AZ50" s="57"/>
      <c r="BA50" s="57"/>
      <c r="BB50" s="57"/>
      <c r="BC50" s="57"/>
      <c r="BD50" s="58"/>
    </row>
    <row r="51" spans="1:91" s="1" customFormat="1" ht="10.9" customHeight="1"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7"/>
      <c r="AS51" s="251"/>
      <c r="AT51" s="252"/>
      <c r="AU51" s="59"/>
      <c r="AV51" s="59"/>
      <c r="AW51" s="59"/>
      <c r="AX51" s="59"/>
      <c r="AY51" s="59"/>
      <c r="AZ51" s="59"/>
      <c r="BA51" s="59"/>
      <c r="BB51" s="59"/>
      <c r="BC51" s="59"/>
      <c r="BD51" s="60"/>
    </row>
    <row r="52" spans="1:91" s="1" customFormat="1" ht="29.25" customHeight="1">
      <c r="B52" s="33"/>
      <c r="C52" s="266" t="s">
        <v>54</v>
      </c>
      <c r="D52" s="267"/>
      <c r="E52" s="267"/>
      <c r="F52" s="267"/>
      <c r="G52" s="267"/>
      <c r="H52" s="61"/>
      <c r="I52" s="268" t="s">
        <v>55</v>
      </c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9" t="s">
        <v>56</v>
      </c>
      <c r="AH52" s="267"/>
      <c r="AI52" s="267"/>
      <c r="AJ52" s="267"/>
      <c r="AK52" s="267"/>
      <c r="AL52" s="267"/>
      <c r="AM52" s="267"/>
      <c r="AN52" s="268" t="s">
        <v>57</v>
      </c>
      <c r="AO52" s="267"/>
      <c r="AP52" s="270"/>
      <c r="AQ52" s="62" t="s">
        <v>58</v>
      </c>
      <c r="AR52" s="37"/>
      <c r="AS52" s="63" t="s">
        <v>59</v>
      </c>
      <c r="AT52" s="64" t="s">
        <v>60</v>
      </c>
      <c r="AU52" s="64" t="s">
        <v>61</v>
      </c>
      <c r="AV52" s="64" t="s">
        <v>62</v>
      </c>
      <c r="AW52" s="64" t="s">
        <v>63</v>
      </c>
      <c r="AX52" s="64" t="s">
        <v>64</v>
      </c>
      <c r="AY52" s="64" t="s">
        <v>65</v>
      </c>
      <c r="AZ52" s="64" t="s">
        <v>66</v>
      </c>
      <c r="BA52" s="64" t="s">
        <v>67</v>
      </c>
      <c r="BB52" s="64" t="s">
        <v>68</v>
      </c>
      <c r="BC52" s="64" t="s">
        <v>69</v>
      </c>
      <c r="BD52" s="65" t="s">
        <v>70</v>
      </c>
    </row>
    <row r="53" spans="1:91" s="1" customFormat="1" ht="10.9" customHeight="1"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7"/>
      <c r="AS53" s="66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8"/>
    </row>
    <row r="54" spans="1:91" s="4" customFormat="1" ht="32.450000000000003" customHeight="1">
      <c r="B54" s="69"/>
      <c r="C54" s="70" t="s">
        <v>71</v>
      </c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274">
        <f>ROUND(SUM(AG55:AG56),2)</f>
        <v>0</v>
      </c>
      <c r="AH54" s="274"/>
      <c r="AI54" s="274"/>
      <c r="AJ54" s="274"/>
      <c r="AK54" s="274"/>
      <c r="AL54" s="274"/>
      <c r="AM54" s="274"/>
      <c r="AN54" s="275">
        <f>SUM(AG54,AT54)</f>
        <v>0</v>
      </c>
      <c r="AO54" s="275"/>
      <c r="AP54" s="275"/>
      <c r="AQ54" s="73" t="s">
        <v>1</v>
      </c>
      <c r="AR54" s="74"/>
      <c r="AS54" s="75">
        <f>ROUND(SUM(AS55:AS56),2)</f>
        <v>0</v>
      </c>
      <c r="AT54" s="76">
        <f>ROUND(SUM(AV54:AW54),2)</f>
        <v>0</v>
      </c>
      <c r="AU54" s="77">
        <f>ROUND(SUM(AU55:AU56),5)</f>
        <v>0</v>
      </c>
      <c r="AV54" s="76">
        <f>ROUND(AZ54*L29,2)</f>
        <v>0</v>
      </c>
      <c r="AW54" s="76">
        <f>ROUND(BA54*L30,2)</f>
        <v>0</v>
      </c>
      <c r="AX54" s="76">
        <f>ROUND(BB54*L29,2)</f>
        <v>0</v>
      </c>
      <c r="AY54" s="76">
        <f>ROUND(BC54*L30,2)</f>
        <v>0</v>
      </c>
      <c r="AZ54" s="76">
        <f>ROUND(SUM(AZ55:AZ56),2)</f>
        <v>0</v>
      </c>
      <c r="BA54" s="76">
        <f>ROUND(SUM(BA55:BA56),2)</f>
        <v>0</v>
      </c>
      <c r="BB54" s="76">
        <f>ROUND(SUM(BB55:BB56),2)</f>
        <v>0</v>
      </c>
      <c r="BC54" s="76">
        <f>ROUND(SUM(BC55:BC56),2)</f>
        <v>0</v>
      </c>
      <c r="BD54" s="78">
        <f>ROUND(SUM(BD55:BD56),2)</f>
        <v>0</v>
      </c>
      <c r="BS54" s="79" t="s">
        <v>72</v>
      </c>
      <c r="BT54" s="79" t="s">
        <v>73</v>
      </c>
      <c r="BU54" s="80" t="s">
        <v>74</v>
      </c>
      <c r="BV54" s="79" t="s">
        <v>75</v>
      </c>
      <c r="BW54" s="79" t="s">
        <v>5</v>
      </c>
      <c r="BX54" s="79" t="s">
        <v>76</v>
      </c>
      <c r="CL54" s="79" t="s">
        <v>19</v>
      </c>
    </row>
    <row r="55" spans="1:91" s="5" customFormat="1" ht="16.5" customHeight="1">
      <c r="A55" s="81" t="s">
        <v>77</v>
      </c>
      <c r="B55" s="82"/>
      <c r="C55" s="83"/>
      <c r="D55" s="273" t="s">
        <v>78</v>
      </c>
      <c r="E55" s="273"/>
      <c r="F55" s="273"/>
      <c r="G55" s="273"/>
      <c r="H55" s="273"/>
      <c r="I55" s="84"/>
      <c r="J55" s="273" t="s">
        <v>79</v>
      </c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  <c r="AE55" s="273"/>
      <c r="AF55" s="273"/>
      <c r="AG55" s="271">
        <f>'01 - VEDLEJŠÍ A OSTATNÍ N...'!J30</f>
        <v>0</v>
      </c>
      <c r="AH55" s="272"/>
      <c r="AI55" s="272"/>
      <c r="AJ55" s="272"/>
      <c r="AK55" s="272"/>
      <c r="AL55" s="272"/>
      <c r="AM55" s="272"/>
      <c r="AN55" s="271">
        <f>SUM(AG55,AT55)</f>
        <v>0</v>
      </c>
      <c r="AO55" s="272"/>
      <c r="AP55" s="272"/>
      <c r="AQ55" s="85" t="s">
        <v>80</v>
      </c>
      <c r="AR55" s="86"/>
      <c r="AS55" s="87">
        <v>0</v>
      </c>
      <c r="AT55" s="88">
        <f>ROUND(SUM(AV55:AW55),2)</f>
        <v>0</v>
      </c>
      <c r="AU55" s="89">
        <f>'01 - VEDLEJŠÍ A OSTATNÍ N...'!P81</f>
        <v>0</v>
      </c>
      <c r="AV55" s="88">
        <f>'01 - VEDLEJŠÍ A OSTATNÍ N...'!J33</f>
        <v>0</v>
      </c>
      <c r="AW55" s="88">
        <f>'01 - VEDLEJŠÍ A OSTATNÍ N...'!J34</f>
        <v>0</v>
      </c>
      <c r="AX55" s="88">
        <f>'01 - VEDLEJŠÍ A OSTATNÍ N...'!J35</f>
        <v>0</v>
      </c>
      <c r="AY55" s="88">
        <f>'01 - VEDLEJŠÍ A OSTATNÍ N...'!J36</f>
        <v>0</v>
      </c>
      <c r="AZ55" s="88">
        <f>'01 - VEDLEJŠÍ A OSTATNÍ N...'!F33</f>
        <v>0</v>
      </c>
      <c r="BA55" s="88">
        <f>'01 - VEDLEJŠÍ A OSTATNÍ N...'!F34</f>
        <v>0</v>
      </c>
      <c r="BB55" s="88">
        <f>'01 - VEDLEJŠÍ A OSTATNÍ N...'!F35</f>
        <v>0</v>
      </c>
      <c r="BC55" s="88">
        <f>'01 - VEDLEJŠÍ A OSTATNÍ N...'!F36</f>
        <v>0</v>
      </c>
      <c r="BD55" s="90">
        <f>'01 - VEDLEJŠÍ A OSTATNÍ N...'!F37</f>
        <v>0</v>
      </c>
      <c r="BT55" s="91" t="s">
        <v>81</v>
      </c>
      <c r="BV55" s="91" t="s">
        <v>75</v>
      </c>
      <c r="BW55" s="91" t="s">
        <v>82</v>
      </c>
      <c r="BX55" s="91" t="s">
        <v>5</v>
      </c>
      <c r="CL55" s="91" t="s">
        <v>19</v>
      </c>
      <c r="CM55" s="91" t="s">
        <v>83</v>
      </c>
    </row>
    <row r="56" spans="1:91" s="5" customFormat="1" ht="16.5" customHeight="1">
      <c r="A56" s="81" t="s">
        <v>77</v>
      </c>
      <c r="B56" s="82"/>
      <c r="C56" s="83"/>
      <c r="D56" s="273" t="s">
        <v>84</v>
      </c>
      <c r="E56" s="273"/>
      <c r="F56" s="273"/>
      <c r="G56" s="273"/>
      <c r="H56" s="273"/>
      <c r="I56" s="84"/>
      <c r="J56" s="273" t="s">
        <v>85</v>
      </c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  <c r="AA56" s="273"/>
      <c r="AB56" s="273"/>
      <c r="AC56" s="273"/>
      <c r="AD56" s="273"/>
      <c r="AE56" s="273"/>
      <c r="AF56" s="273"/>
      <c r="AG56" s="271">
        <f>'02 - BOURACÍ PRÁCE'!J30</f>
        <v>0</v>
      </c>
      <c r="AH56" s="272"/>
      <c r="AI56" s="272"/>
      <c r="AJ56" s="272"/>
      <c r="AK56" s="272"/>
      <c r="AL56" s="272"/>
      <c r="AM56" s="272"/>
      <c r="AN56" s="271">
        <f>SUM(AG56,AT56)</f>
        <v>0</v>
      </c>
      <c r="AO56" s="272"/>
      <c r="AP56" s="272"/>
      <c r="AQ56" s="85" t="s">
        <v>80</v>
      </c>
      <c r="AR56" s="86"/>
      <c r="AS56" s="92">
        <v>0</v>
      </c>
      <c r="AT56" s="93">
        <f>ROUND(SUM(AV56:AW56),2)</f>
        <v>0</v>
      </c>
      <c r="AU56" s="94">
        <f>'02 - BOURACÍ PRÁCE'!P83</f>
        <v>0</v>
      </c>
      <c r="AV56" s="93">
        <f>'02 - BOURACÍ PRÁCE'!J33</f>
        <v>0</v>
      </c>
      <c r="AW56" s="93">
        <f>'02 - BOURACÍ PRÁCE'!J34</f>
        <v>0</v>
      </c>
      <c r="AX56" s="93">
        <f>'02 - BOURACÍ PRÁCE'!J35</f>
        <v>0</v>
      </c>
      <c r="AY56" s="93">
        <f>'02 - BOURACÍ PRÁCE'!J36</f>
        <v>0</v>
      </c>
      <c r="AZ56" s="93">
        <f>'02 - BOURACÍ PRÁCE'!F33</f>
        <v>0</v>
      </c>
      <c r="BA56" s="93">
        <f>'02 - BOURACÍ PRÁCE'!F34</f>
        <v>0</v>
      </c>
      <c r="BB56" s="93">
        <f>'02 - BOURACÍ PRÁCE'!F35</f>
        <v>0</v>
      </c>
      <c r="BC56" s="93">
        <f>'02 - BOURACÍ PRÁCE'!F36</f>
        <v>0</v>
      </c>
      <c r="BD56" s="95">
        <f>'02 - BOURACÍ PRÁCE'!F37</f>
        <v>0</v>
      </c>
      <c r="BT56" s="91" t="s">
        <v>81</v>
      </c>
      <c r="BV56" s="91" t="s">
        <v>75</v>
      </c>
      <c r="BW56" s="91" t="s">
        <v>86</v>
      </c>
      <c r="BX56" s="91" t="s">
        <v>5</v>
      </c>
      <c r="CL56" s="91" t="s">
        <v>19</v>
      </c>
      <c r="CM56" s="91" t="s">
        <v>83</v>
      </c>
    </row>
    <row r="57" spans="1:91" s="1" customFormat="1" ht="30" customHeight="1"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7"/>
    </row>
    <row r="58" spans="1:91" s="1" customFormat="1" ht="6.95" customHeight="1">
      <c r="B58" s="45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37"/>
    </row>
  </sheetData>
  <sheetProtection algorithmName="SHA-512" hashValue="ttGk0KSsRnVo0KW6FVrIuG0hNCjWwV0/c10CFG1cYrZMTPpbbwnDZY90ZFntpWinROn6kObhAzeBk4ExgaeRuw==" saltValue="ZQdFs0UeeR8S2inJeM2e2GrEvkskXbH2kRiyXVlMpOqntXEKIzKJsttqq5yB0ygQZ/uS3/Xos6o0UMw+ksnA4Q==" spinCount="100000" sheet="1" objects="1" scenarios="1" formatColumns="0" formatRows="0"/>
  <mergeCells count="46">
    <mergeCell ref="AN56:AP56"/>
    <mergeCell ref="AG56:AM56"/>
    <mergeCell ref="D56:H56"/>
    <mergeCell ref="J56:AF56"/>
    <mergeCell ref="AG54:AM54"/>
    <mergeCell ref="AN54:AP54"/>
    <mergeCell ref="AG52:AM52"/>
    <mergeCell ref="AN52:AP52"/>
    <mergeCell ref="AN55:AP55"/>
    <mergeCell ref="AG55:AM55"/>
    <mergeCell ref="D55:H55"/>
    <mergeCell ref="J55:AF55"/>
    <mergeCell ref="L30:P30"/>
    <mergeCell ref="L31:P31"/>
    <mergeCell ref="L32:P32"/>
    <mergeCell ref="L33:P33"/>
    <mergeCell ref="C52:G52"/>
    <mergeCell ref="I52:AF52"/>
    <mergeCell ref="X35:AB35"/>
    <mergeCell ref="AK35:AO35"/>
    <mergeCell ref="AR2:BE2"/>
    <mergeCell ref="AS49:AT51"/>
    <mergeCell ref="AM50:AP50"/>
    <mergeCell ref="L45:AO45"/>
    <mergeCell ref="AM47:AN47"/>
    <mergeCell ref="AM49:AP4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55" location="'01 - VEDLEJŠÍ A OSTATNÍ N...'!C2" display="/" xr:uid="{00000000-0004-0000-0000-000000000000}"/>
    <hyperlink ref="A56" location="'02 - BOURACÍ PRÁCE'!C2" display="/" xr:uid="{00000000-0004-0000-0000-000001000000}"/>
  </hyperlinks>
  <printOptions horizontalCentered="1"/>
  <pageMargins left="0.39370078740157483" right="0.39370078740157483" top="0.39370078740157483" bottom="0.39370078740157483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85"/>
  <sheetViews>
    <sheetView showGridLines="0" view="pageBreakPreview" zoomScaleNormal="100" zoomScaleSheetLayoutView="100" workbookViewId="0">
      <selection activeCell="A45" sqref="A45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96" customWidth="1"/>
    <col min="10" max="10" width="23.5" customWidth="1"/>
    <col min="11" max="11" width="15.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6" t="s">
        <v>82</v>
      </c>
    </row>
    <row r="3" spans="2:46" ht="6.95" customHeight="1">
      <c r="B3" s="97"/>
      <c r="C3" s="98"/>
      <c r="D3" s="98"/>
      <c r="E3" s="98"/>
      <c r="F3" s="98"/>
      <c r="G3" s="98"/>
      <c r="H3" s="98"/>
      <c r="I3" s="99"/>
      <c r="J3" s="98"/>
      <c r="K3" s="98"/>
      <c r="L3" s="19"/>
      <c r="AT3" s="16" t="s">
        <v>83</v>
      </c>
    </row>
    <row r="4" spans="2:46" ht="24.95" customHeight="1">
      <c r="B4" s="19"/>
      <c r="D4" s="100" t="s">
        <v>87</v>
      </c>
      <c r="L4" s="19"/>
      <c r="M4" s="23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101" t="s">
        <v>16</v>
      </c>
      <c r="L6" s="19"/>
    </row>
    <row r="7" spans="2:46" ht="16.5" customHeight="1">
      <c r="B7" s="19"/>
      <c r="E7" s="276" t="str">
        <f>'Rekapitulace stavby'!K6</f>
        <v>DRAHELČICE - BOURACÍ PRÁCE - SO 03 - ZEMĚDĚLSKÁ STAVBA</v>
      </c>
      <c r="F7" s="277"/>
      <c r="G7" s="277"/>
      <c r="H7" s="277"/>
      <c r="L7" s="19"/>
    </row>
    <row r="8" spans="2:46" s="1" customFormat="1" ht="12" customHeight="1">
      <c r="B8" s="37"/>
      <c r="D8" s="101" t="s">
        <v>88</v>
      </c>
      <c r="I8" s="102"/>
      <c r="L8" s="37"/>
    </row>
    <row r="9" spans="2:46" s="1" customFormat="1" ht="36.950000000000003" customHeight="1">
      <c r="B9" s="37"/>
      <c r="E9" s="278" t="s">
        <v>89</v>
      </c>
      <c r="F9" s="279"/>
      <c r="G9" s="279"/>
      <c r="H9" s="279"/>
      <c r="I9" s="102"/>
      <c r="L9" s="37"/>
    </row>
    <row r="10" spans="2:46" s="1" customFormat="1" ht="11.25">
      <c r="B10" s="37"/>
      <c r="I10" s="102"/>
      <c r="L10" s="37"/>
    </row>
    <row r="11" spans="2:46" s="1" customFormat="1" ht="12" customHeight="1">
      <c r="B11" s="37"/>
      <c r="D11" s="101" t="s">
        <v>18</v>
      </c>
      <c r="F11" s="16" t="s">
        <v>19</v>
      </c>
      <c r="I11" s="103" t="s">
        <v>20</v>
      </c>
      <c r="J11" s="16" t="s">
        <v>1</v>
      </c>
      <c r="L11" s="37"/>
    </row>
    <row r="12" spans="2:46" s="1" customFormat="1" ht="12" customHeight="1">
      <c r="B12" s="37"/>
      <c r="D12" s="101" t="s">
        <v>22</v>
      </c>
      <c r="F12" s="16" t="s">
        <v>23</v>
      </c>
      <c r="I12" s="103" t="s">
        <v>24</v>
      </c>
      <c r="J12" s="104" t="str">
        <f>'Rekapitulace stavby'!AN8</f>
        <v>3. 9. 2019</v>
      </c>
      <c r="L12" s="37"/>
    </row>
    <row r="13" spans="2:46" s="1" customFormat="1" ht="10.9" customHeight="1">
      <c r="B13" s="37"/>
      <c r="I13" s="102"/>
      <c r="L13" s="37"/>
    </row>
    <row r="14" spans="2:46" s="1" customFormat="1" ht="12" customHeight="1">
      <c r="B14" s="37"/>
      <c r="D14" s="101" t="s">
        <v>26</v>
      </c>
      <c r="I14" s="103" t="s">
        <v>27</v>
      </c>
      <c r="J14" s="16" t="s">
        <v>1</v>
      </c>
      <c r="L14" s="37"/>
    </row>
    <row r="15" spans="2:46" s="1" customFormat="1" ht="18" customHeight="1">
      <c r="B15" s="37"/>
      <c r="E15" s="16" t="s">
        <v>28</v>
      </c>
      <c r="I15" s="103" t="s">
        <v>29</v>
      </c>
      <c r="J15" s="16" t="s">
        <v>1</v>
      </c>
      <c r="L15" s="37"/>
    </row>
    <row r="16" spans="2:46" s="1" customFormat="1" ht="6.95" customHeight="1">
      <c r="B16" s="37"/>
      <c r="I16" s="102"/>
      <c r="L16" s="37"/>
    </row>
    <row r="17" spans="2:12" s="1" customFormat="1" ht="12" customHeight="1">
      <c r="B17" s="37"/>
      <c r="D17" s="101" t="s">
        <v>30</v>
      </c>
      <c r="I17" s="103" t="s">
        <v>27</v>
      </c>
      <c r="J17" s="29" t="str">
        <f>'Rekapitulace stavby'!AN13</f>
        <v>Vyplň údaj</v>
      </c>
      <c r="L17" s="37"/>
    </row>
    <row r="18" spans="2:12" s="1" customFormat="1" ht="18" customHeight="1">
      <c r="B18" s="37"/>
      <c r="E18" s="280" t="str">
        <f>'Rekapitulace stavby'!E14</f>
        <v>Vyplň údaj</v>
      </c>
      <c r="F18" s="281"/>
      <c r="G18" s="281"/>
      <c r="H18" s="281"/>
      <c r="I18" s="103" t="s">
        <v>29</v>
      </c>
      <c r="J18" s="29" t="str">
        <f>'Rekapitulace stavby'!AN14</f>
        <v>Vyplň údaj</v>
      </c>
      <c r="L18" s="37"/>
    </row>
    <row r="19" spans="2:12" s="1" customFormat="1" ht="6.95" customHeight="1">
      <c r="B19" s="37"/>
      <c r="I19" s="102"/>
      <c r="L19" s="37"/>
    </row>
    <row r="20" spans="2:12" s="1" customFormat="1" ht="12" customHeight="1">
      <c r="B20" s="37"/>
      <c r="D20" s="101" t="s">
        <v>32</v>
      </c>
      <c r="I20" s="103" t="s">
        <v>27</v>
      </c>
      <c r="J20" s="16" t="s">
        <v>1</v>
      </c>
      <c r="L20" s="37"/>
    </row>
    <row r="21" spans="2:12" s="1" customFormat="1" ht="18" customHeight="1">
      <c r="B21" s="37"/>
      <c r="E21" s="16" t="s">
        <v>33</v>
      </c>
      <c r="I21" s="103" t="s">
        <v>29</v>
      </c>
      <c r="J21" s="16" t="s">
        <v>1</v>
      </c>
      <c r="L21" s="37"/>
    </row>
    <row r="22" spans="2:12" s="1" customFormat="1" ht="6.95" customHeight="1">
      <c r="B22" s="37"/>
      <c r="I22" s="102"/>
      <c r="L22" s="37"/>
    </row>
    <row r="23" spans="2:12" s="1" customFormat="1" ht="12" customHeight="1">
      <c r="B23" s="37"/>
      <c r="D23" s="101" t="s">
        <v>35</v>
      </c>
      <c r="I23" s="103" t="s">
        <v>27</v>
      </c>
      <c r="J23" s="16" t="s">
        <v>1</v>
      </c>
      <c r="L23" s="37"/>
    </row>
    <row r="24" spans="2:12" s="1" customFormat="1" ht="18" customHeight="1">
      <c r="B24" s="37"/>
      <c r="E24" s="16" t="s">
        <v>36</v>
      </c>
      <c r="I24" s="103" t="s">
        <v>29</v>
      </c>
      <c r="J24" s="16" t="s">
        <v>1</v>
      </c>
      <c r="L24" s="37"/>
    </row>
    <row r="25" spans="2:12" s="1" customFormat="1" ht="6.95" customHeight="1">
      <c r="B25" s="37"/>
      <c r="I25" s="102"/>
      <c r="L25" s="37"/>
    </row>
    <row r="26" spans="2:12" s="1" customFormat="1" ht="12" customHeight="1">
      <c r="B26" s="37"/>
      <c r="D26" s="101" t="s">
        <v>37</v>
      </c>
      <c r="I26" s="102"/>
      <c r="L26" s="37"/>
    </row>
    <row r="27" spans="2:12" s="6" customFormat="1" ht="16.5" customHeight="1">
      <c r="B27" s="105"/>
      <c r="E27" s="282" t="s">
        <v>1</v>
      </c>
      <c r="F27" s="282"/>
      <c r="G27" s="282"/>
      <c r="H27" s="282"/>
      <c r="I27" s="106"/>
      <c r="L27" s="105"/>
    </row>
    <row r="28" spans="2:12" s="1" customFormat="1" ht="6.95" customHeight="1">
      <c r="B28" s="37"/>
      <c r="I28" s="102"/>
      <c r="L28" s="37"/>
    </row>
    <row r="29" spans="2:12" s="1" customFormat="1" ht="6.95" customHeight="1">
      <c r="B29" s="37"/>
      <c r="D29" s="55"/>
      <c r="E29" s="55"/>
      <c r="F29" s="55"/>
      <c r="G29" s="55"/>
      <c r="H29" s="55"/>
      <c r="I29" s="107"/>
      <c r="J29" s="55"/>
      <c r="K29" s="55"/>
      <c r="L29" s="37"/>
    </row>
    <row r="30" spans="2:12" s="1" customFormat="1" ht="25.35" customHeight="1">
      <c r="B30" s="37"/>
      <c r="D30" s="108" t="s">
        <v>39</v>
      </c>
      <c r="I30" s="102"/>
      <c r="J30" s="109">
        <f>ROUND(J81, 2)</f>
        <v>0</v>
      </c>
      <c r="L30" s="37"/>
    </row>
    <row r="31" spans="2:12" s="1" customFormat="1" ht="6.95" customHeight="1">
      <c r="B31" s="37"/>
      <c r="D31" s="55"/>
      <c r="E31" s="55"/>
      <c r="F31" s="55"/>
      <c r="G31" s="55"/>
      <c r="H31" s="55"/>
      <c r="I31" s="107"/>
      <c r="J31" s="55"/>
      <c r="K31" s="55"/>
      <c r="L31" s="37"/>
    </row>
    <row r="32" spans="2:12" s="1" customFormat="1" ht="14.45" customHeight="1">
      <c r="B32" s="37"/>
      <c r="F32" s="110" t="s">
        <v>41</v>
      </c>
      <c r="I32" s="111" t="s">
        <v>40</v>
      </c>
      <c r="J32" s="110" t="s">
        <v>42</v>
      </c>
      <c r="L32" s="37"/>
    </row>
    <row r="33" spans="2:12" s="1" customFormat="1" ht="14.45" customHeight="1">
      <c r="B33" s="37"/>
      <c r="D33" s="101" t="s">
        <v>43</v>
      </c>
      <c r="E33" s="101" t="s">
        <v>44</v>
      </c>
      <c r="F33" s="112">
        <f>ROUND((SUM(BE81:BE84)),  2)</f>
        <v>0</v>
      </c>
      <c r="I33" s="113">
        <v>0.21</v>
      </c>
      <c r="J33" s="112">
        <f>ROUND(((SUM(BE81:BE84))*I33),  2)</f>
        <v>0</v>
      </c>
      <c r="L33" s="37"/>
    </row>
    <row r="34" spans="2:12" s="1" customFormat="1" ht="14.45" customHeight="1">
      <c r="B34" s="37"/>
      <c r="E34" s="101" t="s">
        <v>45</v>
      </c>
      <c r="F34" s="112">
        <f>ROUND((SUM(BF81:BF84)),  2)</f>
        <v>0</v>
      </c>
      <c r="I34" s="113">
        <v>0.15</v>
      </c>
      <c r="J34" s="112">
        <f>ROUND(((SUM(BF81:BF84))*I34),  2)</f>
        <v>0</v>
      </c>
      <c r="L34" s="37"/>
    </row>
    <row r="35" spans="2:12" s="1" customFormat="1" ht="14.45" hidden="1" customHeight="1">
      <c r="B35" s="37"/>
      <c r="E35" s="101" t="s">
        <v>46</v>
      </c>
      <c r="F35" s="112">
        <f>ROUND((SUM(BG81:BG84)),  2)</f>
        <v>0</v>
      </c>
      <c r="I35" s="113">
        <v>0.21</v>
      </c>
      <c r="J35" s="112">
        <f>0</f>
        <v>0</v>
      </c>
      <c r="L35" s="37"/>
    </row>
    <row r="36" spans="2:12" s="1" customFormat="1" ht="14.45" hidden="1" customHeight="1">
      <c r="B36" s="37"/>
      <c r="E36" s="101" t="s">
        <v>47</v>
      </c>
      <c r="F36" s="112">
        <f>ROUND((SUM(BH81:BH84)),  2)</f>
        <v>0</v>
      </c>
      <c r="I36" s="113">
        <v>0.15</v>
      </c>
      <c r="J36" s="112">
        <f>0</f>
        <v>0</v>
      </c>
      <c r="L36" s="37"/>
    </row>
    <row r="37" spans="2:12" s="1" customFormat="1" ht="14.45" hidden="1" customHeight="1">
      <c r="B37" s="37"/>
      <c r="E37" s="101" t="s">
        <v>48</v>
      </c>
      <c r="F37" s="112">
        <f>ROUND((SUM(BI81:BI84)),  2)</f>
        <v>0</v>
      </c>
      <c r="I37" s="113">
        <v>0</v>
      </c>
      <c r="J37" s="112">
        <f>0</f>
        <v>0</v>
      </c>
      <c r="L37" s="37"/>
    </row>
    <row r="38" spans="2:12" s="1" customFormat="1" ht="6.95" customHeight="1">
      <c r="B38" s="37"/>
      <c r="I38" s="102"/>
      <c r="L38" s="37"/>
    </row>
    <row r="39" spans="2:12" s="1" customFormat="1" ht="25.35" customHeight="1">
      <c r="B39" s="37"/>
      <c r="C39" s="114"/>
      <c r="D39" s="115" t="s">
        <v>49</v>
      </c>
      <c r="E39" s="116"/>
      <c r="F39" s="116"/>
      <c r="G39" s="117" t="s">
        <v>50</v>
      </c>
      <c r="H39" s="118" t="s">
        <v>51</v>
      </c>
      <c r="I39" s="119"/>
      <c r="J39" s="120">
        <f>SUM(J30:J37)</f>
        <v>0</v>
      </c>
      <c r="K39" s="121"/>
      <c r="L39" s="37"/>
    </row>
    <row r="40" spans="2:12" s="1" customFormat="1" ht="14.45" customHeight="1">
      <c r="B40" s="122"/>
      <c r="C40" s="123"/>
      <c r="D40" s="123"/>
      <c r="E40" s="123"/>
      <c r="F40" s="123"/>
      <c r="G40" s="123"/>
      <c r="H40" s="123"/>
      <c r="I40" s="124"/>
      <c r="J40" s="123"/>
      <c r="K40" s="123"/>
      <c r="L40" s="37"/>
    </row>
    <row r="44" spans="2:12" s="1" customFormat="1" ht="6.95" customHeight="1">
      <c r="B44" s="125"/>
      <c r="C44" s="126"/>
      <c r="D44" s="126"/>
      <c r="E44" s="126"/>
      <c r="F44" s="126"/>
      <c r="G44" s="126"/>
      <c r="H44" s="126"/>
      <c r="I44" s="127"/>
      <c r="J44" s="126"/>
      <c r="K44" s="126"/>
      <c r="L44" s="37"/>
    </row>
    <row r="45" spans="2:12" s="1" customFormat="1" ht="24.95" customHeight="1">
      <c r="B45" s="33"/>
      <c r="C45" s="22" t="s">
        <v>90</v>
      </c>
      <c r="D45" s="34"/>
      <c r="E45" s="34"/>
      <c r="F45" s="34"/>
      <c r="G45" s="34"/>
      <c r="H45" s="34"/>
      <c r="I45" s="102"/>
      <c r="J45" s="34"/>
      <c r="K45" s="34"/>
      <c r="L45" s="37"/>
    </row>
    <row r="46" spans="2:12" s="1" customFormat="1" ht="6.95" customHeight="1">
      <c r="B46" s="33"/>
      <c r="C46" s="34"/>
      <c r="D46" s="34"/>
      <c r="E46" s="34"/>
      <c r="F46" s="34"/>
      <c r="G46" s="34"/>
      <c r="H46" s="34"/>
      <c r="I46" s="102"/>
      <c r="J46" s="34"/>
      <c r="K46" s="34"/>
      <c r="L46" s="37"/>
    </row>
    <row r="47" spans="2:12" s="1" customFormat="1" ht="12" customHeight="1">
      <c r="B47" s="33"/>
      <c r="C47" s="28" t="s">
        <v>16</v>
      </c>
      <c r="D47" s="34"/>
      <c r="E47" s="34"/>
      <c r="F47" s="34"/>
      <c r="G47" s="34"/>
      <c r="H47" s="34"/>
      <c r="I47" s="102"/>
      <c r="J47" s="34"/>
      <c r="K47" s="34"/>
      <c r="L47" s="37"/>
    </row>
    <row r="48" spans="2:12" s="1" customFormat="1" ht="16.5" customHeight="1">
      <c r="B48" s="33"/>
      <c r="C48" s="34"/>
      <c r="D48" s="34"/>
      <c r="E48" s="283" t="str">
        <f>E7</f>
        <v>DRAHELČICE - BOURACÍ PRÁCE - SO 03 - ZEMĚDĚLSKÁ STAVBA</v>
      </c>
      <c r="F48" s="284"/>
      <c r="G48" s="284"/>
      <c r="H48" s="284"/>
      <c r="I48" s="102"/>
      <c r="J48" s="34"/>
      <c r="K48" s="34"/>
      <c r="L48" s="37"/>
    </row>
    <row r="49" spans="2:47" s="1" customFormat="1" ht="12" customHeight="1">
      <c r="B49" s="33"/>
      <c r="C49" s="28" t="s">
        <v>88</v>
      </c>
      <c r="D49" s="34"/>
      <c r="E49" s="34"/>
      <c r="F49" s="34"/>
      <c r="G49" s="34"/>
      <c r="H49" s="34"/>
      <c r="I49" s="102"/>
      <c r="J49" s="34"/>
      <c r="K49" s="34"/>
      <c r="L49" s="37"/>
    </row>
    <row r="50" spans="2:47" s="1" customFormat="1" ht="16.5" customHeight="1">
      <c r="B50" s="33"/>
      <c r="C50" s="34"/>
      <c r="D50" s="34"/>
      <c r="E50" s="255" t="str">
        <f>E9</f>
        <v>01 - VEDLEJŠÍ A OSTATNÍ NÁKLADY</v>
      </c>
      <c r="F50" s="254"/>
      <c r="G50" s="254"/>
      <c r="H50" s="254"/>
      <c r="I50" s="102"/>
      <c r="J50" s="34"/>
      <c r="K50" s="34"/>
      <c r="L50" s="37"/>
    </row>
    <row r="51" spans="2:47" s="1" customFormat="1" ht="6.95" customHeight="1">
      <c r="B51" s="33"/>
      <c r="C51" s="34"/>
      <c r="D51" s="34"/>
      <c r="E51" s="34"/>
      <c r="F51" s="34"/>
      <c r="G51" s="34"/>
      <c r="H51" s="34"/>
      <c r="I51" s="102"/>
      <c r="J51" s="34"/>
      <c r="K51" s="34"/>
      <c r="L51" s="37"/>
    </row>
    <row r="52" spans="2:47" s="1" customFormat="1" ht="12" customHeight="1">
      <c r="B52" s="33"/>
      <c r="C52" s="28" t="s">
        <v>22</v>
      </c>
      <c r="D52" s="34"/>
      <c r="E52" s="34"/>
      <c r="F52" s="26" t="str">
        <f>F12</f>
        <v>Na Návsi 5 a 47, 252 19 Drahelčice</v>
      </c>
      <c r="G52" s="34"/>
      <c r="H52" s="34"/>
      <c r="I52" s="103" t="s">
        <v>24</v>
      </c>
      <c r="J52" s="54" t="str">
        <f>IF(J12="","",J12)</f>
        <v>3. 9. 2019</v>
      </c>
      <c r="K52" s="34"/>
      <c r="L52" s="37"/>
    </row>
    <row r="53" spans="2:47" s="1" customFormat="1" ht="6.95" customHeight="1">
      <c r="B53" s="33"/>
      <c r="C53" s="34"/>
      <c r="D53" s="34"/>
      <c r="E53" s="34"/>
      <c r="F53" s="34"/>
      <c r="G53" s="34"/>
      <c r="H53" s="34"/>
      <c r="I53" s="102"/>
      <c r="J53" s="34"/>
      <c r="K53" s="34"/>
      <c r="L53" s="37"/>
    </row>
    <row r="54" spans="2:47" s="1" customFormat="1" ht="13.7" customHeight="1">
      <c r="B54" s="33"/>
      <c r="C54" s="28" t="s">
        <v>26</v>
      </c>
      <c r="D54" s="34"/>
      <c r="E54" s="34"/>
      <c r="F54" s="26" t="str">
        <f>E15</f>
        <v>Obec Drahelčice</v>
      </c>
      <c r="G54" s="34"/>
      <c r="H54" s="34"/>
      <c r="I54" s="103" t="s">
        <v>32</v>
      </c>
      <c r="J54" s="31" t="str">
        <f>E21</f>
        <v>Ing. Ondřej Šefrna</v>
      </c>
      <c r="K54" s="34"/>
      <c r="L54" s="37"/>
    </row>
    <row r="55" spans="2:47" s="1" customFormat="1" ht="13.7" customHeight="1">
      <c r="B55" s="33"/>
      <c r="C55" s="28" t="s">
        <v>30</v>
      </c>
      <c r="D55" s="34"/>
      <c r="E55" s="34"/>
      <c r="F55" s="26" t="str">
        <f>IF(E18="","",E18)</f>
        <v>Vyplň údaj</v>
      </c>
      <c r="G55" s="34"/>
      <c r="H55" s="34"/>
      <c r="I55" s="103" t="s">
        <v>35</v>
      </c>
      <c r="J55" s="31" t="str">
        <f>E24</f>
        <v>Vladimír Mrázek</v>
      </c>
      <c r="K55" s="34"/>
      <c r="L55" s="37"/>
    </row>
    <row r="56" spans="2:47" s="1" customFormat="1" ht="10.35" customHeight="1">
      <c r="B56" s="33"/>
      <c r="C56" s="34"/>
      <c r="D56" s="34"/>
      <c r="E56" s="34"/>
      <c r="F56" s="34"/>
      <c r="G56" s="34"/>
      <c r="H56" s="34"/>
      <c r="I56" s="102"/>
      <c r="J56" s="34"/>
      <c r="K56" s="34"/>
      <c r="L56" s="37"/>
    </row>
    <row r="57" spans="2:47" s="1" customFormat="1" ht="29.25" customHeight="1">
      <c r="B57" s="33"/>
      <c r="C57" s="128" t="s">
        <v>91</v>
      </c>
      <c r="D57" s="129"/>
      <c r="E57" s="129"/>
      <c r="F57" s="129"/>
      <c r="G57" s="129"/>
      <c r="H57" s="129"/>
      <c r="I57" s="130"/>
      <c r="J57" s="131" t="s">
        <v>92</v>
      </c>
      <c r="K57" s="129"/>
      <c r="L57" s="37"/>
    </row>
    <row r="58" spans="2:47" s="1" customFormat="1" ht="10.35" customHeight="1">
      <c r="B58" s="33"/>
      <c r="C58" s="34"/>
      <c r="D58" s="34"/>
      <c r="E58" s="34"/>
      <c r="F58" s="34"/>
      <c r="G58" s="34"/>
      <c r="H58" s="34"/>
      <c r="I58" s="102"/>
      <c r="J58" s="34"/>
      <c r="K58" s="34"/>
      <c r="L58" s="37"/>
    </row>
    <row r="59" spans="2:47" s="1" customFormat="1" ht="22.9" customHeight="1">
      <c r="B59" s="33"/>
      <c r="C59" s="132" t="s">
        <v>93</v>
      </c>
      <c r="D59" s="34"/>
      <c r="E59" s="34"/>
      <c r="F59" s="34"/>
      <c r="G59" s="34"/>
      <c r="H59" s="34"/>
      <c r="I59" s="102"/>
      <c r="J59" s="72">
        <f>J81</f>
        <v>0</v>
      </c>
      <c r="K59" s="34"/>
      <c r="L59" s="37"/>
      <c r="AU59" s="16" t="s">
        <v>94</v>
      </c>
    </row>
    <row r="60" spans="2:47" s="7" customFormat="1" ht="24.95" customHeight="1">
      <c r="B60" s="133"/>
      <c r="C60" s="134"/>
      <c r="D60" s="135" t="s">
        <v>95</v>
      </c>
      <c r="E60" s="136"/>
      <c r="F60" s="136"/>
      <c r="G60" s="136"/>
      <c r="H60" s="136"/>
      <c r="I60" s="137"/>
      <c r="J60" s="138">
        <f>J82</f>
        <v>0</v>
      </c>
      <c r="K60" s="134"/>
      <c r="L60" s="139"/>
    </row>
    <row r="61" spans="2:47" s="8" customFormat="1" ht="19.899999999999999" customHeight="1">
      <c r="B61" s="140"/>
      <c r="C61" s="141"/>
      <c r="D61" s="142" t="s">
        <v>96</v>
      </c>
      <c r="E61" s="143"/>
      <c r="F61" s="143"/>
      <c r="G61" s="143"/>
      <c r="H61" s="143"/>
      <c r="I61" s="144"/>
      <c r="J61" s="145">
        <f>J83</f>
        <v>0</v>
      </c>
      <c r="K61" s="141"/>
      <c r="L61" s="146"/>
    </row>
    <row r="62" spans="2:47" s="1" customFormat="1" ht="21.75" customHeight="1">
      <c r="B62" s="33"/>
      <c r="C62" s="34"/>
      <c r="D62" s="34"/>
      <c r="E62" s="34"/>
      <c r="F62" s="34"/>
      <c r="G62" s="34"/>
      <c r="H62" s="34"/>
      <c r="I62" s="102"/>
      <c r="J62" s="34"/>
      <c r="K62" s="34"/>
      <c r="L62" s="37"/>
    </row>
    <row r="63" spans="2:47" s="1" customFormat="1" ht="6.95" customHeight="1">
      <c r="B63" s="45"/>
      <c r="C63" s="46"/>
      <c r="D63" s="46"/>
      <c r="E63" s="46"/>
      <c r="F63" s="46"/>
      <c r="G63" s="46"/>
      <c r="H63" s="46"/>
      <c r="I63" s="124"/>
      <c r="J63" s="46"/>
      <c r="K63" s="46"/>
      <c r="L63" s="37"/>
    </row>
    <row r="67" spans="2:20" s="1" customFormat="1" ht="6.95" customHeight="1">
      <c r="B67" s="47"/>
      <c r="C67" s="48"/>
      <c r="D67" s="48"/>
      <c r="E67" s="48"/>
      <c r="F67" s="48"/>
      <c r="G67" s="48"/>
      <c r="H67" s="48"/>
      <c r="I67" s="127"/>
      <c r="J67" s="48"/>
      <c r="K67" s="48"/>
      <c r="L67" s="37"/>
    </row>
    <row r="68" spans="2:20" s="1" customFormat="1" ht="24.95" customHeight="1">
      <c r="B68" s="33"/>
      <c r="C68" s="22" t="s">
        <v>97</v>
      </c>
      <c r="D68" s="34"/>
      <c r="E68" s="34"/>
      <c r="F68" s="34"/>
      <c r="G68" s="34"/>
      <c r="H68" s="34"/>
      <c r="I68" s="102"/>
      <c r="J68" s="34"/>
      <c r="K68" s="34"/>
      <c r="L68" s="37"/>
    </row>
    <row r="69" spans="2:20" s="1" customFormat="1" ht="6.95" customHeight="1">
      <c r="B69" s="33"/>
      <c r="C69" s="34"/>
      <c r="D69" s="34"/>
      <c r="E69" s="34"/>
      <c r="F69" s="34"/>
      <c r="G69" s="34"/>
      <c r="H69" s="34"/>
      <c r="I69" s="102"/>
      <c r="J69" s="34"/>
      <c r="K69" s="34"/>
      <c r="L69" s="37"/>
    </row>
    <row r="70" spans="2:20" s="1" customFormat="1" ht="12" customHeight="1">
      <c r="B70" s="33"/>
      <c r="C70" s="28" t="s">
        <v>16</v>
      </c>
      <c r="D70" s="34"/>
      <c r="E70" s="34"/>
      <c r="F70" s="34"/>
      <c r="G70" s="34"/>
      <c r="H70" s="34"/>
      <c r="I70" s="102"/>
      <c r="J70" s="34"/>
      <c r="K70" s="34"/>
      <c r="L70" s="37"/>
    </row>
    <row r="71" spans="2:20" s="1" customFormat="1" ht="16.5" customHeight="1">
      <c r="B71" s="33"/>
      <c r="C71" s="34"/>
      <c r="D71" s="34"/>
      <c r="E71" s="283" t="str">
        <f>E7</f>
        <v>DRAHELČICE - BOURACÍ PRÁCE - SO 03 - ZEMĚDĚLSKÁ STAVBA</v>
      </c>
      <c r="F71" s="284"/>
      <c r="G71" s="284"/>
      <c r="H71" s="284"/>
      <c r="I71" s="102"/>
      <c r="J71" s="34"/>
      <c r="K71" s="34"/>
      <c r="L71" s="37"/>
    </row>
    <row r="72" spans="2:20" s="1" customFormat="1" ht="12" customHeight="1">
      <c r="B72" s="33"/>
      <c r="C72" s="28" t="s">
        <v>88</v>
      </c>
      <c r="D72" s="34"/>
      <c r="E72" s="34"/>
      <c r="F72" s="34"/>
      <c r="G72" s="34"/>
      <c r="H72" s="34"/>
      <c r="I72" s="102"/>
      <c r="J72" s="34"/>
      <c r="K72" s="34"/>
      <c r="L72" s="37"/>
    </row>
    <row r="73" spans="2:20" s="1" customFormat="1" ht="16.5" customHeight="1">
      <c r="B73" s="33"/>
      <c r="C73" s="34"/>
      <c r="D73" s="34"/>
      <c r="E73" s="255" t="str">
        <f>E9</f>
        <v>01 - VEDLEJŠÍ A OSTATNÍ NÁKLADY</v>
      </c>
      <c r="F73" s="254"/>
      <c r="G73" s="254"/>
      <c r="H73" s="254"/>
      <c r="I73" s="102"/>
      <c r="J73" s="34"/>
      <c r="K73" s="34"/>
      <c r="L73" s="37"/>
    </row>
    <row r="74" spans="2:20" s="1" customFormat="1" ht="6.95" customHeight="1">
      <c r="B74" s="33"/>
      <c r="C74" s="34"/>
      <c r="D74" s="34"/>
      <c r="E74" s="34"/>
      <c r="F74" s="34"/>
      <c r="G74" s="34"/>
      <c r="H74" s="34"/>
      <c r="I74" s="102"/>
      <c r="J74" s="34"/>
      <c r="K74" s="34"/>
      <c r="L74" s="37"/>
    </row>
    <row r="75" spans="2:20" s="1" customFormat="1" ht="12" customHeight="1">
      <c r="B75" s="33"/>
      <c r="C75" s="28" t="s">
        <v>22</v>
      </c>
      <c r="D75" s="34"/>
      <c r="E75" s="34"/>
      <c r="F75" s="26" t="str">
        <f>F12</f>
        <v>Na Návsi 5 a 47, 252 19 Drahelčice</v>
      </c>
      <c r="G75" s="34"/>
      <c r="H75" s="34"/>
      <c r="I75" s="103" t="s">
        <v>24</v>
      </c>
      <c r="J75" s="54" t="str">
        <f>IF(J12="","",J12)</f>
        <v>3. 9. 2019</v>
      </c>
      <c r="K75" s="34"/>
      <c r="L75" s="37"/>
    </row>
    <row r="76" spans="2:20" s="1" customFormat="1" ht="6.95" customHeight="1">
      <c r="B76" s="33"/>
      <c r="C76" s="34"/>
      <c r="D76" s="34"/>
      <c r="E76" s="34"/>
      <c r="F76" s="34"/>
      <c r="G76" s="34"/>
      <c r="H76" s="34"/>
      <c r="I76" s="102"/>
      <c r="J76" s="34"/>
      <c r="K76" s="34"/>
      <c r="L76" s="37"/>
    </row>
    <row r="77" spans="2:20" s="1" customFormat="1" ht="13.7" customHeight="1">
      <c r="B77" s="33"/>
      <c r="C77" s="28" t="s">
        <v>26</v>
      </c>
      <c r="D77" s="34"/>
      <c r="E77" s="34"/>
      <c r="F77" s="26" t="str">
        <f>E15</f>
        <v>Obec Drahelčice</v>
      </c>
      <c r="G77" s="34"/>
      <c r="H77" s="34"/>
      <c r="I77" s="103" t="s">
        <v>32</v>
      </c>
      <c r="J77" s="31" t="str">
        <f>E21</f>
        <v>Ing. Ondřej Šefrna</v>
      </c>
      <c r="K77" s="34"/>
      <c r="L77" s="37"/>
    </row>
    <row r="78" spans="2:20" s="1" customFormat="1" ht="13.7" customHeight="1">
      <c r="B78" s="33"/>
      <c r="C78" s="28" t="s">
        <v>30</v>
      </c>
      <c r="D78" s="34"/>
      <c r="E78" s="34"/>
      <c r="F78" s="26" t="str">
        <f>IF(E18="","",E18)</f>
        <v>Vyplň údaj</v>
      </c>
      <c r="G78" s="34"/>
      <c r="H78" s="34"/>
      <c r="I78" s="103" t="s">
        <v>35</v>
      </c>
      <c r="J78" s="31" t="str">
        <f>E24</f>
        <v>Vladimír Mrázek</v>
      </c>
      <c r="K78" s="34"/>
      <c r="L78" s="37"/>
    </row>
    <row r="79" spans="2:20" s="1" customFormat="1" ht="10.35" customHeight="1">
      <c r="B79" s="33"/>
      <c r="C79" s="34"/>
      <c r="D79" s="34"/>
      <c r="E79" s="34"/>
      <c r="F79" s="34"/>
      <c r="G79" s="34"/>
      <c r="H79" s="34"/>
      <c r="I79" s="102"/>
      <c r="J79" s="34"/>
      <c r="K79" s="34"/>
      <c r="L79" s="37"/>
    </row>
    <row r="80" spans="2:20" s="9" customFormat="1" ht="29.25" customHeight="1">
      <c r="B80" s="147"/>
      <c r="C80" s="148" t="s">
        <v>98</v>
      </c>
      <c r="D80" s="149" t="s">
        <v>58</v>
      </c>
      <c r="E80" s="149" t="s">
        <v>54</v>
      </c>
      <c r="F80" s="149" t="s">
        <v>55</v>
      </c>
      <c r="G80" s="149" t="s">
        <v>99</v>
      </c>
      <c r="H80" s="149" t="s">
        <v>100</v>
      </c>
      <c r="I80" s="150" t="s">
        <v>101</v>
      </c>
      <c r="J80" s="149" t="s">
        <v>92</v>
      </c>
      <c r="K80" s="151" t="s">
        <v>102</v>
      </c>
      <c r="L80" s="152"/>
      <c r="M80" s="63" t="s">
        <v>1</v>
      </c>
      <c r="N80" s="64" t="s">
        <v>43</v>
      </c>
      <c r="O80" s="64" t="s">
        <v>103</v>
      </c>
      <c r="P80" s="64" t="s">
        <v>104</v>
      </c>
      <c r="Q80" s="64" t="s">
        <v>105</v>
      </c>
      <c r="R80" s="64" t="s">
        <v>106</v>
      </c>
      <c r="S80" s="64" t="s">
        <v>107</v>
      </c>
      <c r="T80" s="65" t="s">
        <v>108</v>
      </c>
    </row>
    <row r="81" spans="2:65" s="1" customFormat="1" ht="22.9" customHeight="1">
      <c r="B81" s="33"/>
      <c r="C81" s="70" t="s">
        <v>109</v>
      </c>
      <c r="D81" s="34"/>
      <c r="E81" s="34"/>
      <c r="F81" s="34"/>
      <c r="G81" s="34"/>
      <c r="H81" s="34"/>
      <c r="I81" s="102"/>
      <c r="J81" s="153">
        <f>BK81</f>
        <v>0</v>
      </c>
      <c r="K81" s="34"/>
      <c r="L81" s="37"/>
      <c r="M81" s="66"/>
      <c r="N81" s="67"/>
      <c r="O81" s="67"/>
      <c r="P81" s="154">
        <f>P82</f>
        <v>0</v>
      </c>
      <c r="Q81" s="67"/>
      <c r="R81" s="154">
        <f>R82</f>
        <v>0</v>
      </c>
      <c r="S81" s="67"/>
      <c r="T81" s="155">
        <f>T82</f>
        <v>0</v>
      </c>
      <c r="AT81" s="16" t="s">
        <v>72</v>
      </c>
      <c r="AU81" s="16" t="s">
        <v>94</v>
      </c>
      <c r="BK81" s="156">
        <f>BK82</f>
        <v>0</v>
      </c>
    </row>
    <row r="82" spans="2:65" s="10" customFormat="1" ht="25.9" customHeight="1">
      <c r="B82" s="157"/>
      <c r="C82" s="158"/>
      <c r="D82" s="159" t="s">
        <v>72</v>
      </c>
      <c r="E82" s="160" t="s">
        <v>110</v>
      </c>
      <c r="F82" s="160" t="s">
        <v>111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112</v>
      </c>
      <c r="AT82" s="169" t="s">
        <v>72</v>
      </c>
      <c r="AU82" s="169" t="s">
        <v>73</v>
      </c>
      <c r="AY82" s="168" t="s">
        <v>113</v>
      </c>
      <c r="BK82" s="170">
        <f>BK83</f>
        <v>0</v>
      </c>
    </row>
    <row r="83" spans="2:65" s="10" customFormat="1" ht="22.9" customHeight="1">
      <c r="B83" s="157"/>
      <c r="C83" s="158"/>
      <c r="D83" s="159" t="s">
        <v>72</v>
      </c>
      <c r="E83" s="171" t="s">
        <v>114</v>
      </c>
      <c r="F83" s="171" t="s">
        <v>115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P84</f>
        <v>0</v>
      </c>
      <c r="Q83" s="165"/>
      <c r="R83" s="166">
        <f>R84</f>
        <v>0</v>
      </c>
      <c r="S83" s="165"/>
      <c r="T83" s="167">
        <f>T84</f>
        <v>0</v>
      </c>
      <c r="AR83" s="168" t="s">
        <v>112</v>
      </c>
      <c r="AT83" s="169" t="s">
        <v>72</v>
      </c>
      <c r="AU83" s="169" t="s">
        <v>81</v>
      </c>
      <c r="AY83" s="168" t="s">
        <v>113</v>
      </c>
      <c r="BK83" s="170">
        <f>BK84</f>
        <v>0</v>
      </c>
    </row>
    <row r="84" spans="2:65" s="1" customFormat="1" ht="16.5" customHeight="1">
      <c r="B84" s="33"/>
      <c r="C84" s="173" t="s">
        <v>81</v>
      </c>
      <c r="D84" s="173" t="s">
        <v>116</v>
      </c>
      <c r="E84" s="174" t="s">
        <v>117</v>
      </c>
      <c r="F84" s="175" t="s">
        <v>115</v>
      </c>
      <c r="G84" s="176" t="s">
        <v>118</v>
      </c>
      <c r="H84" s="177">
        <v>1</v>
      </c>
      <c r="I84" s="178"/>
      <c r="J84" s="179">
        <f>ROUND(I84*H84,2)</f>
        <v>0</v>
      </c>
      <c r="K84" s="175" t="s">
        <v>119</v>
      </c>
      <c r="L84" s="37"/>
      <c r="M84" s="180" t="s">
        <v>1</v>
      </c>
      <c r="N84" s="181" t="s">
        <v>44</v>
      </c>
      <c r="O84" s="182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AR84" s="16" t="s">
        <v>120</v>
      </c>
      <c r="AT84" s="16" t="s">
        <v>116</v>
      </c>
      <c r="AU84" s="16" t="s">
        <v>83</v>
      </c>
      <c r="AY84" s="16" t="s">
        <v>113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6" t="s">
        <v>81</v>
      </c>
      <c r="BK84" s="185">
        <f>ROUND(I84*H84,2)</f>
        <v>0</v>
      </c>
      <c r="BL84" s="16" t="s">
        <v>120</v>
      </c>
      <c r="BM84" s="16" t="s">
        <v>121</v>
      </c>
    </row>
    <row r="85" spans="2:65" s="1" customFormat="1" ht="6.95" customHeight="1">
      <c r="B85" s="45"/>
      <c r="C85" s="46"/>
      <c r="D85" s="46"/>
      <c r="E85" s="46"/>
      <c r="F85" s="46"/>
      <c r="G85" s="46"/>
      <c r="H85" s="46"/>
      <c r="I85" s="124"/>
      <c r="J85" s="46"/>
      <c r="K85" s="46"/>
      <c r="L85" s="37"/>
    </row>
  </sheetData>
  <sheetProtection algorithmName="SHA-512" hashValue="NS67zmhKAJbAqfBWejLwlCq3dOsSFlenZOf8nHT5pgOxmHu6PDKIf4/xqAWpZ1NCasdcy7iibsNPhMhewSsdVw==" saltValue="IhxzGx5LN2iSjE3086KlByY0oYXZTz4BTMV4jEcmSifYQX0SGtwUOdfnC2biOTm7OJ8GMgKIGgiD4EOTIy0rKA==" spinCount="100000" sheet="1" objects="1" scenarios="1" formatColumns="0" formatRows="0" autoFilter="0"/>
  <autoFilter ref="C80:K84" xr:uid="{00000000-0009-0000-0000-000001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printOptions horizontalCentered="1"/>
  <pageMargins left="0.39370078740157483" right="0.39370078740157483" top="0.39370078740157483" bottom="0.39370078740157483" header="0" footer="0"/>
  <pageSetup paperSize="9" scale="88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M147"/>
  <sheetViews>
    <sheetView showGridLines="0" tabSelected="1" view="pageBreakPreview" topLeftCell="A119" zoomScaleNormal="100" zoomScaleSheetLayoutView="100" workbookViewId="0">
      <selection activeCell="A45" sqref="A45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96" customWidth="1"/>
    <col min="10" max="10" width="23.5" customWidth="1"/>
    <col min="11" max="11" width="15.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6" t="s">
        <v>86</v>
      </c>
    </row>
    <row r="3" spans="2:46" ht="6.95" customHeight="1">
      <c r="B3" s="97"/>
      <c r="C3" s="98"/>
      <c r="D3" s="98"/>
      <c r="E3" s="98"/>
      <c r="F3" s="98"/>
      <c r="G3" s="98"/>
      <c r="H3" s="98"/>
      <c r="I3" s="99"/>
      <c r="J3" s="98"/>
      <c r="K3" s="98"/>
      <c r="L3" s="19"/>
      <c r="AT3" s="16" t="s">
        <v>83</v>
      </c>
    </row>
    <row r="4" spans="2:46" ht="24.95" customHeight="1">
      <c r="B4" s="19"/>
      <c r="D4" s="100" t="s">
        <v>87</v>
      </c>
      <c r="L4" s="19"/>
      <c r="M4" s="23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101" t="s">
        <v>16</v>
      </c>
      <c r="L6" s="19"/>
    </row>
    <row r="7" spans="2:46" ht="16.5" customHeight="1">
      <c r="B7" s="19"/>
      <c r="E7" s="276" t="str">
        <f>'Rekapitulace stavby'!K6</f>
        <v>DRAHELČICE - BOURACÍ PRÁCE - SO 03 - ZEMĚDĚLSKÁ STAVBA</v>
      </c>
      <c r="F7" s="277"/>
      <c r="G7" s="277"/>
      <c r="H7" s="277"/>
      <c r="L7" s="19"/>
    </row>
    <row r="8" spans="2:46" s="1" customFormat="1" ht="12" customHeight="1">
      <c r="B8" s="37"/>
      <c r="D8" s="101" t="s">
        <v>88</v>
      </c>
      <c r="I8" s="102"/>
      <c r="L8" s="37"/>
    </row>
    <row r="9" spans="2:46" s="1" customFormat="1" ht="36.950000000000003" customHeight="1">
      <c r="B9" s="37"/>
      <c r="E9" s="278" t="s">
        <v>122</v>
      </c>
      <c r="F9" s="279"/>
      <c r="G9" s="279"/>
      <c r="H9" s="279"/>
      <c r="I9" s="102"/>
      <c r="L9" s="37"/>
    </row>
    <row r="10" spans="2:46" s="1" customFormat="1" ht="11.25">
      <c r="B10" s="37"/>
      <c r="I10" s="102"/>
      <c r="L10" s="37"/>
    </row>
    <row r="11" spans="2:46" s="1" customFormat="1" ht="12" customHeight="1">
      <c r="B11" s="37"/>
      <c r="D11" s="101" t="s">
        <v>18</v>
      </c>
      <c r="F11" s="16" t="s">
        <v>19</v>
      </c>
      <c r="I11" s="103" t="s">
        <v>20</v>
      </c>
      <c r="J11" s="16" t="s">
        <v>1</v>
      </c>
      <c r="L11" s="37"/>
    </row>
    <row r="12" spans="2:46" s="1" customFormat="1" ht="12" customHeight="1">
      <c r="B12" s="37"/>
      <c r="D12" s="101" t="s">
        <v>22</v>
      </c>
      <c r="F12" s="16" t="s">
        <v>23</v>
      </c>
      <c r="I12" s="103" t="s">
        <v>24</v>
      </c>
      <c r="J12" s="104" t="str">
        <f>'Rekapitulace stavby'!AN8</f>
        <v>3. 9. 2019</v>
      </c>
      <c r="L12" s="37"/>
    </row>
    <row r="13" spans="2:46" s="1" customFormat="1" ht="10.9" customHeight="1">
      <c r="B13" s="37"/>
      <c r="I13" s="102"/>
      <c r="L13" s="37"/>
    </row>
    <row r="14" spans="2:46" s="1" customFormat="1" ht="12" customHeight="1">
      <c r="B14" s="37"/>
      <c r="D14" s="101" t="s">
        <v>26</v>
      </c>
      <c r="I14" s="103" t="s">
        <v>27</v>
      </c>
      <c r="J14" s="16" t="s">
        <v>1</v>
      </c>
      <c r="L14" s="37"/>
    </row>
    <row r="15" spans="2:46" s="1" customFormat="1" ht="18" customHeight="1">
      <c r="B15" s="37"/>
      <c r="E15" s="16" t="s">
        <v>28</v>
      </c>
      <c r="I15" s="103" t="s">
        <v>29</v>
      </c>
      <c r="J15" s="16" t="s">
        <v>1</v>
      </c>
      <c r="L15" s="37"/>
    </row>
    <row r="16" spans="2:46" s="1" customFormat="1" ht="6.95" customHeight="1">
      <c r="B16" s="37"/>
      <c r="I16" s="102"/>
      <c r="L16" s="37"/>
    </row>
    <row r="17" spans="2:12" s="1" customFormat="1" ht="12" customHeight="1">
      <c r="B17" s="37"/>
      <c r="D17" s="101" t="s">
        <v>30</v>
      </c>
      <c r="I17" s="103" t="s">
        <v>27</v>
      </c>
      <c r="J17" s="29" t="str">
        <f>'Rekapitulace stavby'!AN13</f>
        <v>Vyplň údaj</v>
      </c>
      <c r="L17" s="37"/>
    </row>
    <row r="18" spans="2:12" s="1" customFormat="1" ht="18" customHeight="1">
      <c r="B18" s="37"/>
      <c r="E18" s="280" t="str">
        <f>'Rekapitulace stavby'!E14</f>
        <v>Vyplň údaj</v>
      </c>
      <c r="F18" s="281"/>
      <c r="G18" s="281"/>
      <c r="H18" s="281"/>
      <c r="I18" s="103" t="s">
        <v>29</v>
      </c>
      <c r="J18" s="29" t="str">
        <f>'Rekapitulace stavby'!AN14</f>
        <v>Vyplň údaj</v>
      </c>
      <c r="L18" s="37"/>
    </row>
    <row r="19" spans="2:12" s="1" customFormat="1" ht="6.95" customHeight="1">
      <c r="B19" s="37"/>
      <c r="I19" s="102"/>
      <c r="L19" s="37"/>
    </row>
    <row r="20" spans="2:12" s="1" customFormat="1" ht="12" customHeight="1">
      <c r="B20" s="37"/>
      <c r="D20" s="101" t="s">
        <v>32</v>
      </c>
      <c r="I20" s="103" t="s">
        <v>27</v>
      </c>
      <c r="J20" s="16" t="s">
        <v>1</v>
      </c>
      <c r="L20" s="37"/>
    </row>
    <row r="21" spans="2:12" s="1" customFormat="1" ht="18" customHeight="1">
      <c r="B21" s="37"/>
      <c r="E21" s="16" t="s">
        <v>33</v>
      </c>
      <c r="I21" s="103" t="s">
        <v>29</v>
      </c>
      <c r="J21" s="16" t="s">
        <v>1</v>
      </c>
      <c r="L21" s="37"/>
    </row>
    <row r="22" spans="2:12" s="1" customFormat="1" ht="6.95" customHeight="1">
      <c r="B22" s="37"/>
      <c r="I22" s="102"/>
      <c r="L22" s="37"/>
    </row>
    <row r="23" spans="2:12" s="1" customFormat="1" ht="12" customHeight="1">
      <c r="B23" s="37"/>
      <c r="D23" s="101" t="s">
        <v>35</v>
      </c>
      <c r="I23" s="103" t="s">
        <v>27</v>
      </c>
      <c r="J23" s="16" t="s">
        <v>1</v>
      </c>
      <c r="L23" s="37"/>
    </row>
    <row r="24" spans="2:12" s="1" customFormat="1" ht="18" customHeight="1">
      <c r="B24" s="37"/>
      <c r="E24" s="16" t="s">
        <v>36</v>
      </c>
      <c r="I24" s="103" t="s">
        <v>29</v>
      </c>
      <c r="J24" s="16" t="s">
        <v>1</v>
      </c>
      <c r="L24" s="37"/>
    </row>
    <row r="25" spans="2:12" s="1" customFormat="1" ht="6.95" customHeight="1">
      <c r="B25" s="37"/>
      <c r="I25" s="102"/>
      <c r="L25" s="37"/>
    </row>
    <row r="26" spans="2:12" s="1" customFormat="1" ht="12" customHeight="1">
      <c r="B26" s="37"/>
      <c r="D26" s="101" t="s">
        <v>37</v>
      </c>
      <c r="I26" s="102"/>
      <c r="L26" s="37"/>
    </row>
    <row r="27" spans="2:12" s="6" customFormat="1" ht="16.5" customHeight="1">
      <c r="B27" s="105"/>
      <c r="E27" s="282" t="s">
        <v>1</v>
      </c>
      <c r="F27" s="282"/>
      <c r="G27" s="282"/>
      <c r="H27" s="282"/>
      <c r="I27" s="106"/>
      <c r="L27" s="105"/>
    </row>
    <row r="28" spans="2:12" s="1" customFormat="1" ht="6.95" customHeight="1">
      <c r="B28" s="37"/>
      <c r="I28" s="102"/>
      <c r="L28" s="37"/>
    </row>
    <row r="29" spans="2:12" s="1" customFormat="1" ht="6.95" customHeight="1">
      <c r="B29" s="37"/>
      <c r="D29" s="55"/>
      <c r="E29" s="55"/>
      <c r="F29" s="55"/>
      <c r="G29" s="55"/>
      <c r="H29" s="55"/>
      <c r="I29" s="107"/>
      <c r="J29" s="55"/>
      <c r="K29" s="55"/>
      <c r="L29" s="37"/>
    </row>
    <row r="30" spans="2:12" s="1" customFormat="1" ht="25.35" customHeight="1">
      <c r="B30" s="37"/>
      <c r="D30" s="108" t="s">
        <v>39</v>
      </c>
      <c r="I30" s="102"/>
      <c r="J30" s="109">
        <f>ROUND(J83, 2)</f>
        <v>0</v>
      </c>
      <c r="L30" s="37"/>
    </row>
    <row r="31" spans="2:12" s="1" customFormat="1" ht="6.95" customHeight="1">
      <c r="B31" s="37"/>
      <c r="D31" s="55"/>
      <c r="E31" s="55"/>
      <c r="F31" s="55"/>
      <c r="G31" s="55"/>
      <c r="H31" s="55"/>
      <c r="I31" s="107"/>
      <c r="J31" s="55"/>
      <c r="K31" s="55"/>
      <c r="L31" s="37"/>
    </row>
    <row r="32" spans="2:12" s="1" customFormat="1" ht="14.45" customHeight="1">
      <c r="B32" s="37"/>
      <c r="F32" s="110" t="s">
        <v>41</v>
      </c>
      <c r="I32" s="111" t="s">
        <v>40</v>
      </c>
      <c r="J32" s="110" t="s">
        <v>42</v>
      </c>
      <c r="L32" s="37"/>
    </row>
    <row r="33" spans="2:12" s="1" customFormat="1" ht="14.45" customHeight="1">
      <c r="B33" s="37"/>
      <c r="D33" s="101" t="s">
        <v>43</v>
      </c>
      <c r="E33" s="101" t="s">
        <v>44</v>
      </c>
      <c r="F33" s="112">
        <f>ROUND((SUM(BE83:BE146)),  2)</f>
        <v>0</v>
      </c>
      <c r="I33" s="113">
        <v>0.21</v>
      </c>
      <c r="J33" s="112">
        <f>ROUND(((SUM(BE83:BE146))*I33),  2)</f>
        <v>0</v>
      </c>
      <c r="L33" s="37"/>
    </row>
    <row r="34" spans="2:12" s="1" customFormat="1" ht="14.45" customHeight="1">
      <c r="B34" s="37"/>
      <c r="E34" s="101" t="s">
        <v>45</v>
      </c>
      <c r="F34" s="112">
        <f>ROUND((SUM(BF83:BF146)),  2)</f>
        <v>0</v>
      </c>
      <c r="I34" s="113">
        <v>0.15</v>
      </c>
      <c r="J34" s="112">
        <f>ROUND(((SUM(BF83:BF146))*I34),  2)</f>
        <v>0</v>
      </c>
      <c r="L34" s="37"/>
    </row>
    <row r="35" spans="2:12" s="1" customFormat="1" ht="14.45" hidden="1" customHeight="1">
      <c r="B35" s="37"/>
      <c r="E35" s="101" t="s">
        <v>46</v>
      </c>
      <c r="F35" s="112">
        <f>ROUND((SUM(BG83:BG146)),  2)</f>
        <v>0</v>
      </c>
      <c r="I35" s="113">
        <v>0.21</v>
      </c>
      <c r="J35" s="112">
        <f>0</f>
        <v>0</v>
      </c>
      <c r="L35" s="37"/>
    </row>
    <row r="36" spans="2:12" s="1" customFormat="1" ht="14.45" hidden="1" customHeight="1">
      <c r="B36" s="37"/>
      <c r="E36" s="101" t="s">
        <v>47</v>
      </c>
      <c r="F36" s="112">
        <f>ROUND((SUM(BH83:BH146)),  2)</f>
        <v>0</v>
      </c>
      <c r="I36" s="113">
        <v>0.15</v>
      </c>
      <c r="J36" s="112">
        <f>0</f>
        <v>0</v>
      </c>
      <c r="L36" s="37"/>
    </row>
    <row r="37" spans="2:12" s="1" customFormat="1" ht="14.45" hidden="1" customHeight="1">
      <c r="B37" s="37"/>
      <c r="E37" s="101" t="s">
        <v>48</v>
      </c>
      <c r="F37" s="112">
        <f>ROUND((SUM(BI83:BI146)),  2)</f>
        <v>0</v>
      </c>
      <c r="I37" s="113">
        <v>0</v>
      </c>
      <c r="J37" s="112">
        <f>0</f>
        <v>0</v>
      </c>
      <c r="L37" s="37"/>
    </row>
    <row r="38" spans="2:12" s="1" customFormat="1" ht="6.95" customHeight="1">
      <c r="B38" s="37"/>
      <c r="I38" s="102"/>
      <c r="L38" s="37"/>
    </row>
    <row r="39" spans="2:12" s="1" customFormat="1" ht="25.35" customHeight="1">
      <c r="B39" s="37"/>
      <c r="C39" s="114"/>
      <c r="D39" s="115" t="s">
        <v>49</v>
      </c>
      <c r="E39" s="116"/>
      <c r="F39" s="116"/>
      <c r="G39" s="117" t="s">
        <v>50</v>
      </c>
      <c r="H39" s="118" t="s">
        <v>51</v>
      </c>
      <c r="I39" s="119"/>
      <c r="J39" s="120">
        <f>SUM(J30:J37)</f>
        <v>0</v>
      </c>
      <c r="K39" s="121"/>
      <c r="L39" s="37"/>
    </row>
    <row r="40" spans="2:12" s="1" customFormat="1" ht="14.45" customHeight="1">
      <c r="B40" s="122"/>
      <c r="C40" s="123"/>
      <c r="D40" s="123"/>
      <c r="E40" s="123"/>
      <c r="F40" s="123"/>
      <c r="G40" s="123"/>
      <c r="H40" s="123"/>
      <c r="I40" s="124"/>
      <c r="J40" s="123"/>
      <c r="K40" s="123"/>
      <c r="L40" s="37"/>
    </row>
    <row r="44" spans="2:12" s="1" customFormat="1" ht="6.95" customHeight="1">
      <c r="B44" s="125"/>
      <c r="C44" s="126"/>
      <c r="D44" s="126"/>
      <c r="E44" s="126"/>
      <c r="F44" s="126"/>
      <c r="G44" s="126"/>
      <c r="H44" s="126"/>
      <c r="I44" s="127"/>
      <c r="J44" s="126"/>
      <c r="K44" s="126"/>
      <c r="L44" s="37"/>
    </row>
    <row r="45" spans="2:12" s="1" customFormat="1" ht="24.95" customHeight="1">
      <c r="B45" s="33"/>
      <c r="C45" s="22" t="s">
        <v>90</v>
      </c>
      <c r="D45" s="34"/>
      <c r="E45" s="34"/>
      <c r="F45" s="34"/>
      <c r="G45" s="34"/>
      <c r="H45" s="34"/>
      <c r="I45" s="102"/>
      <c r="J45" s="34"/>
      <c r="K45" s="34"/>
      <c r="L45" s="37"/>
    </row>
    <row r="46" spans="2:12" s="1" customFormat="1" ht="6.95" customHeight="1">
      <c r="B46" s="33"/>
      <c r="C46" s="34"/>
      <c r="D46" s="34"/>
      <c r="E46" s="34"/>
      <c r="F46" s="34"/>
      <c r="G46" s="34"/>
      <c r="H46" s="34"/>
      <c r="I46" s="102"/>
      <c r="J46" s="34"/>
      <c r="K46" s="34"/>
      <c r="L46" s="37"/>
    </row>
    <row r="47" spans="2:12" s="1" customFormat="1" ht="12" customHeight="1">
      <c r="B47" s="33"/>
      <c r="C47" s="28" t="s">
        <v>16</v>
      </c>
      <c r="D47" s="34"/>
      <c r="E47" s="34"/>
      <c r="F47" s="34"/>
      <c r="G47" s="34"/>
      <c r="H47" s="34"/>
      <c r="I47" s="102"/>
      <c r="J47" s="34"/>
      <c r="K47" s="34"/>
      <c r="L47" s="37"/>
    </row>
    <row r="48" spans="2:12" s="1" customFormat="1" ht="16.5" customHeight="1">
      <c r="B48" s="33"/>
      <c r="C48" s="34"/>
      <c r="D48" s="34"/>
      <c r="E48" s="283" t="str">
        <f>E7</f>
        <v>DRAHELČICE - BOURACÍ PRÁCE - SO 03 - ZEMĚDĚLSKÁ STAVBA</v>
      </c>
      <c r="F48" s="284"/>
      <c r="G48" s="284"/>
      <c r="H48" s="284"/>
      <c r="I48" s="102"/>
      <c r="J48" s="34"/>
      <c r="K48" s="34"/>
      <c r="L48" s="37"/>
    </row>
    <row r="49" spans="2:47" s="1" customFormat="1" ht="12" customHeight="1">
      <c r="B49" s="33"/>
      <c r="C49" s="28" t="s">
        <v>88</v>
      </c>
      <c r="D49" s="34"/>
      <c r="E49" s="34"/>
      <c r="F49" s="34"/>
      <c r="G49" s="34"/>
      <c r="H49" s="34"/>
      <c r="I49" s="102"/>
      <c r="J49" s="34"/>
      <c r="K49" s="34"/>
      <c r="L49" s="37"/>
    </row>
    <row r="50" spans="2:47" s="1" customFormat="1" ht="16.5" customHeight="1">
      <c r="B50" s="33"/>
      <c r="C50" s="34"/>
      <c r="D50" s="34"/>
      <c r="E50" s="255" t="str">
        <f>E9</f>
        <v>02 - BOURACÍ PRÁCE</v>
      </c>
      <c r="F50" s="254"/>
      <c r="G50" s="254"/>
      <c r="H50" s="254"/>
      <c r="I50" s="102"/>
      <c r="J50" s="34"/>
      <c r="K50" s="34"/>
      <c r="L50" s="37"/>
    </row>
    <row r="51" spans="2:47" s="1" customFormat="1" ht="6.95" customHeight="1">
      <c r="B51" s="33"/>
      <c r="C51" s="34"/>
      <c r="D51" s="34"/>
      <c r="E51" s="34"/>
      <c r="F51" s="34"/>
      <c r="G51" s="34"/>
      <c r="H51" s="34"/>
      <c r="I51" s="102"/>
      <c r="J51" s="34"/>
      <c r="K51" s="34"/>
      <c r="L51" s="37"/>
    </row>
    <row r="52" spans="2:47" s="1" customFormat="1" ht="12" customHeight="1">
      <c r="B52" s="33"/>
      <c r="C52" s="28" t="s">
        <v>22</v>
      </c>
      <c r="D52" s="34"/>
      <c r="E52" s="34"/>
      <c r="F52" s="26" t="str">
        <f>F12</f>
        <v>Na Návsi 5 a 47, 252 19 Drahelčice</v>
      </c>
      <c r="G52" s="34"/>
      <c r="H52" s="34"/>
      <c r="I52" s="103" t="s">
        <v>24</v>
      </c>
      <c r="J52" s="54" t="str">
        <f>IF(J12="","",J12)</f>
        <v>3. 9. 2019</v>
      </c>
      <c r="K52" s="34"/>
      <c r="L52" s="37"/>
    </row>
    <row r="53" spans="2:47" s="1" customFormat="1" ht="6.95" customHeight="1">
      <c r="B53" s="33"/>
      <c r="C53" s="34"/>
      <c r="D53" s="34"/>
      <c r="E53" s="34"/>
      <c r="F53" s="34"/>
      <c r="G53" s="34"/>
      <c r="H53" s="34"/>
      <c r="I53" s="102"/>
      <c r="J53" s="34"/>
      <c r="K53" s="34"/>
      <c r="L53" s="37"/>
    </row>
    <row r="54" spans="2:47" s="1" customFormat="1" ht="13.7" customHeight="1">
      <c r="B54" s="33"/>
      <c r="C54" s="28" t="s">
        <v>26</v>
      </c>
      <c r="D54" s="34"/>
      <c r="E54" s="34"/>
      <c r="F54" s="26" t="str">
        <f>E15</f>
        <v>Obec Drahelčice</v>
      </c>
      <c r="G54" s="34"/>
      <c r="H54" s="34"/>
      <c r="I54" s="103" t="s">
        <v>32</v>
      </c>
      <c r="J54" s="31" t="str">
        <f>E21</f>
        <v>Ing. Ondřej Šefrna</v>
      </c>
      <c r="K54" s="34"/>
      <c r="L54" s="37"/>
    </row>
    <row r="55" spans="2:47" s="1" customFormat="1" ht="13.7" customHeight="1">
      <c r="B55" s="33"/>
      <c r="C55" s="28" t="s">
        <v>30</v>
      </c>
      <c r="D55" s="34"/>
      <c r="E55" s="34"/>
      <c r="F55" s="26" t="str">
        <f>IF(E18="","",E18)</f>
        <v>Vyplň údaj</v>
      </c>
      <c r="G55" s="34"/>
      <c r="H55" s="34"/>
      <c r="I55" s="103" t="s">
        <v>35</v>
      </c>
      <c r="J55" s="31" t="str">
        <f>E24</f>
        <v>Vladimír Mrázek</v>
      </c>
      <c r="K55" s="34"/>
      <c r="L55" s="37"/>
    </row>
    <row r="56" spans="2:47" s="1" customFormat="1" ht="10.35" customHeight="1">
      <c r="B56" s="33"/>
      <c r="C56" s="34"/>
      <c r="D56" s="34"/>
      <c r="E56" s="34"/>
      <c r="F56" s="34"/>
      <c r="G56" s="34"/>
      <c r="H56" s="34"/>
      <c r="I56" s="102"/>
      <c r="J56" s="34"/>
      <c r="K56" s="34"/>
      <c r="L56" s="37"/>
    </row>
    <row r="57" spans="2:47" s="1" customFormat="1" ht="29.25" customHeight="1">
      <c r="B57" s="33"/>
      <c r="C57" s="128" t="s">
        <v>91</v>
      </c>
      <c r="D57" s="129"/>
      <c r="E57" s="129"/>
      <c r="F57" s="129"/>
      <c r="G57" s="129"/>
      <c r="H57" s="129"/>
      <c r="I57" s="130"/>
      <c r="J57" s="131" t="s">
        <v>92</v>
      </c>
      <c r="K57" s="129"/>
      <c r="L57" s="37"/>
    </row>
    <row r="58" spans="2:47" s="1" customFormat="1" ht="10.35" customHeight="1">
      <c r="B58" s="33"/>
      <c r="C58" s="34"/>
      <c r="D58" s="34"/>
      <c r="E58" s="34"/>
      <c r="F58" s="34"/>
      <c r="G58" s="34"/>
      <c r="H58" s="34"/>
      <c r="I58" s="102"/>
      <c r="J58" s="34"/>
      <c r="K58" s="34"/>
      <c r="L58" s="37"/>
    </row>
    <row r="59" spans="2:47" s="1" customFormat="1" ht="22.9" customHeight="1">
      <c r="B59" s="33"/>
      <c r="C59" s="132" t="s">
        <v>93</v>
      </c>
      <c r="D59" s="34"/>
      <c r="E59" s="34"/>
      <c r="F59" s="34"/>
      <c r="G59" s="34"/>
      <c r="H59" s="34"/>
      <c r="I59" s="102"/>
      <c r="J59" s="72">
        <f>J83</f>
        <v>0</v>
      </c>
      <c r="K59" s="34"/>
      <c r="L59" s="37"/>
      <c r="AU59" s="16" t="s">
        <v>94</v>
      </c>
    </row>
    <row r="60" spans="2:47" s="7" customFormat="1" ht="24.95" customHeight="1">
      <c r="B60" s="133"/>
      <c r="C60" s="134"/>
      <c r="D60" s="135" t="s">
        <v>123</v>
      </c>
      <c r="E60" s="136"/>
      <c r="F60" s="136"/>
      <c r="G60" s="136"/>
      <c r="H60" s="136"/>
      <c r="I60" s="137"/>
      <c r="J60" s="138">
        <f>J84</f>
        <v>0</v>
      </c>
      <c r="K60" s="134"/>
      <c r="L60" s="139"/>
    </row>
    <row r="61" spans="2:47" s="8" customFormat="1" ht="19.899999999999999" customHeight="1">
      <c r="B61" s="140"/>
      <c r="C61" s="141"/>
      <c r="D61" s="142" t="s">
        <v>124</v>
      </c>
      <c r="E61" s="143"/>
      <c r="F61" s="143"/>
      <c r="G61" s="143"/>
      <c r="H61" s="143"/>
      <c r="I61" s="144"/>
      <c r="J61" s="145">
        <f>J85</f>
        <v>0</v>
      </c>
      <c r="K61" s="141"/>
      <c r="L61" s="146"/>
    </row>
    <row r="62" spans="2:47" s="8" customFormat="1" ht="19.899999999999999" customHeight="1">
      <c r="B62" s="140"/>
      <c r="C62" s="141"/>
      <c r="D62" s="142" t="s">
        <v>125</v>
      </c>
      <c r="E62" s="143"/>
      <c r="F62" s="143"/>
      <c r="G62" s="143"/>
      <c r="H62" s="143"/>
      <c r="I62" s="144"/>
      <c r="J62" s="145">
        <f>J91</f>
        <v>0</v>
      </c>
      <c r="K62" s="141"/>
      <c r="L62" s="146"/>
    </row>
    <row r="63" spans="2:47" s="8" customFormat="1" ht="19.899999999999999" customHeight="1">
      <c r="B63" s="140"/>
      <c r="C63" s="141"/>
      <c r="D63" s="142" t="s">
        <v>126</v>
      </c>
      <c r="E63" s="143"/>
      <c r="F63" s="143"/>
      <c r="G63" s="143"/>
      <c r="H63" s="143"/>
      <c r="I63" s="144"/>
      <c r="J63" s="145">
        <f>J132</f>
        <v>0</v>
      </c>
      <c r="K63" s="141"/>
      <c r="L63" s="146"/>
    </row>
    <row r="64" spans="2:47" s="1" customFormat="1" ht="21.75" customHeight="1">
      <c r="B64" s="33"/>
      <c r="C64" s="34"/>
      <c r="D64" s="34"/>
      <c r="E64" s="34"/>
      <c r="F64" s="34"/>
      <c r="G64" s="34"/>
      <c r="H64" s="34"/>
      <c r="I64" s="102"/>
      <c r="J64" s="34"/>
      <c r="K64" s="34"/>
      <c r="L64" s="37"/>
    </row>
    <row r="65" spans="2:12" s="1" customFormat="1" ht="6.95" customHeight="1">
      <c r="B65" s="45"/>
      <c r="C65" s="46"/>
      <c r="D65" s="46"/>
      <c r="E65" s="46"/>
      <c r="F65" s="46"/>
      <c r="G65" s="46"/>
      <c r="H65" s="46"/>
      <c r="I65" s="124"/>
      <c r="J65" s="46"/>
      <c r="K65" s="46"/>
      <c r="L65" s="37"/>
    </row>
    <row r="69" spans="2:12" s="1" customFormat="1" ht="6.95" customHeight="1">
      <c r="B69" s="47"/>
      <c r="C69" s="48"/>
      <c r="D69" s="48"/>
      <c r="E69" s="48"/>
      <c r="F69" s="48"/>
      <c r="G69" s="48"/>
      <c r="H69" s="48"/>
      <c r="I69" s="127"/>
      <c r="J69" s="48"/>
      <c r="K69" s="48"/>
      <c r="L69" s="37"/>
    </row>
    <row r="70" spans="2:12" s="1" customFormat="1" ht="24.95" customHeight="1">
      <c r="B70" s="33"/>
      <c r="C70" s="22" t="s">
        <v>97</v>
      </c>
      <c r="D70" s="34"/>
      <c r="E70" s="34"/>
      <c r="F70" s="34"/>
      <c r="G70" s="34"/>
      <c r="H70" s="34"/>
      <c r="I70" s="102"/>
      <c r="J70" s="34"/>
      <c r="K70" s="34"/>
      <c r="L70" s="37"/>
    </row>
    <row r="71" spans="2:12" s="1" customFormat="1" ht="6.95" customHeight="1">
      <c r="B71" s="33"/>
      <c r="C71" s="34"/>
      <c r="D71" s="34"/>
      <c r="E71" s="34"/>
      <c r="F71" s="34"/>
      <c r="G71" s="34"/>
      <c r="H71" s="34"/>
      <c r="I71" s="102"/>
      <c r="J71" s="34"/>
      <c r="K71" s="34"/>
      <c r="L71" s="37"/>
    </row>
    <row r="72" spans="2:12" s="1" customFormat="1" ht="12" customHeight="1">
      <c r="B72" s="33"/>
      <c r="C72" s="28" t="s">
        <v>16</v>
      </c>
      <c r="D72" s="34"/>
      <c r="E72" s="34"/>
      <c r="F72" s="34"/>
      <c r="G72" s="34"/>
      <c r="H72" s="34"/>
      <c r="I72" s="102"/>
      <c r="J72" s="34"/>
      <c r="K72" s="34"/>
      <c r="L72" s="37"/>
    </row>
    <row r="73" spans="2:12" s="1" customFormat="1" ht="16.5" customHeight="1">
      <c r="B73" s="33"/>
      <c r="C73" s="34"/>
      <c r="D73" s="34"/>
      <c r="E73" s="283" t="str">
        <f>E7</f>
        <v>DRAHELČICE - BOURACÍ PRÁCE - SO 03 - ZEMĚDĚLSKÁ STAVBA</v>
      </c>
      <c r="F73" s="284"/>
      <c r="G73" s="284"/>
      <c r="H73" s="284"/>
      <c r="I73" s="102"/>
      <c r="J73" s="34"/>
      <c r="K73" s="34"/>
      <c r="L73" s="37"/>
    </row>
    <row r="74" spans="2:12" s="1" customFormat="1" ht="12" customHeight="1">
      <c r="B74" s="33"/>
      <c r="C74" s="28" t="s">
        <v>88</v>
      </c>
      <c r="D74" s="34"/>
      <c r="E74" s="34"/>
      <c r="F74" s="34"/>
      <c r="G74" s="34"/>
      <c r="H74" s="34"/>
      <c r="I74" s="102"/>
      <c r="J74" s="34"/>
      <c r="K74" s="34"/>
      <c r="L74" s="37"/>
    </row>
    <row r="75" spans="2:12" s="1" customFormat="1" ht="16.5" customHeight="1">
      <c r="B75" s="33"/>
      <c r="C75" s="34"/>
      <c r="D75" s="34"/>
      <c r="E75" s="255" t="str">
        <f>E9</f>
        <v>02 - BOURACÍ PRÁCE</v>
      </c>
      <c r="F75" s="254"/>
      <c r="G75" s="254"/>
      <c r="H75" s="254"/>
      <c r="I75" s="102"/>
      <c r="J75" s="34"/>
      <c r="K75" s="34"/>
      <c r="L75" s="37"/>
    </row>
    <row r="76" spans="2:12" s="1" customFormat="1" ht="6.95" customHeight="1">
      <c r="B76" s="33"/>
      <c r="C76" s="34"/>
      <c r="D76" s="34"/>
      <c r="E76" s="34"/>
      <c r="F76" s="34"/>
      <c r="G76" s="34"/>
      <c r="H76" s="34"/>
      <c r="I76" s="102"/>
      <c r="J76" s="34"/>
      <c r="K76" s="34"/>
      <c r="L76" s="37"/>
    </row>
    <row r="77" spans="2:12" s="1" customFormat="1" ht="12" customHeight="1">
      <c r="B77" s="33"/>
      <c r="C77" s="28" t="s">
        <v>22</v>
      </c>
      <c r="D77" s="34"/>
      <c r="E77" s="34"/>
      <c r="F77" s="26" t="str">
        <f>F12</f>
        <v>Na Návsi 5 a 47, 252 19 Drahelčice</v>
      </c>
      <c r="G77" s="34"/>
      <c r="H77" s="34"/>
      <c r="I77" s="103" t="s">
        <v>24</v>
      </c>
      <c r="J77" s="54" t="str">
        <f>IF(J12="","",J12)</f>
        <v>3. 9. 2019</v>
      </c>
      <c r="K77" s="34"/>
      <c r="L77" s="37"/>
    </row>
    <row r="78" spans="2:12" s="1" customFormat="1" ht="6.95" customHeight="1">
      <c r="B78" s="33"/>
      <c r="C78" s="34"/>
      <c r="D78" s="34"/>
      <c r="E78" s="34"/>
      <c r="F78" s="34"/>
      <c r="G78" s="34"/>
      <c r="H78" s="34"/>
      <c r="I78" s="102"/>
      <c r="J78" s="34"/>
      <c r="K78" s="34"/>
      <c r="L78" s="37"/>
    </row>
    <row r="79" spans="2:12" s="1" customFormat="1" ht="13.7" customHeight="1">
      <c r="B79" s="33"/>
      <c r="C79" s="28" t="s">
        <v>26</v>
      </c>
      <c r="D79" s="34"/>
      <c r="E79" s="34"/>
      <c r="F79" s="26" t="str">
        <f>E15</f>
        <v>Obec Drahelčice</v>
      </c>
      <c r="G79" s="34"/>
      <c r="H79" s="34"/>
      <c r="I79" s="103" t="s">
        <v>32</v>
      </c>
      <c r="J79" s="31" t="str">
        <f>E21</f>
        <v>Ing. Ondřej Šefrna</v>
      </c>
      <c r="K79" s="34"/>
      <c r="L79" s="37"/>
    </row>
    <row r="80" spans="2:12" s="1" customFormat="1" ht="13.7" customHeight="1">
      <c r="B80" s="33"/>
      <c r="C80" s="28" t="s">
        <v>30</v>
      </c>
      <c r="D80" s="34"/>
      <c r="E80" s="34"/>
      <c r="F80" s="26" t="str">
        <f>IF(E18="","",E18)</f>
        <v>Vyplň údaj</v>
      </c>
      <c r="G80" s="34"/>
      <c r="H80" s="34"/>
      <c r="I80" s="103" t="s">
        <v>35</v>
      </c>
      <c r="J80" s="31" t="str">
        <f>E24</f>
        <v>Vladimír Mrázek</v>
      </c>
      <c r="K80" s="34"/>
      <c r="L80" s="37"/>
    </row>
    <row r="81" spans="2:65" s="1" customFormat="1" ht="10.35" customHeight="1">
      <c r="B81" s="33"/>
      <c r="C81" s="34"/>
      <c r="D81" s="34"/>
      <c r="E81" s="34"/>
      <c r="F81" s="34"/>
      <c r="G81" s="34"/>
      <c r="H81" s="34"/>
      <c r="I81" s="102"/>
      <c r="J81" s="34"/>
      <c r="K81" s="34"/>
      <c r="L81" s="37"/>
    </row>
    <row r="82" spans="2:65" s="9" customFormat="1" ht="29.25" customHeight="1">
      <c r="B82" s="147"/>
      <c r="C82" s="148" t="s">
        <v>98</v>
      </c>
      <c r="D82" s="149" t="s">
        <v>58</v>
      </c>
      <c r="E82" s="149" t="s">
        <v>54</v>
      </c>
      <c r="F82" s="149" t="s">
        <v>55</v>
      </c>
      <c r="G82" s="149" t="s">
        <v>99</v>
      </c>
      <c r="H82" s="149" t="s">
        <v>100</v>
      </c>
      <c r="I82" s="150" t="s">
        <v>101</v>
      </c>
      <c r="J82" s="149" t="s">
        <v>92</v>
      </c>
      <c r="K82" s="151" t="s">
        <v>102</v>
      </c>
      <c r="L82" s="152"/>
      <c r="M82" s="63" t="s">
        <v>1</v>
      </c>
      <c r="N82" s="64" t="s">
        <v>43</v>
      </c>
      <c r="O82" s="64" t="s">
        <v>103</v>
      </c>
      <c r="P82" s="64" t="s">
        <v>104</v>
      </c>
      <c r="Q82" s="64" t="s">
        <v>105</v>
      </c>
      <c r="R82" s="64" t="s">
        <v>106</v>
      </c>
      <c r="S82" s="64" t="s">
        <v>107</v>
      </c>
      <c r="T82" s="65" t="s">
        <v>108</v>
      </c>
    </row>
    <row r="83" spans="2:65" s="1" customFormat="1" ht="22.9" customHeight="1">
      <c r="B83" s="33"/>
      <c r="C83" s="70" t="s">
        <v>109</v>
      </c>
      <c r="D83" s="34"/>
      <c r="E83" s="34"/>
      <c r="F83" s="34"/>
      <c r="G83" s="34"/>
      <c r="H83" s="34"/>
      <c r="I83" s="102"/>
      <c r="J83" s="153">
        <f>BK83</f>
        <v>0</v>
      </c>
      <c r="K83" s="34"/>
      <c r="L83" s="37"/>
      <c r="M83" s="66"/>
      <c r="N83" s="67"/>
      <c r="O83" s="67"/>
      <c r="P83" s="154">
        <f>P84</f>
        <v>0</v>
      </c>
      <c r="Q83" s="67"/>
      <c r="R83" s="154">
        <f>R84</f>
        <v>0</v>
      </c>
      <c r="S83" s="67"/>
      <c r="T83" s="155">
        <f>T84</f>
        <v>6337.4588999999987</v>
      </c>
      <c r="AT83" s="16" t="s">
        <v>72</v>
      </c>
      <c r="AU83" s="16" t="s">
        <v>94</v>
      </c>
      <c r="BK83" s="156">
        <f>BK84</f>
        <v>0</v>
      </c>
    </row>
    <row r="84" spans="2:65" s="10" customFormat="1" ht="25.9" customHeight="1">
      <c r="B84" s="157"/>
      <c r="C84" s="158"/>
      <c r="D84" s="159" t="s">
        <v>72</v>
      </c>
      <c r="E84" s="160" t="s">
        <v>127</v>
      </c>
      <c r="F84" s="160" t="s">
        <v>128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P85+P91+P132</f>
        <v>0</v>
      </c>
      <c r="Q84" s="165"/>
      <c r="R84" s="166">
        <f>R85+R91+R132</f>
        <v>0</v>
      </c>
      <c r="S84" s="165"/>
      <c r="T84" s="167">
        <f>T85+T91+T132</f>
        <v>6337.4588999999987</v>
      </c>
      <c r="AR84" s="168" t="s">
        <v>81</v>
      </c>
      <c r="AT84" s="169" t="s">
        <v>72</v>
      </c>
      <c r="AU84" s="169" t="s">
        <v>73</v>
      </c>
      <c r="AY84" s="168" t="s">
        <v>113</v>
      </c>
      <c r="BK84" s="170">
        <f>BK85+BK91+BK132</f>
        <v>0</v>
      </c>
    </row>
    <row r="85" spans="2:65" s="10" customFormat="1" ht="22.9" customHeight="1">
      <c r="B85" s="157"/>
      <c r="C85" s="158"/>
      <c r="D85" s="159" t="s">
        <v>72</v>
      </c>
      <c r="E85" s="171" t="s">
        <v>81</v>
      </c>
      <c r="F85" s="171" t="s">
        <v>129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SUM(P86:P90)</f>
        <v>0</v>
      </c>
      <c r="Q85" s="165"/>
      <c r="R85" s="166">
        <f>SUM(R86:R90)</f>
        <v>0</v>
      </c>
      <c r="S85" s="165"/>
      <c r="T85" s="167">
        <f>SUM(T86:T90)</f>
        <v>0</v>
      </c>
      <c r="AR85" s="168" t="s">
        <v>81</v>
      </c>
      <c r="AT85" s="169" t="s">
        <v>72</v>
      </c>
      <c r="AU85" s="169" t="s">
        <v>81</v>
      </c>
      <c r="AY85" s="168" t="s">
        <v>113</v>
      </c>
      <c r="BK85" s="170">
        <f>SUM(BK86:BK90)</f>
        <v>0</v>
      </c>
    </row>
    <row r="86" spans="2:65" s="1" customFormat="1" ht="16.5" customHeight="1">
      <c r="B86" s="33"/>
      <c r="C86" s="173" t="s">
        <v>81</v>
      </c>
      <c r="D86" s="173" t="s">
        <v>116</v>
      </c>
      <c r="E86" s="174" t="s">
        <v>130</v>
      </c>
      <c r="F86" s="175" t="s">
        <v>131</v>
      </c>
      <c r="G86" s="176" t="s">
        <v>118</v>
      </c>
      <c r="H86" s="177">
        <v>1</v>
      </c>
      <c r="I86" s="178"/>
      <c r="J86" s="179">
        <f>ROUND(I86*H86,2)</f>
        <v>0</v>
      </c>
      <c r="K86" s="175" t="s">
        <v>1</v>
      </c>
      <c r="L86" s="37"/>
      <c r="M86" s="186" t="s">
        <v>1</v>
      </c>
      <c r="N86" s="187" t="s">
        <v>44</v>
      </c>
      <c r="O86" s="59"/>
      <c r="P86" s="188">
        <f>O86*H86</f>
        <v>0</v>
      </c>
      <c r="Q86" s="188">
        <v>0</v>
      </c>
      <c r="R86" s="188">
        <f>Q86*H86</f>
        <v>0</v>
      </c>
      <c r="S86" s="188">
        <v>0</v>
      </c>
      <c r="T86" s="189">
        <f>S86*H86</f>
        <v>0</v>
      </c>
      <c r="AR86" s="16" t="s">
        <v>132</v>
      </c>
      <c r="AT86" s="16" t="s">
        <v>116</v>
      </c>
      <c r="AU86" s="16" t="s">
        <v>83</v>
      </c>
      <c r="AY86" s="16" t="s">
        <v>113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6" t="s">
        <v>81</v>
      </c>
      <c r="BK86" s="185">
        <f>ROUND(I86*H86,2)</f>
        <v>0</v>
      </c>
      <c r="BL86" s="16" t="s">
        <v>132</v>
      </c>
      <c r="BM86" s="16" t="s">
        <v>133</v>
      </c>
    </row>
    <row r="87" spans="2:65" s="1" customFormat="1" ht="16.5" customHeight="1">
      <c r="B87" s="33"/>
      <c r="C87" s="173" t="s">
        <v>83</v>
      </c>
      <c r="D87" s="173" t="s">
        <v>116</v>
      </c>
      <c r="E87" s="174" t="s">
        <v>134</v>
      </c>
      <c r="F87" s="175" t="s">
        <v>135</v>
      </c>
      <c r="G87" s="176" t="s">
        <v>136</v>
      </c>
      <c r="H87" s="177">
        <v>819.85400000000004</v>
      </c>
      <c r="I87" s="178"/>
      <c r="J87" s="179">
        <f>ROUND(I87*H87,2)</f>
        <v>0</v>
      </c>
      <c r="K87" s="175" t="s">
        <v>1</v>
      </c>
      <c r="L87" s="37"/>
      <c r="M87" s="186" t="s">
        <v>1</v>
      </c>
      <c r="N87" s="187" t="s">
        <v>44</v>
      </c>
      <c r="O87" s="59"/>
      <c r="P87" s="188">
        <f>O87*H87</f>
        <v>0</v>
      </c>
      <c r="Q87" s="188">
        <v>0</v>
      </c>
      <c r="R87" s="188">
        <f>Q87*H87</f>
        <v>0</v>
      </c>
      <c r="S87" s="188">
        <v>0</v>
      </c>
      <c r="T87" s="189">
        <f>S87*H87</f>
        <v>0</v>
      </c>
      <c r="AR87" s="16" t="s">
        <v>132</v>
      </c>
      <c r="AT87" s="16" t="s">
        <v>116</v>
      </c>
      <c r="AU87" s="16" t="s">
        <v>83</v>
      </c>
      <c r="AY87" s="16" t="s">
        <v>113</v>
      </c>
      <c r="BE87" s="185">
        <f>IF(N87="základní",J87,0)</f>
        <v>0</v>
      </c>
      <c r="BF87" s="185">
        <f>IF(N87="snížená",J87,0)</f>
        <v>0</v>
      </c>
      <c r="BG87" s="185">
        <f>IF(N87="zákl. přenesená",J87,0)</f>
        <v>0</v>
      </c>
      <c r="BH87" s="185">
        <f>IF(N87="sníž. přenesená",J87,0)</f>
        <v>0</v>
      </c>
      <c r="BI87" s="185">
        <f>IF(N87="nulová",J87,0)</f>
        <v>0</v>
      </c>
      <c r="BJ87" s="16" t="s">
        <v>81</v>
      </c>
      <c r="BK87" s="185">
        <f>ROUND(I87*H87,2)</f>
        <v>0</v>
      </c>
      <c r="BL87" s="16" t="s">
        <v>132</v>
      </c>
      <c r="BM87" s="16" t="s">
        <v>137</v>
      </c>
    </row>
    <row r="88" spans="2:65" s="1" customFormat="1" ht="29.25">
      <c r="B88" s="33"/>
      <c r="C88" s="34"/>
      <c r="D88" s="190" t="s">
        <v>138</v>
      </c>
      <c r="E88" s="34"/>
      <c r="F88" s="191" t="s">
        <v>139</v>
      </c>
      <c r="G88" s="34"/>
      <c r="H88" s="34"/>
      <c r="I88" s="102"/>
      <c r="J88" s="34"/>
      <c r="K88" s="34"/>
      <c r="L88" s="37"/>
      <c r="M88" s="192"/>
      <c r="N88" s="59"/>
      <c r="O88" s="59"/>
      <c r="P88" s="59"/>
      <c r="Q88" s="59"/>
      <c r="R88" s="59"/>
      <c r="S88" s="59"/>
      <c r="T88" s="60"/>
      <c r="AT88" s="16" t="s">
        <v>138</v>
      </c>
      <c r="AU88" s="16" t="s">
        <v>83</v>
      </c>
    </row>
    <row r="89" spans="2:65" s="11" customFormat="1" ht="11.25">
      <c r="B89" s="193"/>
      <c r="C89" s="194"/>
      <c r="D89" s="190" t="s">
        <v>140</v>
      </c>
      <c r="E89" s="195" t="s">
        <v>1</v>
      </c>
      <c r="F89" s="196" t="s">
        <v>141</v>
      </c>
      <c r="G89" s="194"/>
      <c r="H89" s="197">
        <v>819.85400000000004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140</v>
      </c>
      <c r="AU89" s="203" t="s">
        <v>83</v>
      </c>
      <c r="AV89" s="11" t="s">
        <v>83</v>
      </c>
      <c r="AW89" s="11" t="s">
        <v>34</v>
      </c>
      <c r="AX89" s="11" t="s">
        <v>81</v>
      </c>
      <c r="AY89" s="203" t="s">
        <v>113</v>
      </c>
    </row>
    <row r="90" spans="2:65" s="1" customFormat="1" ht="16.5" customHeight="1">
      <c r="B90" s="33"/>
      <c r="C90" s="173" t="s">
        <v>142</v>
      </c>
      <c r="D90" s="173" t="s">
        <v>116</v>
      </c>
      <c r="E90" s="174" t="s">
        <v>143</v>
      </c>
      <c r="F90" s="175" t="s">
        <v>144</v>
      </c>
      <c r="G90" s="176" t="s">
        <v>136</v>
      </c>
      <c r="H90" s="177">
        <v>411.60399999999998</v>
      </c>
      <c r="I90" s="178"/>
      <c r="J90" s="179">
        <f>ROUND(I90*H90,2)</f>
        <v>0</v>
      </c>
      <c r="K90" s="175" t="s">
        <v>1</v>
      </c>
      <c r="L90" s="37"/>
      <c r="M90" s="186" t="s">
        <v>1</v>
      </c>
      <c r="N90" s="187" t="s">
        <v>44</v>
      </c>
      <c r="O90" s="59"/>
      <c r="P90" s="188">
        <f>O90*H90</f>
        <v>0</v>
      </c>
      <c r="Q90" s="188">
        <v>0</v>
      </c>
      <c r="R90" s="188">
        <f>Q90*H90</f>
        <v>0</v>
      </c>
      <c r="S90" s="188">
        <v>0</v>
      </c>
      <c r="T90" s="189">
        <f>S90*H90</f>
        <v>0</v>
      </c>
      <c r="AR90" s="16" t="s">
        <v>132</v>
      </c>
      <c r="AT90" s="16" t="s">
        <v>116</v>
      </c>
      <c r="AU90" s="16" t="s">
        <v>83</v>
      </c>
      <c r="AY90" s="16" t="s">
        <v>113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6" t="s">
        <v>81</v>
      </c>
      <c r="BK90" s="185">
        <f>ROUND(I90*H90,2)</f>
        <v>0</v>
      </c>
      <c r="BL90" s="16" t="s">
        <v>132</v>
      </c>
      <c r="BM90" s="16" t="s">
        <v>145</v>
      </c>
    </row>
    <row r="91" spans="2:65" s="10" customFormat="1" ht="22.9" customHeight="1">
      <c r="B91" s="157"/>
      <c r="C91" s="158"/>
      <c r="D91" s="159" t="s">
        <v>72</v>
      </c>
      <c r="E91" s="171" t="s">
        <v>146</v>
      </c>
      <c r="F91" s="171" t="s">
        <v>147</v>
      </c>
      <c r="G91" s="158"/>
      <c r="H91" s="158"/>
      <c r="I91" s="161"/>
      <c r="J91" s="172">
        <f>BK91</f>
        <v>0</v>
      </c>
      <c r="K91" s="158"/>
      <c r="L91" s="163"/>
      <c r="M91" s="164"/>
      <c r="N91" s="165"/>
      <c r="O91" s="165"/>
      <c r="P91" s="166">
        <f>SUM(P92:P131)</f>
        <v>0</v>
      </c>
      <c r="Q91" s="165"/>
      <c r="R91" s="166">
        <f>SUM(R92:R131)</f>
        <v>0</v>
      </c>
      <c r="S91" s="165"/>
      <c r="T91" s="167">
        <f>SUM(T92:T131)</f>
        <v>5634.3338999999987</v>
      </c>
      <c r="AR91" s="168" t="s">
        <v>81</v>
      </c>
      <c r="AT91" s="169" t="s">
        <v>72</v>
      </c>
      <c r="AU91" s="169" t="s">
        <v>81</v>
      </c>
      <c r="AY91" s="168" t="s">
        <v>113</v>
      </c>
      <c r="BK91" s="170">
        <f>SUM(BK92:BK131)</f>
        <v>0</v>
      </c>
    </row>
    <row r="92" spans="2:65" s="1" customFormat="1" ht="16.5" customHeight="1">
      <c r="B92" s="33"/>
      <c r="C92" s="173" t="s">
        <v>132</v>
      </c>
      <c r="D92" s="173" t="s">
        <v>116</v>
      </c>
      <c r="E92" s="174" t="s">
        <v>148</v>
      </c>
      <c r="F92" s="175" t="s">
        <v>149</v>
      </c>
      <c r="G92" s="176" t="s">
        <v>118</v>
      </c>
      <c r="H92" s="177">
        <v>1</v>
      </c>
      <c r="I92" s="178"/>
      <c r="J92" s="179">
        <f>ROUND(I92*H92,2)</f>
        <v>0</v>
      </c>
      <c r="K92" s="175" t="s">
        <v>1</v>
      </c>
      <c r="L92" s="37"/>
      <c r="M92" s="186" t="s">
        <v>1</v>
      </c>
      <c r="N92" s="187" t="s">
        <v>44</v>
      </c>
      <c r="O92" s="59"/>
      <c r="P92" s="188">
        <f>O92*H92</f>
        <v>0</v>
      </c>
      <c r="Q92" s="188">
        <v>0</v>
      </c>
      <c r="R92" s="188">
        <f>Q92*H92</f>
        <v>0</v>
      </c>
      <c r="S92" s="188">
        <v>0</v>
      </c>
      <c r="T92" s="189">
        <f>S92*H92</f>
        <v>0</v>
      </c>
      <c r="AR92" s="16" t="s">
        <v>132</v>
      </c>
      <c r="AT92" s="16" t="s">
        <v>116</v>
      </c>
      <c r="AU92" s="16" t="s">
        <v>83</v>
      </c>
      <c r="AY92" s="16" t="s">
        <v>113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16" t="s">
        <v>81</v>
      </c>
      <c r="BK92" s="185">
        <f>ROUND(I92*H92,2)</f>
        <v>0</v>
      </c>
      <c r="BL92" s="16" t="s">
        <v>132</v>
      </c>
      <c r="BM92" s="16" t="s">
        <v>150</v>
      </c>
    </row>
    <row r="93" spans="2:65" s="1" customFormat="1" ht="16.5" customHeight="1">
      <c r="B93" s="33"/>
      <c r="C93" s="173" t="s">
        <v>112</v>
      </c>
      <c r="D93" s="173" t="s">
        <v>116</v>
      </c>
      <c r="E93" s="174" t="s">
        <v>151</v>
      </c>
      <c r="F93" s="175" t="s">
        <v>152</v>
      </c>
      <c r="G93" s="176" t="s">
        <v>118</v>
      </c>
      <c r="H93" s="177">
        <v>1</v>
      </c>
      <c r="I93" s="178"/>
      <c r="J93" s="179">
        <f>ROUND(I93*H93,2)</f>
        <v>0</v>
      </c>
      <c r="K93" s="175" t="s">
        <v>1</v>
      </c>
      <c r="L93" s="37"/>
      <c r="M93" s="186" t="s">
        <v>1</v>
      </c>
      <c r="N93" s="187" t="s">
        <v>44</v>
      </c>
      <c r="O93" s="59"/>
      <c r="P93" s="188">
        <f>O93*H93</f>
        <v>0</v>
      </c>
      <c r="Q93" s="188">
        <v>0</v>
      </c>
      <c r="R93" s="188">
        <f>Q93*H93</f>
        <v>0</v>
      </c>
      <c r="S93" s="188">
        <v>0</v>
      </c>
      <c r="T93" s="189">
        <f>S93*H93</f>
        <v>0</v>
      </c>
      <c r="AR93" s="16" t="s">
        <v>132</v>
      </c>
      <c r="AT93" s="16" t="s">
        <v>116</v>
      </c>
      <c r="AU93" s="16" t="s">
        <v>83</v>
      </c>
      <c r="AY93" s="16" t="s">
        <v>113</v>
      </c>
      <c r="BE93" s="185">
        <f>IF(N93="základní",J93,0)</f>
        <v>0</v>
      </c>
      <c r="BF93" s="185">
        <f>IF(N93="snížená",J93,0)</f>
        <v>0</v>
      </c>
      <c r="BG93" s="185">
        <f>IF(N93="zákl. přenesená",J93,0)</f>
        <v>0</v>
      </c>
      <c r="BH93" s="185">
        <f>IF(N93="sníž. přenesená",J93,0)</f>
        <v>0</v>
      </c>
      <c r="BI93" s="185">
        <f>IF(N93="nulová",J93,0)</f>
        <v>0</v>
      </c>
      <c r="BJ93" s="16" t="s">
        <v>81</v>
      </c>
      <c r="BK93" s="185">
        <f>ROUND(I93*H93,2)</f>
        <v>0</v>
      </c>
      <c r="BL93" s="16" t="s">
        <v>132</v>
      </c>
      <c r="BM93" s="16" t="s">
        <v>153</v>
      </c>
    </row>
    <row r="94" spans="2:65" s="1" customFormat="1" ht="16.5" customHeight="1">
      <c r="B94" s="33"/>
      <c r="C94" s="173" t="s">
        <v>154</v>
      </c>
      <c r="D94" s="173" t="s">
        <v>116</v>
      </c>
      <c r="E94" s="174" t="s">
        <v>155</v>
      </c>
      <c r="F94" s="175" t="s">
        <v>156</v>
      </c>
      <c r="G94" s="176" t="s">
        <v>118</v>
      </c>
      <c r="H94" s="177">
        <v>1</v>
      </c>
      <c r="I94" s="178"/>
      <c r="J94" s="179">
        <f>ROUND(I94*H94,2)</f>
        <v>0</v>
      </c>
      <c r="K94" s="175" t="s">
        <v>1</v>
      </c>
      <c r="L94" s="37"/>
      <c r="M94" s="186" t="s">
        <v>1</v>
      </c>
      <c r="N94" s="187" t="s">
        <v>44</v>
      </c>
      <c r="O94" s="59"/>
      <c r="P94" s="188">
        <f>O94*H94</f>
        <v>0</v>
      </c>
      <c r="Q94" s="188">
        <v>0</v>
      </c>
      <c r="R94" s="188">
        <f>Q94*H94</f>
        <v>0</v>
      </c>
      <c r="S94" s="188">
        <v>0</v>
      </c>
      <c r="T94" s="189">
        <f>S94*H94</f>
        <v>0</v>
      </c>
      <c r="AR94" s="16" t="s">
        <v>132</v>
      </c>
      <c r="AT94" s="16" t="s">
        <v>116</v>
      </c>
      <c r="AU94" s="16" t="s">
        <v>83</v>
      </c>
      <c r="AY94" s="16" t="s">
        <v>113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6" t="s">
        <v>81</v>
      </c>
      <c r="BK94" s="185">
        <f>ROUND(I94*H94,2)</f>
        <v>0</v>
      </c>
      <c r="BL94" s="16" t="s">
        <v>132</v>
      </c>
      <c r="BM94" s="16" t="s">
        <v>157</v>
      </c>
    </row>
    <row r="95" spans="2:65" s="1" customFormat="1" ht="22.5" customHeight="1">
      <c r="B95" s="33"/>
      <c r="C95" s="173" t="s">
        <v>158</v>
      </c>
      <c r="D95" s="173" t="s">
        <v>116</v>
      </c>
      <c r="E95" s="174" t="s">
        <v>159</v>
      </c>
      <c r="F95" s="175" t="s">
        <v>160</v>
      </c>
      <c r="G95" s="176" t="s">
        <v>136</v>
      </c>
      <c r="H95" s="177">
        <v>13892.585999999999</v>
      </c>
      <c r="I95" s="178"/>
      <c r="J95" s="179">
        <f>ROUND(I95*H95,2)</f>
        <v>0</v>
      </c>
      <c r="K95" s="175" t="s">
        <v>119</v>
      </c>
      <c r="L95" s="37"/>
      <c r="M95" s="186" t="s">
        <v>1</v>
      </c>
      <c r="N95" s="187" t="s">
        <v>44</v>
      </c>
      <c r="O95" s="59"/>
      <c r="P95" s="188">
        <f>O95*H95</f>
        <v>0</v>
      </c>
      <c r="Q95" s="188">
        <v>0</v>
      </c>
      <c r="R95" s="188">
        <f>Q95*H95</f>
        <v>0</v>
      </c>
      <c r="S95" s="188">
        <v>0.35</v>
      </c>
      <c r="T95" s="189">
        <f>S95*H95</f>
        <v>4862.405099999999</v>
      </c>
      <c r="AR95" s="16" t="s">
        <v>132</v>
      </c>
      <c r="AT95" s="16" t="s">
        <v>116</v>
      </c>
      <c r="AU95" s="16" t="s">
        <v>83</v>
      </c>
      <c r="AY95" s="16" t="s">
        <v>113</v>
      </c>
      <c r="BE95" s="185">
        <f>IF(N95="základní",J95,0)</f>
        <v>0</v>
      </c>
      <c r="BF95" s="185">
        <f>IF(N95="snížená",J95,0)</f>
        <v>0</v>
      </c>
      <c r="BG95" s="185">
        <f>IF(N95="zákl. přenesená",J95,0)</f>
        <v>0</v>
      </c>
      <c r="BH95" s="185">
        <f>IF(N95="sníž. přenesená",J95,0)</f>
        <v>0</v>
      </c>
      <c r="BI95" s="185">
        <f>IF(N95="nulová",J95,0)</f>
        <v>0</v>
      </c>
      <c r="BJ95" s="16" t="s">
        <v>81</v>
      </c>
      <c r="BK95" s="185">
        <f>ROUND(I95*H95,2)</f>
        <v>0</v>
      </c>
      <c r="BL95" s="16" t="s">
        <v>132</v>
      </c>
      <c r="BM95" s="16" t="s">
        <v>161</v>
      </c>
    </row>
    <row r="96" spans="2:65" s="12" customFormat="1" ht="11.25">
      <c r="B96" s="204"/>
      <c r="C96" s="205"/>
      <c r="D96" s="190" t="s">
        <v>140</v>
      </c>
      <c r="E96" s="206" t="s">
        <v>1</v>
      </c>
      <c r="F96" s="207" t="s">
        <v>162</v>
      </c>
      <c r="G96" s="205"/>
      <c r="H96" s="206" t="s">
        <v>1</v>
      </c>
      <c r="I96" s="208"/>
      <c r="J96" s="205"/>
      <c r="K96" s="205"/>
      <c r="L96" s="209"/>
      <c r="M96" s="210"/>
      <c r="N96" s="211"/>
      <c r="O96" s="211"/>
      <c r="P96" s="211"/>
      <c r="Q96" s="211"/>
      <c r="R96" s="211"/>
      <c r="S96" s="211"/>
      <c r="T96" s="212"/>
      <c r="AT96" s="213" t="s">
        <v>140</v>
      </c>
      <c r="AU96" s="213" t="s">
        <v>83</v>
      </c>
      <c r="AV96" s="12" t="s">
        <v>81</v>
      </c>
      <c r="AW96" s="12" t="s">
        <v>34</v>
      </c>
      <c r="AX96" s="12" t="s">
        <v>73</v>
      </c>
      <c r="AY96" s="213" t="s">
        <v>113</v>
      </c>
    </row>
    <row r="97" spans="2:51" s="12" customFormat="1" ht="11.25">
      <c r="B97" s="204"/>
      <c r="C97" s="205"/>
      <c r="D97" s="190" t="s">
        <v>140</v>
      </c>
      <c r="E97" s="206" t="s">
        <v>1</v>
      </c>
      <c r="F97" s="207" t="s">
        <v>163</v>
      </c>
      <c r="G97" s="205"/>
      <c r="H97" s="206" t="s">
        <v>1</v>
      </c>
      <c r="I97" s="208"/>
      <c r="J97" s="205"/>
      <c r="K97" s="205"/>
      <c r="L97" s="209"/>
      <c r="M97" s="210"/>
      <c r="N97" s="211"/>
      <c r="O97" s="211"/>
      <c r="P97" s="211"/>
      <c r="Q97" s="211"/>
      <c r="R97" s="211"/>
      <c r="S97" s="211"/>
      <c r="T97" s="212"/>
      <c r="AT97" s="213" t="s">
        <v>140</v>
      </c>
      <c r="AU97" s="213" t="s">
        <v>83</v>
      </c>
      <c r="AV97" s="12" t="s">
        <v>81</v>
      </c>
      <c r="AW97" s="12" t="s">
        <v>34</v>
      </c>
      <c r="AX97" s="12" t="s">
        <v>73</v>
      </c>
      <c r="AY97" s="213" t="s">
        <v>113</v>
      </c>
    </row>
    <row r="98" spans="2:51" s="11" customFormat="1" ht="11.25">
      <c r="B98" s="193"/>
      <c r="C98" s="194"/>
      <c r="D98" s="190" t="s">
        <v>140</v>
      </c>
      <c r="E98" s="195" t="s">
        <v>1</v>
      </c>
      <c r="F98" s="196" t="s">
        <v>164</v>
      </c>
      <c r="G98" s="194"/>
      <c r="H98" s="197">
        <v>5272.06</v>
      </c>
      <c r="I98" s="198"/>
      <c r="J98" s="194"/>
      <c r="K98" s="194"/>
      <c r="L98" s="199"/>
      <c r="M98" s="200"/>
      <c r="N98" s="201"/>
      <c r="O98" s="201"/>
      <c r="P98" s="201"/>
      <c r="Q98" s="201"/>
      <c r="R98" s="201"/>
      <c r="S98" s="201"/>
      <c r="T98" s="202"/>
      <c r="AT98" s="203" t="s">
        <v>140</v>
      </c>
      <c r="AU98" s="203" t="s">
        <v>83</v>
      </c>
      <c r="AV98" s="11" t="s">
        <v>83</v>
      </c>
      <c r="AW98" s="11" t="s">
        <v>34</v>
      </c>
      <c r="AX98" s="11" t="s">
        <v>73</v>
      </c>
      <c r="AY98" s="203" t="s">
        <v>113</v>
      </c>
    </row>
    <row r="99" spans="2:51" s="11" customFormat="1" ht="11.25">
      <c r="B99" s="193"/>
      <c r="C99" s="194"/>
      <c r="D99" s="190" t="s">
        <v>140</v>
      </c>
      <c r="E99" s="195" t="s">
        <v>1</v>
      </c>
      <c r="F99" s="196" t="s">
        <v>165</v>
      </c>
      <c r="G99" s="194"/>
      <c r="H99" s="197">
        <v>364.4</v>
      </c>
      <c r="I99" s="198"/>
      <c r="J99" s="194"/>
      <c r="K99" s="194"/>
      <c r="L99" s="199"/>
      <c r="M99" s="200"/>
      <c r="N99" s="201"/>
      <c r="O99" s="201"/>
      <c r="P99" s="201"/>
      <c r="Q99" s="201"/>
      <c r="R99" s="201"/>
      <c r="S99" s="201"/>
      <c r="T99" s="202"/>
      <c r="AT99" s="203" t="s">
        <v>140</v>
      </c>
      <c r="AU99" s="203" t="s">
        <v>83</v>
      </c>
      <c r="AV99" s="11" t="s">
        <v>83</v>
      </c>
      <c r="AW99" s="11" t="s">
        <v>34</v>
      </c>
      <c r="AX99" s="11" t="s">
        <v>73</v>
      </c>
      <c r="AY99" s="203" t="s">
        <v>113</v>
      </c>
    </row>
    <row r="100" spans="2:51" s="11" customFormat="1" ht="11.25">
      <c r="B100" s="193"/>
      <c r="C100" s="194"/>
      <c r="D100" s="190" t="s">
        <v>140</v>
      </c>
      <c r="E100" s="195" t="s">
        <v>1</v>
      </c>
      <c r="F100" s="196" t="s">
        <v>166</v>
      </c>
      <c r="G100" s="194"/>
      <c r="H100" s="197">
        <v>911.4</v>
      </c>
      <c r="I100" s="198"/>
      <c r="J100" s="194"/>
      <c r="K100" s="194"/>
      <c r="L100" s="199"/>
      <c r="M100" s="200"/>
      <c r="N100" s="201"/>
      <c r="O100" s="201"/>
      <c r="P100" s="201"/>
      <c r="Q100" s="201"/>
      <c r="R100" s="201"/>
      <c r="S100" s="201"/>
      <c r="T100" s="202"/>
      <c r="AT100" s="203" t="s">
        <v>140</v>
      </c>
      <c r="AU100" s="203" t="s">
        <v>83</v>
      </c>
      <c r="AV100" s="11" t="s">
        <v>83</v>
      </c>
      <c r="AW100" s="11" t="s">
        <v>34</v>
      </c>
      <c r="AX100" s="11" t="s">
        <v>73</v>
      </c>
      <c r="AY100" s="203" t="s">
        <v>113</v>
      </c>
    </row>
    <row r="101" spans="2:51" s="13" customFormat="1" ht="11.25">
      <c r="B101" s="214"/>
      <c r="C101" s="215"/>
      <c r="D101" s="190" t="s">
        <v>140</v>
      </c>
      <c r="E101" s="216" t="s">
        <v>1</v>
      </c>
      <c r="F101" s="217" t="s">
        <v>167</v>
      </c>
      <c r="G101" s="215"/>
      <c r="H101" s="218">
        <v>6547.86</v>
      </c>
      <c r="I101" s="219"/>
      <c r="J101" s="215"/>
      <c r="K101" s="215"/>
      <c r="L101" s="220"/>
      <c r="M101" s="221"/>
      <c r="N101" s="222"/>
      <c r="O101" s="222"/>
      <c r="P101" s="222"/>
      <c r="Q101" s="222"/>
      <c r="R101" s="222"/>
      <c r="S101" s="222"/>
      <c r="T101" s="223"/>
      <c r="AT101" s="224" t="s">
        <v>140</v>
      </c>
      <c r="AU101" s="224" t="s">
        <v>83</v>
      </c>
      <c r="AV101" s="13" t="s">
        <v>142</v>
      </c>
      <c r="AW101" s="13" t="s">
        <v>34</v>
      </c>
      <c r="AX101" s="13" t="s">
        <v>73</v>
      </c>
      <c r="AY101" s="224" t="s">
        <v>113</v>
      </c>
    </row>
    <row r="102" spans="2:51" s="12" customFormat="1" ht="11.25">
      <c r="B102" s="204"/>
      <c r="C102" s="205"/>
      <c r="D102" s="190" t="s">
        <v>140</v>
      </c>
      <c r="E102" s="206" t="s">
        <v>1</v>
      </c>
      <c r="F102" s="207" t="s">
        <v>168</v>
      </c>
      <c r="G102" s="205"/>
      <c r="H102" s="206" t="s">
        <v>1</v>
      </c>
      <c r="I102" s="208"/>
      <c r="J102" s="205"/>
      <c r="K102" s="205"/>
      <c r="L102" s="209"/>
      <c r="M102" s="210"/>
      <c r="N102" s="211"/>
      <c r="O102" s="211"/>
      <c r="P102" s="211"/>
      <c r="Q102" s="211"/>
      <c r="R102" s="211"/>
      <c r="S102" s="211"/>
      <c r="T102" s="212"/>
      <c r="AT102" s="213" t="s">
        <v>140</v>
      </c>
      <c r="AU102" s="213" t="s">
        <v>83</v>
      </c>
      <c r="AV102" s="12" t="s">
        <v>81</v>
      </c>
      <c r="AW102" s="12" t="s">
        <v>34</v>
      </c>
      <c r="AX102" s="12" t="s">
        <v>73</v>
      </c>
      <c r="AY102" s="213" t="s">
        <v>113</v>
      </c>
    </row>
    <row r="103" spans="2:51" s="11" customFormat="1" ht="11.25">
      <c r="B103" s="193"/>
      <c r="C103" s="194"/>
      <c r="D103" s="190" t="s">
        <v>140</v>
      </c>
      <c r="E103" s="195" t="s">
        <v>1</v>
      </c>
      <c r="F103" s="196" t="s">
        <v>169</v>
      </c>
      <c r="G103" s="194"/>
      <c r="H103" s="197">
        <v>656.25</v>
      </c>
      <c r="I103" s="198"/>
      <c r="J103" s="194"/>
      <c r="K103" s="194"/>
      <c r="L103" s="199"/>
      <c r="M103" s="200"/>
      <c r="N103" s="201"/>
      <c r="O103" s="201"/>
      <c r="P103" s="201"/>
      <c r="Q103" s="201"/>
      <c r="R103" s="201"/>
      <c r="S103" s="201"/>
      <c r="T103" s="202"/>
      <c r="AT103" s="203" t="s">
        <v>140</v>
      </c>
      <c r="AU103" s="203" t="s">
        <v>83</v>
      </c>
      <c r="AV103" s="11" t="s">
        <v>83</v>
      </c>
      <c r="AW103" s="11" t="s">
        <v>34</v>
      </c>
      <c r="AX103" s="11" t="s">
        <v>73</v>
      </c>
      <c r="AY103" s="203" t="s">
        <v>113</v>
      </c>
    </row>
    <row r="104" spans="2:51" s="11" customFormat="1" ht="11.25">
      <c r="B104" s="193"/>
      <c r="C104" s="194"/>
      <c r="D104" s="190" t="s">
        <v>140</v>
      </c>
      <c r="E104" s="195" t="s">
        <v>1</v>
      </c>
      <c r="F104" s="196" t="s">
        <v>170</v>
      </c>
      <c r="G104" s="194"/>
      <c r="H104" s="197">
        <v>47.25</v>
      </c>
      <c r="I104" s="198"/>
      <c r="J104" s="194"/>
      <c r="K104" s="194"/>
      <c r="L104" s="199"/>
      <c r="M104" s="200"/>
      <c r="N104" s="201"/>
      <c r="O104" s="201"/>
      <c r="P104" s="201"/>
      <c r="Q104" s="201"/>
      <c r="R104" s="201"/>
      <c r="S104" s="201"/>
      <c r="T104" s="202"/>
      <c r="AT104" s="203" t="s">
        <v>140</v>
      </c>
      <c r="AU104" s="203" t="s">
        <v>83</v>
      </c>
      <c r="AV104" s="11" t="s">
        <v>83</v>
      </c>
      <c r="AW104" s="11" t="s">
        <v>34</v>
      </c>
      <c r="AX104" s="11" t="s">
        <v>73</v>
      </c>
      <c r="AY104" s="203" t="s">
        <v>113</v>
      </c>
    </row>
    <row r="105" spans="2:51" s="13" customFormat="1" ht="11.25">
      <c r="B105" s="214"/>
      <c r="C105" s="215"/>
      <c r="D105" s="190" t="s">
        <v>140</v>
      </c>
      <c r="E105" s="216" t="s">
        <v>1</v>
      </c>
      <c r="F105" s="217" t="s">
        <v>167</v>
      </c>
      <c r="G105" s="215"/>
      <c r="H105" s="218">
        <v>703.5</v>
      </c>
      <c r="I105" s="219"/>
      <c r="J105" s="215"/>
      <c r="K105" s="215"/>
      <c r="L105" s="220"/>
      <c r="M105" s="221"/>
      <c r="N105" s="222"/>
      <c r="O105" s="222"/>
      <c r="P105" s="222"/>
      <c r="Q105" s="222"/>
      <c r="R105" s="222"/>
      <c r="S105" s="222"/>
      <c r="T105" s="223"/>
      <c r="AT105" s="224" t="s">
        <v>140</v>
      </c>
      <c r="AU105" s="224" t="s">
        <v>83</v>
      </c>
      <c r="AV105" s="13" t="s">
        <v>142</v>
      </c>
      <c r="AW105" s="13" t="s">
        <v>34</v>
      </c>
      <c r="AX105" s="13" t="s">
        <v>73</v>
      </c>
      <c r="AY105" s="224" t="s">
        <v>113</v>
      </c>
    </row>
    <row r="106" spans="2:51" s="12" customFormat="1" ht="11.25">
      <c r="B106" s="204"/>
      <c r="C106" s="205"/>
      <c r="D106" s="190" t="s">
        <v>140</v>
      </c>
      <c r="E106" s="206" t="s">
        <v>1</v>
      </c>
      <c r="F106" s="207" t="s">
        <v>171</v>
      </c>
      <c r="G106" s="205"/>
      <c r="H106" s="206" t="s">
        <v>1</v>
      </c>
      <c r="I106" s="208"/>
      <c r="J106" s="205"/>
      <c r="K106" s="205"/>
      <c r="L106" s="209"/>
      <c r="M106" s="210"/>
      <c r="N106" s="211"/>
      <c r="O106" s="211"/>
      <c r="P106" s="211"/>
      <c r="Q106" s="211"/>
      <c r="R106" s="211"/>
      <c r="S106" s="211"/>
      <c r="T106" s="212"/>
      <c r="AT106" s="213" t="s">
        <v>140</v>
      </c>
      <c r="AU106" s="213" t="s">
        <v>83</v>
      </c>
      <c r="AV106" s="12" t="s">
        <v>81</v>
      </c>
      <c r="AW106" s="12" t="s">
        <v>34</v>
      </c>
      <c r="AX106" s="12" t="s">
        <v>73</v>
      </c>
      <c r="AY106" s="213" t="s">
        <v>113</v>
      </c>
    </row>
    <row r="107" spans="2:51" s="12" customFormat="1" ht="11.25">
      <c r="B107" s="204"/>
      <c r="C107" s="205"/>
      <c r="D107" s="190" t="s">
        <v>140</v>
      </c>
      <c r="E107" s="206" t="s">
        <v>1</v>
      </c>
      <c r="F107" s="207" t="s">
        <v>172</v>
      </c>
      <c r="G107" s="205"/>
      <c r="H107" s="206" t="s">
        <v>1</v>
      </c>
      <c r="I107" s="208"/>
      <c r="J107" s="205"/>
      <c r="K107" s="205"/>
      <c r="L107" s="209"/>
      <c r="M107" s="210"/>
      <c r="N107" s="211"/>
      <c r="O107" s="211"/>
      <c r="P107" s="211"/>
      <c r="Q107" s="211"/>
      <c r="R107" s="211"/>
      <c r="S107" s="211"/>
      <c r="T107" s="212"/>
      <c r="AT107" s="213" t="s">
        <v>140</v>
      </c>
      <c r="AU107" s="213" t="s">
        <v>83</v>
      </c>
      <c r="AV107" s="12" t="s">
        <v>81</v>
      </c>
      <c r="AW107" s="12" t="s">
        <v>34</v>
      </c>
      <c r="AX107" s="12" t="s">
        <v>73</v>
      </c>
      <c r="AY107" s="213" t="s">
        <v>113</v>
      </c>
    </row>
    <row r="108" spans="2:51" s="11" customFormat="1" ht="11.25">
      <c r="B108" s="193"/>
      <c r="C108" s="194"/>
      <c r="D108" s="190" t="s">
        <v>140</v>
      </c>
      <c r="E108" s="195" t="s">
        <v>1</v>
      </c>
      <c r="F108" s="196" t="s">
        <v>173</v>
      </c>
      <c r="G108" s="194"/>
      <c r="H108" s="197">
        <v>1539.038</v>
      </c>
      <c r="I108" s="198"/>
      <c r="J108" s="194"/>
      <c r="K108" s="194"/>
      <c r="L108" s="199"/>
      <c r="M108" s="200"/>
      <c r="N108" s="201"/>
      <c r="O108" s="201"/>
      <c r="P108" s="201"/>
      <c r="Q108" s="201"/>
      <c r="R108" s="201"/>
      <c r="S108" s="201"/>
      <c r="T108" s="202"/>
      <c r="AT108" s="203" t="s">
        <v>140</v>
      </c>
      <c r="AU108" s="203" t="s">
        <v>83</v>
      </c>
      <c r="AV108" s="11" t="s">
        <v>83</v>
      </c>
      <c r="AW108" s="11" t="s">
        <v>34</v>
      </c>
      <c r="AX108" s="11" t="s">
        <v>73</v>
      </c>
      <c r="AY108" s="203" t="s">
        <v>113</v>
      </c>
    </row>
    <row r="109" spans="2:51" s="13" customFormat="1" ht="11.25">
      <c r="B109" s="214"/>
      <c r="C109" s="215"/>
      <c r="D109" s="190" t="s">
        <v>140</v>
      </c>
      <c r="E109" s="216" t="s">
        <v>1</v>
      </c>
      <c r="F109" s="217" t="s">
        <v>167</v>
      </c>
      <c r="G109" s="215"/>
      <c r="H109" s="218">
        <v>1539.038</v>
      </c>
      <c r="I109" s="219"/>
      <c r="J109" s="215"/>
      <c r="K109" s="215"/>
      <c r="L109" s="220"/>
      <c r="M109" s="221"/>
      <c r="N109" s="222"/>
      <c r="O109" s="222"/>
      <c r="P109" s="222"/>
      <c r="Q109" s="222"/>
      <c r="R109" s="222"/>
      <c r="S109" s="222"/>
      <c r="T109" s="223"/>
      <c r="AT109" s="224" t="s">
        <v>140</v>
      </c>
      <c r="AU109" s="224" t="s">
        <v>83</v>
      </c>
      <c r="AV109" s="13" t="s">
        <v>142</v>
      </c>
      <c r="AW109" s="13" t="s">
        <v>34</v>
      </c>
      <c r="AX109" s="13" t="s">
        <v>73</v>
      </c>
      <c r="AY109" s="224" t="s">
        <v>113</v>
      </c>
    </row>
    <row r="110" spans="2:51" s="12" customFormat="1" ht="11.25">
      <c r="B110" s="204"/>
      <c r="C110" s="205"/>
      <c r="D110" s="190" t="s">
        <v>140</v>
      </c>
      <c r="E110" s="206" t="s">
        <v>1</v>
      </c>
      <c r="F110" s="207" t="s">
        <v>174</v>
      </c>
      <c r="G110" s="205"/>
      <c r="H110" s="206" t="s">
        <v>1</v>
      </c>
      <c r="I110" s="208"/>
      <c r="J110" s="205"/>
      <c r="K110" s="205"/>
      <c r="L110" s="209"/>
      <c r="M110" s="210"/>
      <c r="N110" s="211"/>
      <c r="O110" s="211"/>
      <c r="P110" s="211"/>
      <c r="Q110" s="211"/>
      <c r="R110" s="211"/>
      <c r="S110" s="211"/>
      <c r="T110" s="212"/>
      <c r="AT110" s="213" t="s">
        <v>140</v>
      </c>
      <c r="AU110" s="213" t="s">
        <v>83</v>
      </c>
      <c r="AV110" s="12" t="s">
        <v>81</v>
      </c>
      <c r="AW110" s="12" t="s">
        <v>34</v>
      </c>
      <c r="AX110" s="12" t="s">
        <v>73</v>
      </c>
      <c r="AY110" s="213" t="s">
        <v>113</v>
      </c>
    </row>
    <row r="111" spans="2:51" s="11" customFormat="1" ht="11.25">
      <c r="B111" s="193"/>
      <c r="C111" s="194"/>
      <c r="D111" s="190" t="s">
        <v>140</v>
      </c>
      <c r="E111" s="195" t="s">
        <v>1</v>
      </c>
      <c r="F111" s="196" t="s">
        <v>175</v>
      </c>
      <c r="G111" s="194"/>
      <c r="H111" s="197">
        <v>3350</v>
      </c>
      <c r="I111" s="198"/>
      <c r="J111" s="194"/>
      <c r="K111" s="194"/>
      <c r="L111" s="199"/>
      <c r="M111" s="200"/>
      <c r="N111" s="201"/>
      <c r="O111" s="201"/>
      <c r="P111" s="201"/>
      <c r="Q111" s="201"/>
      <c r="R111" s="201"/>
      <c r="S111" s="201"/>
      <c r="T111" s="202"/>
      <c r="AT111" s="203" t="s">
        <v>140</v>
      </c>
      <c r="AU111" s="203" t="s">
        <v>83</v>
      </c>
      <c r="AV111" s="11" t="s">
        <v>83</v>
      </c>
      <c r="AW111" s="11" t="s">
        <v>34</v>
      </c>
      <c r="AX111" s="11" t="s">
        <v>73</v>
      </c>
      <c r="AY111" s="203" t="s">
        <v>113</v>
      </c>
    </row>
    <row r="112" spans="2:51" s="11" customFormat="1" ht="11.25">
      <c r="B112" s="193"/>
      <c r="C112" s="194"/>
      <c r="D112" s="190" t="s">
        <v>140</v>
      </c>
      <c r="E112" s="195" t="s">
        <v>1</v>
      </c>
      <c r="F112" s="196" t="s">
        <v>176</v>
      </c>
      <c r="G112" s="194"/>
      <c r="H112" s="197">
        <v>1752.1880000000001</v>
      </c>
      <c r="I112" s="198"/>
      <c r="J112" s="194"/>
      <c r="K112" s="194"/>
      <c r="L112" s="199"/>
      <c r="M112" s="200"/>
      <c r="N112" s="201"/>
      <c r="O112" s="201"/>
      <c r="P112" s="201"/>
      <c r="Q112" s="201"/>
      <c r="R112" s="201"/>
      <c r="S112" s="201"/>
      <c r="T112" s="202"/>
      <c r="AT112" s="203" t="s">
        <v>140</v>
      </c>
      <c r="AU112" s="203" t="s">
        <v>83</v>
      </c>
      <c r="AV112" s="11" t="s">
        <v>83</v>
      </c>
      <c r="AW112" s="11" t="s">
        <v>34</v>
      </c>
      <c r="AX112" s="11" t="s">
        <v>73</v>
      </c>
      <c r="AY112" s="203" t="s">
        <v>113</v>
      </c>
    </row>
    <row r="113" spans="2:65" s="13" customFormat="1" ht="11.25">
      <c r="B113" s="214"/>
      <c r="C113" s="215"/>
      <c r="D113" s="190" t="s">
        <v>140</v>
      </c>
      <c r="E113" s="216" t="s">
        <v>1</v>
      </c>
      <c r="F113" s="217" t="s">
        <v>167</v>
      </c>
      <c r="G113" s="215"/>
      <c r="H113" s="218">
        <v>5102.1880000000001</v>
      </c>
      <c r="I113" s="219"/>
      <c r="J113" s="215"/>
      <c r="K113" s="215"/>
      <c r="L113" s="220"/>
      <c r="M113" s="221"/>
      <c r="N113" s="222"/>
      <c r="O113" s="222"/>
      <c r="P113" s="222"/>
      <c r="Q113" s="222"/>
      <c r="R113" s="222"/>
      <c r="S113" s="222"/>
      <c r="T113" s="223"/>
      <c r="AT113" s="224" t="s">
        <v>140</v>
      </c>
      <c r="AU113" s="224" t="s">
        <v>83</v>
      </c>
      <c r="AV113" s="13" t="s">
        <v>142</v>
      </c>
      <c r="AW113" s="13" t="s">
        <v>34</v>
      </c>
      <c r="AX113" s="13" t="s">
        <v>73</v>
      </c>
      <c r="AY113" s="224" t="s">
        <v>113</v>
      </c>
    </row>
    <row r="114" spans="2:65" s="14" customFormat="1" ht="11.25">
      <c r="B114" s="225"/>
      <c r="C114" s="226"/>
      <c r="D114" s="190" t="s">
        <v>140</v>
      </c>
      <c r="E114" s="227" t="s">
        <v>1</v>
      </c>
      <c r="F114" s="228" t="s">
        <v>177</v>
      </c>
      <c r="G114" s="226"/>
      <c r="H114" s="229">
        <v>13892.585999999999</v>
      </c>
      <c r="I114" s="230"/>
      <c r="J114" s="226"/>
      <c r="K114" s="226"/>
      <c r="L114" s="231"/>
      <c r="M114" s="232"/>
      <c r="N114" s="233"/>
      <c r="O114" s="233"/>
      <c r="P114" s="233"/>
      <c r="Q114" s="233"/>
      <c r="R114" s="233"/>
      <c r="S114" s="233"/>
      <c r="T114" s="234"/>
      <c r="AT114" s="235" t="s">
        <v>140</v>
      </c>
      <c r="AU114" s="235" t="s">
        <v>83</v>
      </c>
      <c r="AV114" s="14" t="s">
        <v>132</v>
      </c>
      <c r="AW114" s="14" t="s">
        <v>34</v>
      </c>
      <c r="AX114" s="14" t="s">
        <v>81</v>
      </c>
      <c r="AY114" s="235" t="s">
        <v>113</v>
      </c>
    </row>
    <row r="115" spans="2:65" s="1" customFormat="1" ht="16.5" customHeight="1">
      <c r="B115" s="33"/>
      <c r="C115" s="173" t="s">
        <v>178</v>
      </c>
      <c r="D115" s="173" t="s">
        <v>116</v>
      </c>
      <c r="E115" s="174" t="s">
        <v>179</v>
      </c>
      <c r="F115" s="175" t="s">
        <v>180</v>
      </c>
      <c r="G115" s="176" t="s">
        <v>136</v>
      </c>
      <c r="H115" s="177">
        <v>346.10399999999998</v>
      </c>
      <c r="I115" s="178"/>
      <c r="J115" s="179">
        <f>ROUND(I115*H115,2)</f>
        <v>0</v>
      </c>
      <c r="K115" s="175" t="s">
        <v>119</v>
      </c>
      <c r="L115" s="37"/>
      <c r="M115" s="186" t="s">
        <v>1</v>
      </c>
      <c r="N115" s="187" t="s">
        <v>44</v>
      </c>
      <c r="O115" s="59"/>
      <c r="P115" s="188">
        <f>O115*H115</f>
        <v>0</v>
      </c>
      <c r="Q115" s="188">
        <v>0</v>
      </c>
      <c r="R115" s="188">
        <f>Q115*H115</f>
        <v>0</v>
      </c>
      <c r="S115" s="188">
        <v>2.2000000000000002</v>
      </c>
      <c r="T115" s="189">
        <f>S115*H115</f>
        <v>761.42880000000002</v>
      </c>
      <c r="AR115" s="16" t="s">
        <v>132</v>
      </c>
      <c r="AT115" s="16" t="s">
        <v>116</v>
      </c>
      <c r="AU115" s="16" t="s">
        <v>83</v>
      </c>
      <c r="AY115" s="16" t="s">
        <v>113</v>
      </c>
      <c r="BE115" s="185">
        <f>IF(N115="základní",J115,0)</f>
        <v>0</v>
      </c>
      <c r="BF115" s="185">
        <f>IF(N115="snížená",J115,0)</f>
        <v>0</v>
      </c>
      <c r="BG115" s="185">
        <f>IF(N115="zákl. přenesená",J115,0)</f>
        <v>0</v>
      </c>
      <c r="BH115" s="185">
        <f>IF(N115="sníž. přenesená",J115,0)</f>
        <v>0</v>
      </c>
      <c r="BI115" s="185">
        <f>IF(N115="nulová",J115,0)</f>
        <v>0</v>
      </c>
      <c r="BJ115" s="16" t="s">
        <v>81</v>
      </c>
      <c r="BK115" s="185">
        <f>ROUND(I115*H115,2)</f>
        <v>0</v>
      </c>
      <c r="BL115" s="16" t="s">
        <v>132</v>
      </c>
      <c r="BM115" s="16" t="s">
        <v>181</v>
      </c>
    </row>
    <row r="116" spans="2:65" s="12" customFormat="1" ht="11.25">
      <c r="B116" s="204"/>
      <c r="C116" s="205"/>
      <c r="D116" s="190" t="s">
        <v>140</v>
      </c>
      <c r="E116" s="206" t="s">
        <v>1</v>
      </c>
      <c r="F116" s="207" t="s">
        <v>182</v>
      </c>
      <c r="G116" s="205"/>
      <c r="H116" s="206" t="s">
        <v>1</v>
      </c>
      <c r="I116" s="208"/>
      <c r="J116" s="205"/>
      <c r="K116" s="205"/>
      <c r="L116" s="209"/>
      <c r="M116" s="210"/>
      <c r="N116" s="211"/>
      <c r="O116" s="211"/>
      <c r="P116" s="211"/>
      <c r="Q116" s="211"/>
      <c r="R116" s="211"/>
      <c r="S116" s="211"/>
      <c r="T116" s="212"/>
      <c r="AT116" s="213" t="s">
        <v>140</v>
      </c>
      <c r="AU116" s="213" t="s">
        <v>83</v>
      </c>
      <c r="AV116" s="12" t="s">
        <v>81</v>
      </c>
      <c r="AW116" s="12" t="s">
        <v>34</v>
      </c>
      <c r="AX116" s="12" t="s">
        <v>73</v>
      </c>
      <c r="AY116" s="213" t="s">
        <v>113</v>
      </c>
    </row>
    <row r="117" spans="2:65" s="11" customFormat="1" ht="11.25">
      <c r="B117" s="193"/>
      <c r="C117" s="194"/>
      <c r="D117" s="190" t="s">
        <v>140</v>
      </c>
      <c r="E117" s="195" t="s">
        <v>1</v>
      </c>
      <c r="F117" s="196" t="s">
        <v>183</v>
      </c>
      <c r="G117" s="194"/>
      <c r="H117" s="197">
        <v>175.68</v>
      </c>
      <c r="I117" s="198"/>
      <c r="J117" s="194"/>
      <c r="K117" s="194"/>
      <c r="L117" s="199"/>
      <c r="M117" s="200"/>
      <c r="N117" s="201"/>
      <c r="O117" s="201"/>
      <c r="P117" s="201"/>
      <c r="Q117" s="201"/>
      <c r="R117" s="201"/>
      <c r="S117" s="201"/>
      <c r="T117" s="202"/>
      <c r="AT117" s="203" t="s">
        <v>140</v>
      </c>
      <c r="AU117" s="203" t="s">
        <v>83</v>
      </c>
      <c r="AV117" s="11" t="s">
        <v>83</v>
      </c>
      <c r="AW117" s="11" t="s">
        <v>34</v>
      </c>
      <c r="AX117" s="11" t="s">
        <v>73</v>
      </c>
      <c r="AY117" s="203" t="s">
        <v>113</v>
      </c>
    </row>
    <row r="118" spans="2:65" s="11" customFormat="1" ht="11.25">
      <c r="B118" s="193"/>
      <c r="C118" s="194"/>
      <c r="D118" s="190" t="s">
        <v>140</v>
      </c>
      <c r="E118" s="195" t="s">
        <v>1</v>
      </c>
      <c r="F118" s="196" t="s">
        <v>184</v>
      </c>
      <c r="G118" s="194"/>
      <c r="H118" s="197">
        <v>7.2</v>
      </c>
      <c r="I118" s="198"/>
      <c r="J118" s="194"/>
      <c r="K118" s="194"/>
      <c r="L118" s="199"/>
      <c r="M118" s="200"/>
      <c r="N118" s="201"/>
      <c r="O118" s="201"/>
      <c r="P118" s="201"/>
      <c r="Q118" s="201"/>
      <c r="R118" s="201"/>
      <c r="S118" s="201"/>
      <c r="T118" s="202"/>
      <c r="AT118" s="203" t="s">
        <v>140</v>
      </c>
      <c r="AU118" s="203" t="s">
        <v>83</v>
      </c>
      <c r="AV118" s="11" t="s">
        <v>83</v>
      </c>
      <c r="AW118" s="11" t="s">
        <v>34</v>
      </c>
      <c r="AX118" s="11" t="s">
        <v>73</v>
      </c>
      <c r="AY118" s="203" t="s">
        <v>113</v>
      </c>
    </row>
    <row r="119" spans="2:65" s="13" customFormat="1" ht="11.25">
      <c r="B119" s="214"/>
      <c r="C119" s="215"/>
      <c r="D119" s="190" t="s">
        <v>140</v>
      </c>
      <c r="E119" s="216" t="s">
        <v>1</v>
      </c>
      <c r="F119" s="217" t="s">
        <v>167</v>
      </c>
      <c r="G119" s="215"/>
      <c r="H119" s="218">
        <v>182.88</v>
      </c>
      <c r="I119" s="219"/>
      <c r="J119" s="215"/>
      <c r="K119" s="215"/>
      <c r="L119" s="220"/>
      <c r="M119" s="221"/>
      <c r="N119" s="222"/>
      <c r="O119" s="222"/>
      <c r="P119" s="222"/>
      <c r="Q119" s="222"/>
      <c r="R119" s="222"/>
      <c r="S119" s="222"/>
      <c r="T119" s="223"/>
      <c r="AT119" s="224" t="s">
        <v>140</v>
      </c>
      <c r="AU119" s="224" t="s">
        <v>83</v>
      </c>
      <c r="AV119" s="13" t="s">
        <v>142</v>
      </c>
      <c r="AW119" s="13" t="s">
        <v>34</v>
      </c>
      <c r="AX119" s="13" t="s">
        <v>73</v>
      </c>
      <c r="AY119" s="224" t="s">
        <v>113</v>
      </c>
    </row>
    <row r="120" spans="2:65" s="12" customFormat="1" ht="11.25">
      <c r="B120" s="204"/>
      <c r="C120" s="205"/>
      <c r="D120" s="190" t="s">
        <v>140</v>
      </c>
      <c r="E120" s="206" t="s">
        <v>1</v>
      </c>
      <c r="F120" s="207" t="s">
        <v>185</v>
      </c>
      <c r="G120" s="205"/>
      <c r="H120" s="206" t="s">
        <v>1</v>
      </c>
      <c r="I120" s="208"/>
      <c r="J120" s="205"/>
      <c r="K120" s="205"/>
      <c r="L120" s="209"/>
      <c r="M120" s="210"/>
      <c r="N120" s="211"/>
      <c r="O120" s="211"/>
      <c r="P120" s="211"/>
      <c r="Q120" s="211"/>
      <c r="R120" s="211"/>
      <c r="S120" s="211"/>
      <c r="T120" s="212"/>
      <c r="AT120" s="213" t="s">
        <v>140</v>
      </c>
      <c r="AU120" s="213" t="s">
        <v>83</v>
      </c>
      <c r="AV120" s="12" t="s">
        <v>81</v>
      </c>
      <c r="AW120" s="12" t="s">
        <v>34</v>
      </c>
      <c r="AX120" s="12" t="s">
        <v>73</v>
      </c>
      <c r="AY120" s="213" t="s">
        <v>113</v>
      </c>
    </row>
    <row r="121" spans="2:65" s="11" customFormat="1" ht="11.25">
      <c r="B121" s="193"/>
      <c r="C121" s="194"/>
      <c r="D121" s="190" t="s">
        <v>140</v>
      </c>
      <c r="E121" s="195" t="s">
        <v>1</v>
      </c>
      <c r="F121" s="196" t="s">
        <v>186</v>
      </c>
      <c r="G121" s="194"/>
      <c r="H121" s="197">
        <v>122.184</v>
      </c>
      <c r="I121" s="198"/>
      <c r="J121" s="194"/>
      <c r="K121" s="194"/>
      <c r="L121" s="199"/>
      <c r="M121" s="200"/>
      <c r="N121" s="201"/>
      <c r="O121" s="201"/>
      <c r="P121" s="201"/>
      <c r="Q121" s="201"/>
      <c r="R121" s="201"/>
      <c r="S121" s="201"/>
      <c r="T121" s="202"/>
      <c r="AT121" s="203" t="s">
        <v>140</v>
      </c>
      <c r="AU121" s="203" t="s">
        <v>83</v>
      </c>
      <c r="AV121" s="11" t="s">
        <v>83</v>
      </c>
      <c r="AW121" s="11" t="s">
        <v>34</v>
      </c>
      <c r="AX121" s="11" t="s">
        <v>73</v>
      </c>
      <c r="AY121" s="203" t="s">
        <v>113</v>
      </c>
    </row>
    <row r="122" spans="2:65" s="11" customFormat="1" ht="11.25">
      <c r="B122" s="193"/>
      <c r="C122" s="194"/>
      <c r="D122" s="190" t="s">
        <v>140</v>
      </c>
      <c r="E122" s="195" t="s">
        <v>1</v>
      </c>
      <c r="F122" s="196" t="s">
        <v>187</v>
      </c>
      <c r="G122" s="194"/>
      <c r="H122" s="197">
        <v>23.76</v>
      </c>
      <c r="I122" s="198"/>
      <c r="J122" s="194"/>
      <c r="K122" s="194"/>
      <c r="L122" s="199"/>
      <c r="M122" s="200"/>
      <c r="N122" s="201"/>
      <c r="O122" s="201"/>
      <c r="P122" s="201"/>
      <c r="Q122" s="201"/>
      <c r="R122" s="201"/>
      <c r="S122" s="201"/>
      <c r="T122" s="202"/>
      <c r="AT122" s="203" t="s">
        <v>140</v>
      </c>
      <c r="AU122" s="203" t="s">
        <v>83</v>
      </c>
      <c r="AV122" s="11" t="s">
        <v>83</v>
      </c>
      <c r="AW122" s="11" t="s">
        <v>34</v>
      </c>
      <c r="AX122" s="11" t="s">
        <v>73</v>
      </c>
      <c r="AY122" s="203" t="s">
        <v>113</v>
      </c>
    </row>
    <row r="123" spans="2:65" s="11" customFormat="1" ht="11.25">
      <c r="B123" s="193"/>
      <c r="C123" s="194"/>
      <c r="D123" s="190" t="s">
        <v>140</v>
      </c>
      <c r="E123" s="195" t="s">
        <v>1</v>
      </c>
      <c r="F123" s="196" t="s">
        <v>188</v>
      </c>
      <c r="G123" s="194"/>
      <c r="H123" s="197">
        <v>13.68</v>
      </c>
      <c r="I123" s="198"/>
      <c r="J123" s="194"/>
      <c r="K123" s="194"/>
      <c r="L123" s="199"/>
      <c r="M123" s="200"/>
      <c r="N123" s="201"/>
      <c r="O123" s="201"/>
      <c r="P123" s="201"/>
      <c r="Q123" s="201"/>
      <c r="R123" s="201"/>
      <c r="S123" s="201"/>
      <c r="T123" s="202"/>
      <c r="AT123" s="203" t="s">
        <v>140</v>
      </c>
      <c r="AU123" s="203" t="s">
        <v>83</v>
      </c>
      <c r="AV123" s="11" t="s">
        <v>83</v>
      </c>
      <c r="AW123" s="11" t="s">
        <v>34</v>
      </c>
      <c r="AX123" s="11" t="s">
        <v>73</v>
      </c>
      <c r="AY123" s="203" t="s">
        <v>113</v>
      </c>
    </row>
    <row r="124" spans="2:65" s="11" customFormat="1" ht="11.25">
      <c r="B124" s="193"/>
      <c r="C124" s="194"/>
      <c r="D124" s="190" t="s">
        <v>140</v>
      </c>
      <c r="E124" s="195" t="s">
        <v>1</v>
      </c>
      <c r="F124" s="196" t="s">
        <v>189</v>
      </c>
      <c r="G124" s="194"/>
      <c r="H124" s="197">
        <v>3.6</v>
      </c>
      <c r="I124" s="198"/>
      <c r="J124" s="194"/>
      <c r="K124" s="194"/>
      <c r="L124" s="199"/>
      <c r="M124" s="200"/>
      <c r="N124" s="201"/>
      <c r="O124" s="201"/>
      <c r="P124" s="201"/>
      <c r="Q124" s="201"/>
      <c r="R124" s="201"/>
      <c r="S124" s="201"/>
      <c r="T124" s="202"/>
      <c r="AT124" s="203" t="s">
        <v>140</v>
      </c>
      <c r="AU124" s="203" t="s">
        <v>83</v>
      </c>
      <c r="AV124" s="11" t="s">
        <v>83</v>
      </c>
      <c r="AW124" s="11" t="s">
        <v>34</v>
      </c>
      <c r="AX124" s="11" t="s">
        <v>73</v>
      </c>
      <c r="AY124" s="203" t="s">
        <v>113</v>
      </c>
    </row>
    <row r="125" spans="2:65" s="13" customFormat="1" ht="11.25">
      <c r="B125" s="214"/>
      <c r="C125" s="215"/>
      <c r="D125" s="190" t="s">
        <v>140</v>
      </c>
      <c r="E125" s="216" t="s">
        <v>1</v>
      </c>
      <c r="F125" s="217" t="s">
        <v>167</v>
      </c>
      <c r="G125" s="215"/>
      <c r="H125" s="218">
        <v>163.22399999999999</v>
      </c>
      <c r="I125" s="219"/>
      <c r="J125" s="215"/>
      <c r="K125" s="215"/>
      <c r="L125" s="220"/>
      <c r="M125" s="221"/>
      <c r="N125" s="222"/>
      <c r="O125" s="222"/>
      <c r="P125" s="222"/>
      <c r="Q125" s="222"/>
      <c r="R125" s="222"/>
      <c r="S125" s="222"/>
      <c r="T125" s="223"/>
      <c r="AT125" s="224" t="s">
        <v>140</v>
      </c>
      <c r="AU125" s="224" t="s">
        <v>83</v>
      </c>
      <c r="AV125" s="13" t="s">
        <v>142</v>
      </c>
      <c r="AW125" s="13" t="s">
        <v>34</v>
      </c>
      <c r="AX125" s="13" t="s">
        <v>73</v>
      </c>
      <c r="AY125" s="224" t="s">
        <v>113</v>
      </c>
    </row>
    <row r="126" spans="2:65" s="14" customFormat="1" ht="11.25">
      <c r="B126" s="225"/>
      <c r="C126" s="226"/>
      <c r="D126" s="190" t="s">
        <v>140</v>
      </c>
      <c r="E126" s="227" t="s">
        <v>1</v>
      </c>
      <c r="F126" s="228" t="s">
        <v>177</v>
      </c>
      <c r="G126" s="226"/>
      <c r="H126" s="229">
        <v>346.10399999999998</v>
      </c>
      <c r="I126" s="230"/>
      <c r="J126" s="226"/>
      <c r="K126" s="226"/>
      <c r="L126" s="231"/>
      <c r="M126" s="232"/>
      <c r="N126" s="233"/>
      <c r="O126" s="233"/>
      <c r="P126" s="233"/>
      <c r="Q126" s="233"/>
      <c r="R126" s="233"/>
      <c r="S126" s="233"/>
      <c r="T126" s="234"/>
      <c r="AT126" s="235" t="s">
        <v>140</v>
      </c>
      <c r="AU126" s="235" t="s">
        <v>83</v>
      </c>
      <c r="AV126" s="14" t="s">
        <v>132</v>
      </c>
      <c r="AW126" s="14" t="s">
        <v>34</v>
      </c>
      <c r="AX126" s="14" t="s">
        <v>81</v>
      </c>
      <c r="AY126" s="235" t="s">
        <v>113</v>
      </c>
    </row>
    <row r="127" spans="2:65" s="1" customFormat="1" ht="16.5" customHeight="1">
      <c r="B127" s="33"/>
      <c r="C127" s="173" t="s">
        <v>146</v>
      </c>
      <c r="D127" s="173" t="s">
        <v>116</v>
      </c>
      <c r="E127" s="174" t="s">
        <v>190</v>
      </c>
      <c r="F127" s="175" t="s">
        <v>191</v>
      </c>
      <c r="G127" s="176" t="s">
        <v>136</v>
      </c>
      <c r="H127" s="177">
        <v>5</v>
      </c>
      <c r="I127" s="178"/>
      <c r="J127" s="179">
        <f>ROUND(I127*H127,2)</f>
        <v>0</v>
      </c>
      <c r="K127" s="175" t="s">
        <v>1</v>
      </c>
      <c r="L127" s="37"/>
      <c r="M127" s="186" t="s">
        <v>1</v>
      </c>
      <c r="N127" s="187" t="s">
        <v>44</v>
      </c>
      <c r="O127" s="59"/>
      <c r="P127" s="188">
        <f>O127*H127</f>
        <v>0</v>
      </c>
      <c r="Q127" s="188">
        <v>0</v>
      </c>
      <c r="R127" s="188">
        <f>Q127*H127</f>
        <v>0</v>
      </c>
      <c r="S127" s="188">
        <v>2</v>
      </c>
      <c r="T127" s="189">
        <f>S127*H127</f>
        <v>10</v>
      </c>
      <c r="AR127" s="16" t="s">
        <v>132</v>
      </c>
      <c r="AT127" s="16" t="s">
        <v>116</v>
      </c>
      <c r="AU127" s="16" t="s">
        <v>83</v>
      </c>
      <c r="AY127" s="16" t="s">
        <v>113</v>
      </c>
      <c r="BE127" s="185">
        <f>IF(N127="základní",J127,0)</f>
        <v>0</v>
      </c>
      <c r="BF127" s="185">
        <f>IF(N127="snížená",J127,0)</f>
        <v>0</v>
      </c>
      <c r="BG127" s="185">
        <f>IF(N127="zákl. přenesená",J127,0)</f>
        <v>0</v>
      </c>
      <c r="BH127" s="185">
        <f>IF(N127="sníž. přenesená",J127,0)</f>
        <v>0</v>
      </c>
      <c r="BI127" s="185">
        <f>IF(N127="nulová",J127,0)</f>
        <v>0</v>
      </c>
      <c r="BJ127" s="16" t="s">
        <v>81</v>
      </c>
      <c r="BK127" s="185">
        <f>ROUND(I127*H127,2)</f>
        <v>0</v>
      </c>
      <c r="BL127" s="16" t="s">
        <v>132</v>
      </c>
      <c r="BM127" s="16" t="s">
        <v>192</v>
      </c>
    </row>
    <row r="128" spans="2:65" s="1" customFormat="1" ht="16.5" customHeight="1">
      <c r="B128" s="33"/>
      <c r="C128" s="173" t="s">
        <v>193</v>
      </c>
      <c r="D128" s="173" t="s">
        <v>116</v>
      </c>
      <c r="E128" s="174" t="s">
        <v>194</v>
      </c>
      <c r="F128" s="175" t="s">
        <v>195</v>
      </c>
      <c r="G128" s="176" t="s">
        <v>118</v>
      </c>
      <c r="H128" s="177">
        <v>1</v>
      </c>
      <c r="I128" s="178"/>
      <c r="J128" s="179">
        <f>ROUND(I128*H128,2)</f>
        <v>0</v>
      </c>
      <c r="K128" s="175" t="s">
        <v>1</v>
      </c>
      <c r="L128" s="37"/>
      <c r="M128" s="186" t="s">
        <v>1</v>
      </c>
      <c r="N128" s="187" t="s">
        <v>44</v>
      </c>
      <c r="O128" s="59"/>
      <c r="P128" s="188">
        <f>O128*H128</f>
        <v>0</v>
      </c>
      <c r="Q128" s="188">
        <v>0</v>
      </c>
      <c r="R128" s="188">
        <f>Q128*H128</f>
        <v>0</v>
      </c>
      <c r="S128" s="188">
        <v>0.5</v>
      </c>
      <c r="T128" s="189">
        <f>S128*H128</f>
        <v>0.5</v>
      </c>
      <c r="AR128" s="16" t="s">
        <v>132</v>
      </c>
      <c r="AT128" s="16" t="s">
        <v>116</v>
      </c>
      <c r="AU128" s="16" t="s">
        <v>83</v>
      </c>
      <c r="AY128" s="16" t="s">
        <v>113</v>
      </c>
      <c r="BE128" s="185">
        <f>IF(N128="základní",J128,0)</f>
        <v>0</v>
      </c>
      <c r="BF128" s="185">
        <f>IF(N128="snížená",J128,0)</f>
        <v>0</v>
      </c>
      <c r="BG128" s="185">
        <f>IF(N128="zákl. přenesená",J128,0)</f>
        <v>0</v>
      </c>
      <c r="BH128" s="185">
        <f>IF(N128="sníž. přenesená",J128,0)</f>
        <v>0</v>
      </c>
      <c r="BI128" s="185">
        <f>IF(N128="nulová",J128,0)</f>
        <v>0</v>
      </c>
      <c r="BJ128" s="16" t="s">
        <v>81</v>
      </c>
      <c r="BK128" s="185">
        <f>ROUND(I128*H128,2)</f>
        <v>0</v>
      </c>
      <c r="BL128" s="16" t="s">
        <v>132</v>
      </c>
      <c r="BM128" s="16" t="s">
        <v>196</v>
      </c>
    </row>
    <row r="129" spans="2:65" s="1" customFormat="1" ht="16.5" customHeight="1">
      <c r="B129" s="33"/>
      <c r="C129" s="173" t="s">
        <v>197</v>
      </c>
      <c r="D129" s="173" t="s">
        <v>116</v>
      </c>
      <c r="E129" s="174" t="s">
        <v>198</v>
      </c>
      <c r="F129" s="175" t="s">
        <v>199</v>
      </c>
      <c r="G129" s="176" t="s">
        <v>118</v>
      </c>
      <c r="H129" s="177">
        <v>1</v>
      </c>
      <c r="I129" s="178"/>
      <c r="J129" s="179">
        <f>ROUND(I129*H129,2)</f>
        <v>0</v>
      </c>
      <c r="K129" s="175" t="s">
        <v>1</v>
      </c>
      <c r="L129" s="37"/>
      <c r="M129" s="186" t="s">
        <v>1</v>
      </c>
      <c r="N129" s="187" t="s">
        <v>44</v>
      </c>
      <c r="O129" s="59"/>
      <c r="P129" s="188">
        <f>O129*H129</f>
        <v>0</v>
      </c>
      <c r="Q129" s="188">
        <v>0</v>
      </c>
      <c r="R129" s="188">
        <f>Q129*H129</f>
        <v>0</v>
      </c>
      <c r="S129" s="188">
        <v>0</v>
      </c>
      <c r="T129" s="189">
        <f>S129*H129</f>
        <v>0</v>
      </c>
      <c r="AR129" s="16" t="s">
        <v>132</v>
      </c>
      <c r="AT129" s="16" t="s">
        <v>116</v>
      </c>
      <c r="AU129" s="16" t="s">
        <v>83</v>
      </c>
      <c r="AY129" s="16" t="s">
        <v>113</v>
      </c>
      <c r="BE129" s="185">
        <f>IF(N129="základní",J129,0)</f>
        <v>0</v>
      </c>
      <c r="BF129" s="185">
        <f>IF(N129="snížená",J129,0)</f>
        <v>0</v>
      </c>
      <c r="BG129" s="185">
        <f>IF(N129="zákl. přenesená",J129,0)</f>
        <v>0</v>
      </c>
      <c r="BH129" s="185">
        <f>IF(N129="sníž. přenesená",J129,0)</f>
        <v>0</v>
      </c>
      <c r="BI129" s="185">
        <f>IF(N129="nulová",J129,0)</f>
        <v>0</v>
      </c>
      <c r="BJ129" s="16" t="s">
        <v>81</v>
      </c>
      <c r="BK129" s="185">
        <f>ROUND(I129*H129,2)</f>
        <v>0</v>
      </c>
      <c r="BL129" s="16" t="s">
        <v>132</v>
      </c>
      <c r="BM129" s="16" t="s">
        <v>200</v>
      </c>
    </row>
    <row r="130" spans="2:65" s="1" customFormat="1" ht="16.5" customHeight="1">
      <c r="B130" s="33"/>
      <c r="C130" s="173" t="s">
        <v>201</v>
      </c>
      <c r="D130" s="173" t="s">
        <v>116</v>
      </c>
      <c r="E130" s="174" t="s">
        <v>202</v>
      </c>
      <c r="F130" s="175" t="s">
        <v>203</v>
      </c>
      <c r="G130" s="176" t="s">
        <v>118</v>
      </c>
      <c r="H130" s="177">
        <v>1</v>
      </c>
      <c r="I130" s="178"/>
      <c r="J130" s="179">
        <f>ROUND(I130*H130,2)</f>
        <v>0</v>
      </c>
      <c r="K130" s="175" t="s">
        <v>1</v>
      </c>
      <c r="L130" s="37"/>
      <c r="M130" s="186" t="s">
        <v>1</v>
      </c>
      <c r="N130" s="187" t="s">
        <v>44</v>
      </c>
      <c r="O130" s="59"/>
      <c r="P130" s="188">
        <f>O130*H130</f>
        <v>0</v>
      </c>
      <c r="Q130" s="188">
        <v>0</v>
      </c>
      <c r="R130" s="188">
        <f>Q130*H130</f>
        <v>0</v>
      </c>
      <c r="S130" s="188">
        <v>0</v>
      </c>
      <c r="T130" s="189">
        <f>S130*H130</f>
        <v>0</v>
      </c>
      <c r="AR130" s="16" t="s">
        <v>132</v>
      </c>
      <c r="AT130" s="16" t="s">
        <v>116</v>
      </c>
      <c r="AU130" s="16" t="s">
        <v>83</v>
      </c>
      <c r="AY130" s="16" t="s">
        <v>113</v>
      </c>
      <c r="BE130" s="185">
        <f>IF(N130="základní",J130,0)</f>
        <v>0</v>
      </c>
      <c r="BF130" s="185">
        <f>IF(N130="snížená",J130,0)</f>
        <v>0</v>
      </c>
      <c r="BG130" s="185">
        <f>IF(N130="zákl. přenesená",J130,0)</f>
        <v>0</v>
      </c>
      <c r="BH130" s="185">
        <f>IF(N130="sníž. přenesená",J130,0)</f>
        <v>0</v>
      </c>
      <c r="BI130" s="185">
        <f>IF(N130="nulová",J130,0)</f>
        <v>0</v>
      </c>
      <c r="BJ130" s="16" t="s">
        <v>81</v>
      </c>
      <c r="BK130" s="185">
        <f>ROUND(I130*H130,2)</f>
        <v>0</v>
      </c>
      <c r="BL130" s="16" t="s">
        <v>132</v>
      </c>
      <c r="BM130" s="16" t="s">
        <v>204</v>
      </c>
    </row>
    <row r="131" spans="2:65" s="1" customFormat="1" ht="29.25">
      <c r="B131" s="33"/>
      <c r="C131" s="34"/>
      <c r="D131" s="190" t="s">
        <v>138</v>
      </c>
      <c r="E131" s="34"/>
      <c r="F131" s="191" t="s">
        <v>205</v>
      </c>
      <c r="G131" s="34"/>
      <c r="H131" s="34"/>
      <c r="I131" s="102"/>
      <c r="J131" s="34"/>
      <c r="K131" s="34"/>
      <c r="L131" s="37"/>
      <c r="M131" s="192"/>
      <c r="N131" s="59"/>
      <c r="O131" s="59"/>
      <c r="P131" s="59"/>
      <c r="Q131" s="59"/>
      <c r="R131" s="59"/>
      <c r="S131" s="59"/>
      <c r="T131" s="60"/>
      <c r="AT131" s="16" t="s">
        <v>138</v>
      </c>
      <c r="AU131" s="16" t="s">
        <v>83</v>
      </c>
    </row>
    <row r="132" spans="2:65" s="10" customFormat="1" ht="22.9" customHeight="1">
      <c r="B132" s="157"/>
      <c r="C132" s="158"/>
      <c r="D132" s="159" t="s">
        <v>72</v>
      </c>
      <c r="E132" s="171" t="s">
        <v>206</v>
      </c>
      <c r="F132" s="171" t="s">
        <v>207</v>
      </c>
      <c r="G132" s="158"/>
      <c r="H132" s="158"/>
      <c r="I132" s="161"/>
      <c r="J132" s="172">
        <f>BK132</f>
        <v>0</v>
      </c>
      <c r="K132" s="158"/>
      <c r="L132" s="163"/>
      <c r="M132" s="164"/>
      <c r="N132" s="165"/>
      <c r="O132" s="165"/>
      <c r="P132" s="166">
        <f>SUM(P133:P146)</f>
        <v>0</v>
      </c>
      <c r="Q132" s="165"/>
      <c r="R132" s="166">
        <f>SUM(R133:R146)</f>
        <v>0</v>
      </c>
      <c r="S132" s="165"/>
      <c r="T132" s="167">
        <f>SUM(T133:T146)</f>
        <v>703.125</v>
      </c>
      <c r="AR132" s="168" t="s">
        <v>81</v>
      </c>
      <c r="AT132" s="169" t="s">
        <v>72</v>
      </c>
      <c r="AU132" s="169" t="s">
        <v>81</v>
      </c>
      <c r="AY132" s="168" t="s">
        <v>113</v>
      </c>
      <c r="BK132" s="170">
        <f>SUM(BK133:BK146)</f>
        <v>0</v>
      </c>
    </row>
    <row r="133" spans="2:65" s="1" customFormat="1" ht="16.5" customHeight="1">
      <c r="B133" s="33"/>
      <c r="C133" s="173" t="s">
        <v>208</v>
      </c>
      <c r="D133" s="173" t="s">
        <v>116</v>
      </c>
      <c r="E133" s="174" t="s">
        <v>209</v>
      </c>
      <c r="F133" s="175" t="s">
        <v>210</v>
      </c>
      <c r="G133" s="176" t="s">
        <v>136</v>
      </c>
      <c r="H133" s="177">
        <v>468.75</v>
      </c>
      <c r="I133" s="178"/>
      <c r="J133" s="179">
        <f>ROUND(I133*H133,2)</f>
        <v>0</v>
      </c>
      <c r="K133" s="175" t="s">
        <v>119</v>
      </c>
      <c r="L133" s="37"/>
      <c r="M133" s="186" t="s">
        <v>1</v>
      </c>
      <c r="N133" s="187" t="s">
        <v>44</v>
      </c>
      <c r="O133" s="59"/>
      <c r="P133" s="188">
        <f>O133*H133</f>
        <v>0</v>
      </c>
      <c r="Q133" s="188">
        <v>0</v>
      </c>
      <c r="R133" s="188">
        <f>Q133*H133</f>
        <v>0</v>
      </c>
      <c r="S133" s="188">
        <v>1.5</v>
      </c>
      <c r="T133" s="189">
        <f>S133*H133</f>
        <v>703.125</v>
      </c>
      <c r="AR133" s="16" t="s">
        <v>132</v>
      </c>
      <c r="AT133" s="16" t="s">
        <v>116</v>
      </c>
      <c r="AU133" s="16" t="s">
        <v>83</v>
      </c>
      <c r="AY133" s="16" t="s">
        <v>113</v>
      </c>
      <c r="BE133" s="185">
        <f>IF(N133="základní",J133,0)</f>
        <v>0</v>
      </c>
      <c r="BF133" s="185">
        <f>IF(N133="snížená",J133,0)</f>
        <v>0</v>
      </c>
      <c r="BG133" s="185">
        <f>IF(N133="zákl. přenesená",J133,0)</f>
        <v>0</v>
      </c>
      <c r="BH133" s="185">
        <f>IF(N133="sníž. přenesená",J133,0)</f>
        <v>0</v>
      </c>
      <c r="BI133" s="185">
        <f>IF(N133="nulová",J133,0)</f>
        <v>0</v>
      </c>
      <c r="BJ133" s="16" t="s">
        <v>81</v>
      </c>
      <c r="BK133" s="185">
        <f>ROUND(I133*H133,2)</f>
        <v>0</v>
      </c>
      <c r="BL133" s="16" t="s">
        <v>132</v>
      </c>
      <c r="BM133" s="16" t="s">
        <v>211</v>
      </c>
    </row>
    <row r="134" spans="2:65" s="11" customFormat="1" ht="11.25">
      <c r="B134" s="193"/>
      <c r="C134" s="194"/>
      <c r="D134" s="190" t="s">
        <v>140</v>
      </c>
      <c r="E134" s="195" t="s">
        <v>1</v>
      </c>
      <c r="F134" s="196" t="s">
        <v>212</v>
      </c>
      <c r="G134" s="194"/>
      <c r="H134" s="197">
        <v>468.75</v>
      </c>
      <c r="I134" s="198"/>
      <c r="J134" s="194"/>
      <c r="K134" s="194"/>
      <c r="L134" s="199"/>
      <c r="M134" s="200"/>
      <c r="N134" s="201"/>
      <c r="O134" s="201"/>
      <c r="P134" s="201"/>
      <c r="Q134" s="201"/>
      <c r="R134" s="201"/>
      <c r="S134" s="201"/>
      <c r="T134" s="202"/>
      <c r="AT134" s="203" t="s">
        <v>140</v>
      </c>
      <c r="AU134" s="203" t="s">
        <v>83</v>
      </c>
      <c r="AV134" s="11" t="s">
        <v>83</v>
      </c>
      <c r="AW134" s="11" t="s">
        <v>34</v>
      </c>
      <c r="AX134" s="11" t="s">
        <v>81</v>
      </c>
      <c r="AY134" s="203" t="s">
        <v>113</v>
      </c>
    </row>
    <row r="135" spans="2:65" s="1" customFormat="1" ht="16.5" customHeight="1">
      <c r="B135" s="33"/>
      <c r="C135" s="173" t="s">
        <v>213</v>
      </c>
      <c r="D135" s="173" t="s">
        <v>116</v>
      </c>
      <c r="E135" s="174" t="s">
        <v>214</v>
      </c>
      <c r="F135" s="175" t="s">
        <v>215</v>
      </c>
      <c r="G135" s="176" t="s">
        <v>216</v>
      </c>
      <c r="H135" s="177">
        <v>6337.4589999999998</v>
      </c>
      <c r="I135" s="178"/>
      <c r="J135" s="179">
        <f>ROUND(I135*H135,2)</f>
        <v>0</v>
      </c>
      <c r="K135" s="175" t="s">
        <v>119</v>
      </c>
      <c r="L135" s="37"/>
      <c r="M135" s="186" t="s">
        <v>1</v>
      </c>
      <c r="N135" s="187" t="s">
        <v>44</v>
      </c>
      <c r="O135" s="59"/>
      <c r="P135" s="188">
        <f>O135*H135</f>
        <v>0</v>
      </c>
      <c r="Q135" s="188">
        <v>0</v>
      </c>
      <c r="R135" s="188">
        <f>Q135*H135</f>
        <v>0</v>
      </c>
      <c r="S135" s="188">
        <v>0</v>
      </c>
      <c r="T135" s="189">
        <f>S135*H135</f>
        <v>0</v>
      </c>
      <c r="AR135" s="16" t="s">
        <v>132</v>
      </c>
      <c r="AT135" s="16" t="s">
        <v>116</v>
      </c>
      <c r="AU135" s="16" t="s">
        <v>83</v>
      </c>
      <c r="AY135" s="16" t="s">
        <v>113</v>
      </c>
      <c r="BE135" s="185">
        <f>IF(N135="základní",J135,0)</f>
        <v>0</v>
      </c>
      <c r="BF135" s="185">
        <f>IF(N135="snížená",J135,0)</f>
        <v>0</v>
      </c>
      <c r="BG135" s="185">
        <f>IF(N135="zákl. přenesená",J135,0)</f>
        <v>0</v>
      </c>
      <c r="BH135" s="185">
        <f>IF(N135="sníž. přenesená",J135,0)</f>
        <v>0</v>
      </c>
      <c r="BI135" s="185">
        <f>IF(N135="nulová",J135,0)</f>
        <v>0</v>
      </c>
      <c r="BJ135" s="16" t="s">
        <v>81</v>
      </c>
      <c r="BK135" s="185">
        <f>ROUND(I135*H135,2)</f>
        <v>0</v>
      </c>
      <c r="BL135" s="16" t="s">
        <v>132</v>
      </c>
      <c r="BM135" s="16" t="s">
        <v>217</v>
      </c>
    </row>
    <row r="136" spans="2:65" s="1" customFormat="1" ht="16.5" customHeight="1">
      <c r="B136" s="33"/>
      <c r="C136" s="173" t="s">
        <v>8</v>
      </c>
      <c r="D136" s="173" t="s">
        <v>116</v>
      </c>
      <c r="E136" s="174" t="s">
        <v>218</v>
      </c>
      <c r="F136" s="175" t="s">
        <v>219</v>
      </c>
      <c r="G136" s="176" t="s">
        <v>216</v>
      </c>
      <c r="H136" s="177">
        <v>6337.4589999999998</v>
      </c>
      <c r="I136" s="178"/>
      <c r="J136" s="179">
        <f>ROUND(I136*H136,2)</f>
        <v>0</v>
      </c>
      <c r="K136" s="175" t="s">
        <v>119</v>
      </c>
      <c r="L136" s="37"/>
      <c r="M136" s="186" t="s">
        <v>1</v>
      </c>
      <c r="N136" s="187" t="s">
        <v>44</v>
      </c>
      <c r="O136" s="59"/>
      <c r="P136" s="188">
        <f>O136*H136</f>
        <v>0</v>
      </c>
      <c r="Q136" s="188">
        <v>0</v>
      </c>
      <c r="R136" s="188">
        <f>Q136*H136</f>
        <v>0</v>
      </c>
      <c r="S136" s="188">
        <v>0</v>
      </c>
      <c r="T136" s="189">
        <f>S136*H136</f>
        <v>0</v>
      </c>
      <c r="AR136" s="16" t="s">
        <v>132</v>
      </c>
      <c r="AT136" s="16" t="s">
        <v>116</v>
      </c>
      <c r="AU136" s="16" t="s">
        <v>83</v>
      </c>
      <c r="AY136" s="16" t="s">
        <v>113</v>
      </c>
      <c r="BE136" s="185">
        <f>IF(N136="základní",J136,0)</f>
        <v>0</v>
      </c>
      <c r="BF136" s="185">
        <f>IF(N136="snížená",J136,0)</f>
        <v>0</v>
      </c>
      <c r="BG136" s="185">
        <f>IF(N136="zákl. přenesená",J136,0)</f>
        <v>0</v>
      </c>
      <c r="BH136" s="185">
        <f>IF(N136="sníž. přenesená",J136,0)</f>
        <v>0</v>
      </c>
      <c r="BI136" s="185">
        <f>IF(N136="nulová",J136,0)</f>
        <v>0</v>
      </c>
      <c r="BJ136" s="16" t="s">
        <v>81</v>
      </c>
      <c r="BK136" s="185">
        <f>ROUND(I136*H136,2)</f>
        <v>0</v>
      </c>
      <c r="BL136" s="16" t="s">
        <v>132</v>
      </c>
      <c r="BM136" s="16" t="s">
        <v>220</v>
      </c>
    </row>
    <row r="137" spans="2:65" s="1" customFormat="1" ht="19.5">
      <c r="B137" s="33"/>
      <c r="C137" s="34"/>
      <c r="D137" s="190" t="s">
        <v>138</v>
      </c>
      <c r="E137" s="34"/>
      <c r="F137" s="191" t="s">
        <v>221</v>
      </c>
      <c r="G137" s="34"/>
      <c r="H137" s="34"/>
      <c r="I137" s="102"/>
      <c r="J137" s="34"/>
      <c r="K137" s="34"/>
      <c r="L137" s="37"/>
      <c r="M137" s="192"/>
      <c r="N137" s="59"/>
      <c r="O137" s="59"/>
      <c r="P137" s="59"/>
      <c r="Q137" s="59"/>
      <c r="R137" s="59"/>
      <c r="S137" s="59"/>
      <c r="T137" s="60"/>
      <c r="AT137" s="16" t="s">
        <v>138</v>
      </c>
      <c r="AU137" s="16" t="s">
        <v>83</v>
      </c>
    </row>
    <row r="138" spans="2:65" s="1" customFormat="1" ht="16.5" customHeight="1">
      <c r="B138" s="33"/>
      <c r="C138" s="173" t="s">
        <v>222</v>
      </c>
      <c r="D138" s="173" t="s">
        <v>116</v>
      </c>
      <c r="E138" s="174" t="s">
        <v>223</v>
      </c>
      <c r="F138" s="175" t="s">
        <v>224</v>
      </c>
      <c r="G138" s="176" t="s">
        <v>216</v>
      </c>
      <c r="H138" s="177">
        <v>91</v>
      </c>
      <c r="I138" s="178"/>
      <c r="J138" s="179">
        <f>ROUND(I138*H138,2)</f>
        <v>0</v>
      </c>
      <c r="K138" s="175" t="s">
        <v>119</v>
      </c>
      <c r="L138" s="37"/>
      <c r="M138" s="186" t="s">
        <v>1</v>
      </c>
      <c r="N138" s="187" t="s">
        <v>44</v>
      </c>
      <c r="O138" s="59"/>
      <c r="P138" s="188">
        <f>O138*H138</f>
        <v>0</v>
      </c>
      <c r="Q138" s="188">
        <v>0</v>
      </c>
      <c r="R138" s="188">
        <f>Q138*H138</f>
        <v>0</v>
      </c>
      <c r="S138" s="188">
        <v>0</v>
      </c>
      <c r="T138" s="189">
        <f>S138*H138</f>
        <v>0</v>
      </c>
      <c r="AR138" s="16" t="s">
        <v>132</v>
      </c>
      <c r="AT138" s="16" t="s">
        <v>116</v>
      </c>
      <c r="AU138" s="16" t="s">
        <v>83</v>
      </c>
      <c r="AY138" s="16" t="s">
        <v>113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6" t="s">
        <v>81</v>
      </c>
      <c r="BK138" s="185">
        <f>ROUND(I138*H138,2)</f>
        <v>0</v>
      </c>
      <c r="BL138" s="16" t="s">
        <v>132</v>
      </c>
      <c r="BM138" s="16" t="s">
        <v>225</v>
      </c>
    </row>
    <row r="139" spans="2:65" s="1" customFormat="1" ht="16.5" customHeight="1">
      <c r="B139" s="33"/>
      <c r="C139" s="173" t="s">
        <v>226</v>
      </c>
      <c r="D139" s="173" t="s">
        <v>116</v>
      </c>
      <c r="E139" s="174" t="s">
        <v>227</v>
      </c>
      <c r="F139" s="175" t="s">
        <v>228</v>
      </c>
      <c r="G139" s="176" t="s">
        <v>216</v>
      </c>
      <c r="H139" s="177">
        <v>65</v>
      </c>
      <c r="I139" s="178"/>
      <c r="J139" s="179">
        <f>ROUND(I139*H139,2)</f>
        <v>0</v>
      </c>
      <c r="K139" s="175" t="s">
        <v>119</v>
      </c>
      <c r="L139" s="37"/>
      <c r="M139" s="186" t="s">
        <v>1</v>
      </c>
      <c r="N139" s="187" t="s">
        <v>44</v>
      </c>
      <c r="O139" s="59"/>
      <c r="P139" s="188">
        <f>O139*H139</f>
        <v>0</v>
      </c>
      <c r="Q139" s="188">
        <v>0</v>
      </c>
      <c r="R139" s="188">
        <f>Q139*H139</f>
        <v>0</v>
      </c>
      <c r="S139" s="188">
        <v>0</v>
      </c>
      <c r="T139" s="189">
        <f>S139*H139</f>
        <v>0</v>
      </c>
      <c r="AR139" s="16" t="s">
        <v>132</v>
      </c>
      <c r="AT139" s="16" t="s">
        <v>116</v>
      </c>
      <c r="AU139" s="16" t="s">
        <v>83</v>
      </c>
      <c r="AY139" s="16" t="s">
        <v>113</v>
      </c>
      <c r="BE139" s="185">
        <f>IF(N139="základní",J139,0)</f>
        <v>0</v>
      </c>
      <c r="BF139" s="185">
        <f>IF(N139="snížená",J139,0)</f>
        <v>0</v>
      </c>
      <c r="BG139" s="185">
        <f>IF(N139="zákl. přenesená",J139,0)</f>
        <v>0</v>
      </c>
      <c r="BH139" s="185">
        <f>IF(N139="sníž. přenesená",J139,0)</f>
        <v>0</v>
      </c>
      <c r="BI139" s="185">
        <f>IF(N139="nulová",J139,0)</f>
        <v>0</v>
      </c>
      <c r="BJ139" s="16" t="s">
        <v>81</v>
      </c>
      <c r="BK139" s="185">
        <f>ROUND(I139*H139,2)</f>
        <v>0</v>
      </c>
      <c r="BL139" s="16" t="s">
        <v>132</v>
      </c>
      <c r="BM139" s="16" t="s">
        <v>229</v>
      </c>
    </row>
    <row r="140" spans="2:65" s="1" customFormat="1" ht="16.5" customHeight="1">
      <c r="B140" s="33"/>
      <c r="C140" s="173" t="s">
        <v>230</v>
      </c>
      <c r="D140" s="173" t="s">
        <v>116</v>
      </c>
      <c r="E140" s="174" t="s">
        <v>231</v>
      </c>
      <c r="F140" s="175" t="s">
        <v>232</v>
      </c>
      <c r="G140" s="176" t="s">
        <v>216</v>
      </c>
      <c r="H140" s="177">
        <v>6164.4589999999998</v>
      </c>
      <c r="I140" s="178"/>
      <c r="J140" s="179">
        <f>ROUND(I140*H140,2)</f>
        <v>0</v>
      </c>
      <c r="K140" s="175" t="s">
        <v>1</v>
      </c>
      <c r="L140" s="37"/>
      <c r="M140" s="186" t="s">
        <v>1</v>
      </c>
      <c r="N140" s="187" t="s">
        <v>44</v>
      </c>
      <c r="O140" s="59"/>
      <c r="P140" s="188">
        <f>O140*H140</f>
        <v>0</v>
      </c>
      <c r="Q140" s="188">
        <v>0</v>
      </c>
      <c r="R140" s="188">
        <f>Q140*H140</f>
        <v>0</v>
      </c>
      <c r="S140" s="188">
        <v>0</v>
      </c>
      <c r="T140" s="189">
        <f>S140*H140</f>
        <v>0</v>
      </c>
      <c r="AR140" s="16" t="s">
        <v>132</v>
      </c>
      <c r="AT140" s="16" t="s">
        <v>116</v>
      </c>
      <c r="AU140" s="16" t="s">
        <v>83</v>
      </c>
      <c r="AY140" s="16" t="s">
        <v>113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16" t="s">
        <v>81</v>
      </c>
      <c r="BK140" s="185">
        <f>ROUND(I140*H140,2)</f>
        <v>0</v>
      </c>
      <c r="BL140" s="16" t="s">
        <v>132</v>
      </c>
      <c r="BM140" s="16" t="s">
        <v>233</v>
      </c>
    </row>
    <row r="141" spans="2:65" s="11" customFormat="1" ht="11.25">
      <c r="B141" s="193"/>
      <c r="C141" s="194"/>
      <c r="D141" s="190" t="s">
        <v>140</v>
      </c>
      <c r="E141" s="195" t="s">
        <v>1</v>
      </c>
      <c r="F141" s="196" t="s">
        <v>234</v>
      </c>
      <c r="G141" s="194"/>
      <c r="H141" s="197">
        <v>6164.4589999999998</v>
      </c>
      <c r="I141" s="198"/>
      <c r="J141" s="194"/>
      <c r="K141" s="194"/>
      <c r="L141" s="199"/>
      <c r="M141" s="200"/>
      <c r="N141" s="201"/>
      <c r="O141" s="201"/>
      <c r="P141" s="201"/>
      <c r="Q141" s="201"/>
      <c r="R141" s="201"/>
      <c r="S141" s="201"/>
      <c r="T141" s="202"/>
      <c r="AT141" s="203" t="s">
        <v>140</v>
      </c>
      <c r="AU141" s="203" t="s">
        <v>83</v>
      </c>
      <c r="AV141" s="11" t="s">
        <v>83</v>
      </c>
      <c r="AW141" s="11" t="s">
        <v>34</v>
      </c>
      <c r="AX141" s="11" t="s">
        <v>81</v>
      </c>
      <c r="AY141" s="203" t="s">
        <v>113</v>
      </c>
    </row>
    <row r="142" spans="2:65" s="1" customFormat="1" ht="16.5" customHeight="1">
      <c r="B142" s="33"/>
      <c r="C142" s="173" t="s">
        <v>235</v>
      </c>
      <c r="D142" s="173" t="s">
        <v>116</v>
      </c>
      <c r="E142" s="174" t="s">
        <v>236</v>
      </c>
      <c r="F142" s="175" t="s">
        <v>237</v>
      </c>
      <c r="G142" s="176" t="s">
        <v>216</v>
      </c>
      <c r="H142" s="177">
        <v>10</v>
      </c>
      <c r="I142" s="178"/>
      <c r="J142" s="179">
        <f>ROUND(I142*H142,2)</f>
        <v>0</v>
      </c>
      <c r="K142" s="175" t="s">
        <v>1</v>
      </c>
      <c r="L142" s="37"/>
      <c r="M142" s="186" t="s">
        <v>1</v>
      </c>
      <c r="N142" s="187" t="s">
        <v>44</v>
      </c>
      <c r="O142" s="59"/>
      <c r="P142" s="188">
        <f>O142*H142</f>
        <v>0</v>
      </c>
      <c r="Q142" s="188">
        <v>0</v>
      </c>
      <c r="R142" s="188">
        <f>Q142*H142</f>
        <v>0</v>
      </c>
      <c r="S142" s="188">
        <v>0</v>
      </c>
      <c r="T142" s="189">
        <f>S142*H142</f>
        <v>0</v>
      </c>
      <c r="AR142" s="16" t="s">
        <v>132</v>
      </c>
      <c r="AT142" s="16" t="s">
        <v>116</v>
      </c>
      <c r="AU142" s="16" t="s">
        <v>83</v>
      </c>
      <c r="AY142" s="16" t="s">
        <v>113</v>
      </c>
      <c r="BE142" s="185">
        <f>IF(N142="základní",J142,0)</f>
        <v>0</v>
      </c>
      <c r="BF142" s="185">
        <f>IF(N142="snížená",J142,0)</f>
        <v>0</v>
      </c>
      <c r="BG142" s="185">
        <f>IF(N142="zákl. přenesená",J142,0)</f>
        <v>0</v>
      </c>
      <c r="BH142" s="185">
        <f>IF(N142="sníž. přenesená",J142,0)</f>
        <v>0</v>
      </c>
      <c r="BI142" s="185">
        <f>IF(N142="nulová",J142,0)</f>
        <v>0</v>
      </c>
      <c r="BJ142" s="16" t="s">
        <v>81</v>
      </c>
      <c r="BK142" s="185">
        <f>ROUND(I142*H142,2)</f>
        <v>0</v>
      </c>
      <c r="BL142" s="16" t="s">
        <v>132</v>
      </c>
      <c r="BM142" s="16" t="s">
        <v>238</v>
      </c>
    </row>
    <row r="143" spans="2:65" s="1" customFormat="1" ht="16.5" customHeight="1">
      <c r="B143" s="33"/>
      <c r="C143" s="173" t="s">
        <v>239</v>
      </c>
      <c r="D143" s="173" t="s">
        <v>116</v>
      </c>
      <c r="E143" s="174" t="s">
        <v>240</v>
      </c>
      <c r="F143" s="175" t="s">
        <v>241</v>
      </c>
      <c r="G143" s="176" t="s">
        <v>216</v>
      </c>
      <c r="H143" s="177">
        <v>0.5</v>
      </c>
      <c r="I143" s="178"/>
      <c r="J143" s="179">
        <f>ROUND(I143*H143,2)</f>
        <v>0</v>
      </c>
      <c r="K143" s="175" t="s">
        <v>1</v>
      </c>
      <c r="L143" s="37"/>
      <c r="M143" s="186" t="s">
        <v>1</v>
      </c>
      <c r="N143" s="187" t="s">
        <v>44</v>
      </c>
      <c r="O143" s="59"/>
      <c r="P143" s="188">
        <f>O143*H143</f>
        <v>0</v>
      </c>
      <c r="Q143" s="188">
        <v>0</v>
      </c>
      <c r="R143" s="188">
        <f>Q143*H143</f>
        <v>0</v>
      </c>
      <c r="S143" s="188">
        <v>0</v>
      </c>
      <c r="T143" s="189">
        <f>S143*H143</f>
        <v>0</v>
      </c>
      <c r="AR143" s="16" t="s">
        <v>132</v>
      </c>
      <c r="AT143" s="16" t="s">
        <v>116</v>
      </c>
      <c r="AU143" s="16" t="s">
        <v>83</v>
      </c>
      <c r="AY143" s="16" t="s">
        <v>113</v>
      </c>
      <c r="BE143" s="185">
        <f>IF(N143="základní",J143,0)</f>
        <v>0</v>
      </c>
      <c r="BF143" s="185">
        <f>IF(N143="snížená",J143,0)</f>
        <v>0</v>
      </c>
      <c r="BG143" s="185">
        <f>IF(N143="zákl. přenesená",J143,0)</f>
        <v>0</v>
      </c>
      <c r="BH143" s="185">
        <f>IF(N143="sníž. přenesená",J143,0)</f>
        <v>0</v>
      </c>
      <c r="BI143" s="185">
        <f>IF(N143="nulová",J143,0)</f>
        <v>0</v>
      </c>
      <c r="BJ143" s="16" t="s">
        <v>81</v>
      </c>
      <c r="BK143" s="185">
        <f>ROUND(I143*H143,2)</f>
        <v>0</v>
      </c>
      <c r="BL143" s="16" t="s">
        <v>132</v>
      </c>
      <c r="BM143" s="16" t="s">
        <v>242</v>
      </c>
    </row>
    <row r="144" spans="2:65" s="1" customFormat="1" ht="16.5" customHeight="1">
      <c r="B144" s="33"/>
      <c r="C144" s="173" t="s">
        <v>7</v>
      </c>
      <c r="D144" s="173" t="s">
        <v>116</v>
      </c>
      <c r="E144" s="174" t="s">
        <v>243</v>
      </c>
      <c r="F144" s="175" t="s">
        <v>244</v>
      </c>
      <c r="G144" s="176" t="s">
        <v>118</v>
      </c>
      <c r="H144" s="177">
        <v>1</v>
      </c>
      <c r="I144" s="178"/>
      <c r="J144" s="179">
        <f>ROUND(I144*H144,2)</f>
        <v>0</v>
      </c>
      <c r="K144" s="175" t="s">
        <v>1</v>
      </c>
      <c r="L144" s="37"/>
      <c r="M144" s="186" t="s">
        <v>1</v>
      </c>
      <c r="N144" s="187" t="s">
        <v>44</v>
      </c>
      <c r="O144" s="59"/>
      <c r="P144" s="188">
        <f>O144*H144</f>
        <v>0</v>
      </c>
      <c r="Q144" s="188">
        <v>0</v>
      </c>
      <c r="R144" s="188">
        <f>Q144*H144</f>
        <v>0</v>
      </c>
      <c r="S144" s="188">
        <v>0</v>
      </c>
      <c r="T144" s="189">
        <f>S144*H144</f>
        <v>0</v>
      </c>
      <c r="AR144" s="16" t="s">
        <v>132</v>
      </c>
      <c r="AT144" s="16" t="s">
        <v>116</v>
      </c>
      <c r="AU144" s="16" t="s">
        <v>83</v>
      </c>
      <c r="AY144" s="16" t="s">
        <v>113</v>
      </c>
      <c r="BE144" s="185">
        <f>IF(N144="základní",J144,0)</f>
        <v>0</v>
      </c>
      <c r="BF144" s="185">
        <f>IF(N144="snížená",J144,0)</f>
        <v>0</v>
      </c>
      <c r="BG144" s="185">
        <f>IF(N144="zákl. přenesená",J144,0)</f>
        <v>0</v>
      </c>
      <c r="BH144" s="185">
        <f>IF(N144="sníž. přenesená",J144,0)</f>
        <v>0</v>
      </c>
      <c r="BI144" s="185">
        <f>IF(N144="nulová",J144,0)</f>
        <v>0</v>
      </c>
      <c r="BJ144" s="16" t="s">
        <v>81</v>
      </c>
      <c r="BK144" s="185">
        <f>ROUND(I144*H144,2)</f>
        <v>0</v>
      </c>
      <c r="BL144" s="16" t="s">
        <v>132</v>
      </c>
      <c r="BM144" s="16" t="s">
        <v>245</v>
      </c>
    </row>
    <row r="145" spans="2:65" s="1" customFormat="1" ht="19.5">
      <c r="B145" s="33"/>
      <c r="C145" s="34"/>
      <c r="D145" s="190" t="s">
        <v>138</v>
      </c>
      <c r="E145" s="34"/>
      <c r="F145" s="191" t="s">
        <v>246</v>
      </c>
      <c r="G145" s="34"/>
      <c r="H145" s="34"/>
      <c r="I145" s="102"/>
      <c r="J145" s="34"/>
      <c r="K145" s="34"/>
      <c r="L145" s="37"/>
      <c r="M145" s="192"/>
      <c r="N145" s="59"/>
      <c r="O145" s="59"/>
      <c r="P145" s="59"/>
      <c r="Q145" s="59"/>
      <c r="R145" s="59"/>
      <c r="S145" s="59"/>
      <c r="T145" s="60"/>
      <c r="AT145" s="16" t="s">
        <v>138</v>
      </c>
      <c r="AU145" s="16" t="s">
        <v>83</v>
      </c>
    </row>
    <row r="146" spans="2:65" s="1" customFormat="1" ht="16.5" customHeight="1">
      <c r="B146" s="33"/>
      <c r="C146" s="173" t="s">
        <v>247</v>
      </c>
      <c r="D146" s="173" t="s">
        <v>116</v>
      </c>
      <c r="E146" s="174" t="s">
        <v>248</v>
      </c>
      <c r="F146" s="175" t="s">
        <v>249</v>
      </c>
      <c r="G146" s="176" t="s">
        <v>118</v>
      </c>
      <c r="H146" s="177">
        <v>1</v>
      </c>
      <c r="I146" s="178"/>
      <c r="J146" s="179">
        <f>ROUND(I146*H146,2)</f>
        <v>0</v>
      </c>
      <c r="K146" s="175" t="s">
        <v>1</v>
      </c>
      <c r="L146" s="37"/>
      <c r="M146" s="180" t="s">
        <v>1</v>
      </c>
      <c r="N146" s="181" t="s">
        <v>44</v>
      </c>
      <c r="O146" s="182"/>
      <c r="P146" s="183">
        <f>O146*H146</f>
        <v>0</v>
      </c>
      <c r="Q146" s="183">
        <v>0</v>
      </c>
      <c r="R146" s="183">
        <f>Q146*H146</f>
        <v>0</v>
      </c>
      <c r="S146" s="183">
        <v>0</v>
      </c>
      <c r="T146" s="184">
        <f>S146*H146</f>
        <v>0</v>
      </c>
      <c r="AR146" s="16" t="s">
        <v>132</v>
      </c>
      <c r="AT146" s="16" t="s">
        <v>116</v>
      </c>
      <c r="AU146" s="16" t="s">
        <v>83</v>
      </c>
      <c r="AY146" s="16" t="s">
        <v>113</v>
      </c>
      <c r="BE146" s="185">
        <f>IF(N146="základní",J146,0)</f>
        <v>0</v>
      </c>
      <c r="BF146" s="185">
        <f>IF(N146="snížená",J146,0)</f>
        <v>0</v>
      </c>
      <c r="BG146" s="185">
        <f>IF(N146="zákl. přenesená",J146,0)</f>
        <v>0</v>
      </c>
      <c r="BH146" s="185">
        <f>IF(N146="sníž. přenesená",J146,0)</f>
        <v>0</v>
      </c>
      <c r="BI146" s="185">
        <f>IF(N146="nulová",J146,0)</f>
        <v>0</v>
      </c>
      <c r="BJ146" s="16" t="s">
        <v>81</v>
      </c>
      <c r="BK146" s="185">
        <f>ROUND(I146*H146,2)</f>
        <v>0</v>
      </c>
      <c r="BL146" s="16" t="s">
        <v>132</v>
      </c>
      <c r="BM146" s="16" t="s">
        <v>250</v>
      </c>
    </row>
    <row r="147" spans="2:65" s="1" customFormat="1" ht="6.95" customHeight="1">
      <c r="B147" s="45"/>
      <c r="C147" s="46"/>
      <c r="D147" s="46"/>
      <c r="E147" s="46"/>
      <c r="F147" s="46"/>
      <c r="G147" s="46"/>
      <c r="H147" s="46"/>
      <c r="I147" s="124"/>
      <c r="J147" s="46"/>
      <c r="K147" s="46"/>
      <c r="L147" s="37"/>
    </row>
  </sheetData>
  <sheetProtection algorithmName="SHA-512" hashValue="GlM9gSilJBgJyUS3u6lgqmdnq2auB0y4rpg+N1xioGGQdNtZsBsv0MPdyJgMxJfAc3qXdTyS3sd+3d4PNkGGKQ==" saltValue="LEJO+FnZ05gH6TV9b8NwQ+2B1lPT7YB4ZeOzavrN2rZpHKY46O+T9JSkUzs6cOxD5KtfD0eu1O45t+jyMmlpHw==" spinCount="100000" sheet="1" objects="1" scenarios="1" formatColumns="0" formatRows="0" autoFilter="0"/>
  <autoFilter ref="C82:K146" xr:uid="{00000000-0009-0000-0000-000002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rintOptions horizontalCentered="1"/>
  <pageMargins left="0.39370078740157483" right="0.39370078740157483" top="0.39370078740157483" bottom="0.39370078740157483" header="0" footer="0"/>
  <pageSetup paperSize="9" scale="88" fitToHeight="100" orientation="landscape" blackAndWhite="1" r:id="rId1"/>
  <headerFooter>
    <oddFooter>&amp;CStrana &amp;P z &amp;N</oddFooter>
  </headerFooter>
  <rowBreaks count="1" manualBreakCount="1">
    <brk id="114" min="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01 - VEDLEJŠÍ A OSTATNÍ N...</vt:lpstr>
      <vt:lpstr>02 - BOURACÍ PRÁCE</vt:lpstr>
      <vt:lpstr>'01 - VEDLEJŠÍ A OSTATNÍ N...'!Názvy_tisku</vt:lpstr>
      <vt:lpstr>'02 - BOURACÍ PRÁCE'!Názvy_tisku</vt:lpstr>
      <vt:lpstr>'Rekapitulace stavby'!Názvy_tisku</vt:lpstr>
      <vt:lpstr>'01 - VEDLEJŠÍ A OSTATNÍ N...'!Oblast_tisku</vt:lpstr>
      <vt:lpstr>'02 - BOURACÍ PRÁCE'!Oblast_tisku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VM\Vladimír</dc:creator>
  <cp:lastModifiedBy>Vladimír</cp:lastModifiedBy>
  <dcterms:created xsi:type="dcterms:W3CDTF">2019-09-13T09:04:11Z</dcterms:created>
  <dcterms:modified xsi:type="dcterms:W3CDTF">2019-09-13T09:07:00Z</dcterms:modified>
</cp:coreProperties>
</file>