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OptiBau s.r.o\RD projekt kladno\MěÚ Štětí\Dělení rozpočtu\"/>
    </mc:Choice>
  </mc:AlternateContent>
  <bookViews>
    <workbookView xWindow="0" yWindow="0" windowWidth="0" windowHeight="0"/>
  </bookViews>
  <sheets>
    <sheet name="Rekapitulace stavby" sheetId="1" r:id="rId1"/>
    <sheet name="01 - Bourací práce" sheetId="2" r:id="rId2"/>
    <sheet name="02 - Stavební práce" sheetId="3" r:id="rId3"/>
    <sheet name="03 - Elektroinstalace" sheetId="4" r:id="rId4"/>
    <sheet name="04 - ZTI " sheetId="5" r:id="rId5"/>
    <sheet name="05 - VZT" sheetId="6" r:id="rId6"/>
    <sheet name="06 - Vytápění " sheetId="7" r:id="rId7"/>
    <sheet name="VON - Vedlejší a ostatní ..." sheetId="8" r:id="rId8"/>
    <sheet name="Seznam figur" sheetId="9" r:id="rId9"/>
    <sheet name="Pokyny pro vyplnění" sheetId="10" r:id="rId10"/>
  </sheets>
  <definedNames>
    <definedName name="_xlnm.Print_Area" localSheetId="0">'Rekapitulace stavby'!$D$4:$AO$36,'Rekapitulace stavby'!$C$42:$AQ$62</definedName>
    <definedName name="_xlnm.Print_Titles" localSheetId="0">'Rekapitulace stavby'!$52:$52</definedName>
    <definedName name="_xlnm._FilterDatabase" localSheetId="1" hidden="1">'01 - Bourací práce'!$C$90:$K$212</definedName>
    <definedName name="_xlnm.Print_Area" localSheetId="1">'01 - Bourací práce'!$C$4:$J$39,'01 - Bourací práce'!$C$45:$J$72,'01 - Bourací práce'!$C$78:$K$212</definedName>
    <definedName name="_xlnm.Print_Titles" localSheetId="1">'01 - Bourací práce'!$90:$90</definedName>
    <definedName name="_xlnm._FilterDatabase" localSheetId="2" hidden="1">'02 - Stavební práce'!$C$96:$K$455</definedName>
    <definedName name="_xlnm.Print_Area" localSheetId="2">'02 - Stavební práce'!$C$4:$J$39,'02 - Stavební práce'!$C$45:$J$78,'02 - Stavební práce'!$C$84:$K$455</definedName>
    <definedName name="_xlnm.Print_Titles" localSheetId="2">'02 - Stavební práce'!$96:$96</definedName>
    <definedName name="_xlnm._FilterDatabase" localSheetId="3" hidden="1">'03 - Elektroinstalace'!$C$85:$K$209</definedName>
    <definedName name="_xlnm.Print_Area" localSheetId="3">'03 - Elektroinstalace'!$C$4:$J$39,'03 - Elektroinstalace'!$C$45:$J$67,'03 - Elektroinstalace'!$C$73:$K$209</definedName>
    <definedName name="_xlnm.Print_Titles" localSheetId="3">'03 - Elektroinstalace'!$85:$85</definedName>
    <definedName name="_xlnm._FilterDatabase" localSheetId="4" hidden="1">'04 - ZTI '!$C$81:$K$127</definedName>
    <definedName name="_xlnm.Print_Area" localSheetId="4">'04 - ZTI '!$C$4:$J$39,'04 - ZTI '!$C$45:$J$63,'04 - ZTI '!$C$69:$K$127</definedName>
    <definedName name="_xlnm.Print_Titles" localSheetId="4">'04 - ZTI '!$81:$81</definedName>
    <definedName name="_xlnm._FilterDatabase" localSheetId="5" hidden="1">'05 - VZT'!$C$79:$K$107</definedName>
    <definedName name="_xlnm.Print_Area" localSheetId="5">'05 - VZT'!$C$4:$J$39,'05 - VZT'!$C$45:$J$61,'05 - VZT'!$C$67:$K$107</definedName>
    <definedName name="_xlnm.Print_Titles" localSheetId="5">'05 - VZT'!$79:$79</definedName>
    <definedName name="_xlnm._FilterDatabase" localSheetId="6" hidden="1">'06 - Vytápění '!$C$83:$K$105</definedName>
    <definedName name="_xlnm.Print_Area" localSheetId="6">'06 - Vytápění '!$C$4:$J$39,'06 - Vytápění '!$C$45:$J$65,'06 - Vytápění '!$C$71:$K$105</definedName>
    <definedName name="_xlnm.Print_Titles" localSheetId="6">'06 - Vytápění '!$83:$83</definedName>
    <definedName name="_xlnm._FilterDatabase" localSheetId="7" hidden="1">'VON - Vedlejší a ostatní ...'!$C$84:$K$130</definedName>
    <definedName name="_xlnm.Print_Area" localSheetId="7">'VON - Vedlejší a ostatní ...'!$C$4:$J$39,'VON - Vedlejší a ostatní ...'!$C$45:$J$66,'VON - Vedlejší a ostatní ...'!$C$72:$K$130</definedName>
    <definedName name="_xlnm.Print_Titles" localSheetId="7">'VON - Vedlejší a ostatní ...'!$84:$84</definedName>
    <definedName name="_xlnm.Print_Area" localSheetId="8">'Seznam figur'!$C$4:$G$201</definedName>
    <definedName name="_xlnm.Print_Titles" localSheetId="8">'Seznam figur'!$9:$9</definedName>
    <definedName name="_xlnm.Print_Area" localSheetId="9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9" l="1" r="D7"/>
  <c i="8" r="J37"/>
  <c r="J36"/>
  <c i="1" r="AY61"/>
  <c i="8" r="J35"/>
  <c i="1" r="AX61"/>
  <c i="8" r="BI127"/>
  <c r="BH127"/>
  <c r="BG127"/>
  <c r="BF127"/>
  <c r="T127"/>
  <c r="R127"/>
  <c r="P127"/>
  <c r="BI123"/>
  <c r="BH123"/>
  <c r="BG123"/>
  <c r="BF123"/>
  <c r="T123"/>
  <c r="R123"/>
  <c r="P123"/>
  <c r="BI118"/>
  <c r="BH118"/>
  <c r="BG118"/>
  <c r="BF118"/>
  <c r="T118"/>
  <c r="T117"/>
  <c r="R118"/>
  <c r="R117"/>
  <c r="P118"/>
  <c r="P117"/>
  <c r="BI114"/>
  <c r="BH114"/>
  <c r="BG114"/>
  <c r="BF114"/>
  <c r="T114"/>
  <c r="T113"/>
  <c r="R114"/>
  <c r="R113"/>
  <c r="P114"/>
  <c r="P113"/>
  <c r="BI110"/>
  <c r="BH110"/>
  <c r="BG110"/>
  <c r="BF110"/>
  <c r="T110"/>
  <c r="R110"/>
  <c r="P110"/>
  <c r="BI107"/>
  <c r="BH107"/>
  <c r="BG107"/>
  <c r="BF107"/>
  <c r="T107"/>
  <c r="R107"/>
  <c r="P107"/>
  <c r="BI103"/>
  <c r="BH103"/>
  <c r="BG103"/>
  <c r="BF103"/>
  <c r="T103"/>
  <c r="R103"/>
  <c r="P103"/>
  <c r="BI100"/>
  <c r="BH100"/>
  <c r="BG100"/>
  <c r="BF100"/>
  <c r="T100"/>
  <c r="R100"/>
  <c r="P100"/>
  <c r="BI96"/>
  <c r="BH96"/>
  <c r="BG96"/>
  <c r="BF96"/>
  <c r="T96"/>
  <c r="R96"/>
  <c r="P96"/>
  <c r="BI91"/>
  <c r="BH91"/>
  <c r="BG91"/>
  <c r="BF91"/>
  <c r="T91"/>
  <c r="R91"/>
  <c r="P91"/>
  <c r="BI87"/>
  <c r="BH87"/>
  <c r="BG87"/>
  <c r="BF87"/>
  <c r="T87"/>
  <c r="R87"/>
  <c r="P87"/>
  <c r="J81"/>
  <c r="F81"/>
  <c r="F79"/>
  <c r="E77"/>
  <c r="J54"/>
  <c r="F54"/>
  <c r="F52"/>
  <c r="E50"/>
  <c r="J24"/>
  <c r="E24"/>
  <c r="J82"/>
  <c r="J23"/>
  <c r="J18"/>
  <c r="E18"/>
  <c r="F55"/>
  <c r="J17"/>
  <c r="J12"/>
  <c r="J79"/>
  <c r="E7"/>
  <c r="E48"/>
  <c i="7" r="J37"/>
  <c r="J36"/>
  <c i="1" r="AY60"/>
  <c i="7" r="J35"/>
  <c i="1" r="AX60"/>
  <c i="7" r="BI104"/>
  <c r="BH104"/>
  <c r="BG104"/>
  <c r="BF104"/>
  <c r="T104"/>
  <c r="T103"/>
  <c r="R104"/>
  <c r="R103"/>
  <c r="P104"/>
  <c r="P103"/>
  <c r="BI101"/>
  <c r="BH101"/>
  <c r="BG101"/>
  <c r="BF101"/>
  <c r="T101"/>
  <c r="T100"/>
  <c r="R101"/>
  <c r="R100"/>
  <c r="P101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89"/>
  <c r="BH89"/>
  <c r="BG89"/>
  <c r="BF89"/>
  <c r="T89"/>
  <c r="T88"/>
  <c r="R89"/>
  <c r="R88"/>
  <c r="P89"/>
  <c r="P88"/>
  <c r="BI86"/>
  <c r="BH86"/>
  <c r="BG86"/>
  <c r="BF86"/>
  <c r="T86"/>
  <c r="T85"/>
  <c r="R86"/>
  <c r="R85"/>
  <c r="P86"/>
  <c r="P85"/>
  <c r="J80"/>
  <c r="F80"/>
  <c r="F78"/>
  <c r="E76"/>
  <c r="J54"/>
  <c r="F54"/>
  <c r="F52"/>
  <c r="E50"/>
  <c r="J24"/>
  <c r="E24"/>
  <c r="J81"/>
  <c r="J23"/>
  <c r="J18"/>
  <c r="E18"/>
  <c r="F55"/>
  <c r="J17"/>
  <c r="J12"/>
  <c r="J52"/>
  <c r="E7"/>
  <c r="E74"/>
  <c i="6" r="J37"/>
  <c r="J36"/>
  <c i="1" r="AY59"/>
  <c i="6" r="J35"/>
  <c i="1" r="AX59"/>
  <c i="6"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BI84"/>
  <c r="BH84"/>
  <c r="BG84"/>
  <c r="BF84"/>
  <c r="T84"/>
  <c r="R84"/>
  <c r="P84"/>
  <c r="BI82"/>
  <c r="BH82"/>
  <c r="BG82"/>
  <c r="BF82"/>
  <c r="T82"/>
  <c r="R82"/>
  <c r="P82"/>
  <c r="J76"/>
  <c r="F76"/>
  <c r="F74"/>
  <c r="E72"/>
  <c r="J54"/>
  <c r="F54"/>
  <c r="F52"/>
  <c r="E50"/>
  <c r="J24"/>
  <c r="E24"/>
  <c r="J77"/>
  <c r="J23"/>
  <c r="J18"/>
  <c r="E18"/>
  <c r="F55"/>
  <c r="J17"/>
  <c r="J12"/>
  <c r="J52"/>
  <c r="E7"/>
  <c r="E48"/>
  <c i="5" r="J37"/>
  <c r="J36"/>
  <c i="1" r="AY58"/>
  <c i="5" r="J35"/>
  <c i="1" r="AX58"/>
  <c i="5"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BI84"/>
  <c r="BH84"/>
  <c r="BG84"/>
  <c r="BF84"/>
  <c r="T84"/>
  <c r="R84"/>
  <c r="P84"/>
  <c r="J78"/>
  <c r="F78"/>
  <c r="F76"/>
  <c r="E74"/>
  <c r="J54"/>
  <c r="F54"/>
  <c r="F52"/>
  <c r="E50"/>
  <c r="J24"/>
  <c r="E24"/>
  <c r="J79"/>
  <c r="J23"/>
  <c r="J18"/>
  <c r="E18"/>
  <c r="F55"/>
  <c r="J17"/>
  <c r="J12"/>
  <c r="J76"/>
  <c r="E7"/>
  <c r="E48"/>
  <c i="4" r="J150"/>
  <c r="J87"/>
  <c r="J37"/>
  <c r="J36"/>
  <c i="1" r="AY57"/>
  <c i="4" r="J35"/>
  <c i="1" r="AX57"/>
  <c i="4"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J63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J60"/>
  <c r="J82"/>
  <c r="F82"/>
  <c r="F80"/>
  <c r="E78"/>
  <c r="J54"/>
  <c r="F54"/>
  <c r="F52"/>
  <c r="E50"/>
  <c r="J24"/>
  <c r="E24"/>
  <c r="J55"/>
  <c r="J23"/>
  <c r="J18"/>
  <c r="E18"/>
  <c r="F83"/>
  <c r="J17"/>
  <c r="J12"/>
  <c r="J52"/>
  <c r="E7"/>
  <c r="E48"/>
  <c i="3" r="J37"/>
  <c r="J36"/>
  <c i="1" r="AY56"/>
  <c i="3" r="J35"/>
  <c i="1" r="AX56"/>
  <c i="3" r="BI453"/>
  <c r="BH453"/>
  <c r="BG453"/>
  <c r="BF453"/>
  <c r="T453"/>
  <c r="R453"/>
  <c r="P453"/>
  <c r="BI451"/>
  <c r="BH451"/>
  <c r="BG451"/>
  <c r="BF451"/>
  <c r="T451"/>
  <c r="R451"/>
  <c r="P451"/>
  <c r="BI447"/>
  <c r="BH447"/>
  <c r="BG447"/>
  <c r="BF447"/>
  <c r="T447"/>
  <c r="R447"/>
  <c r="P447"/>
  <c r="BI444"/>
  <c r="BH444"/>
  <c r="BG444"/>
  <c r="BF444"/>
  <c r="T444"/>
  <c r="R444"/>
  <c r="P444"/>
  <c r="BI440"/>
  <c r="BH440"/>
  <c r="BG440"/>
  <c r="BF440"/>
  <c r="T440"/>
  <c r="R440"/>
  <c r="P440"/>
  <c r="BI437"/>
  <c r="BH437"/>
  <c r="BG437"/>
  <c r="BF437"/>
  <c r="T437"/>
  <c r="R437"/>
  <c r="P437"/>
  <c r="BI434"/>
  <c r="BH434"/>
  <c r="BG434"/>
  <c r="BF434"/>
  <c r="T434"/>
  <c r="R434"/>
  <c r="P434"/>
  <c r="BI431"/>
  <c r="BH431"/>
  <c r="BG431"/>
  <c r="BF431"/>
  <c r="T431"/>
  <c r="R431"/>
  <c r="P431"/>
  <c r="BI427"/>
  <c r="BH427"/>
  <c r="BG427"/>
  <c r="BF427"/>
  <c r="T427"/>
  <c r="R427"/>
  <c r="P427"/>
  <c r="BI424"/>
  <c r="BH424"/>
  <c r="BG424"/>
  <c r="BF424"/>
  <c r="T424"/>
  <c r="R424"/>
  <c r="P424"/>
  <c r="BI420"/>
  <c r="BH420"/>
  <c r="BG420"/>
  <c r="BF420"/>
  <c r="T420"/>
  <c r="R420"/>
  <c r="P420"/>
  <c r="BI417"/>
  <c r="BH417"/>
  <c r="BG417"/>
  <c r="BF417"/>
  <c r="T417"/>
  <c r="R417"/>
  <c r="P417"/>
  <c r="BI414"/>
  <c r="BH414"/>
  <c r="BG414"/>
  <c r="BF414"/>
  <c r="T414"/>
  <c r="R414"/>
  <c r="P414"/>
  <c r="BI411"/>
  <c r="BH411"/>
  <c r="BG411"/>
  <c r="BF411"/>
  <c r="T411"/>
  <c r="R411"/>
  <c r="P411"/>
  <c r="BI408"/>
  <c r="BH408"/>
  <c r="BG408"/>
  <c r="BF408"/>
  <c r="T408"/>
  <c r="R408"/>
  <c r="P408"/>
  <c r="BI405"/>
  <c r="BH405"/>
  <c r="BG405"/>
  <c r="BF405"/>
  <c r="T405"/>
  <c r="R405"/>
  <c r="P405"/>
  <c r="BI397"/>
  <c r="BH397"/>
  <c r="BG397"/>
  <c r="BF397"/>
  <c r="T397"/>
  <c r="R397"/>
  <c r="P397"/>
  <c r="BI394"/>
  <c r="BH394"/>
  <c r="BG394"/>
  <c r="BF394"/>
  <c r="T394"/>
  <c r="R394"/>
  <c r="P394"/>
  <c r="BI389"/>
  <c r="BH389"/>
  <c r="BG389"/>
  <c r="BF389"/>
  <c r="T389"/>
  <c r="R389"/>
  <c r="P389"/>
  <c r="BI385"/>
  <c r="BH385"/>
  <c r="BG385"/>
  <c r="BF385"/>
  <c r="T385"/>
  <c r="R385"/>
  <c r="P385"/>
  <c r="BI381"/>
  <c r="BH381"/>
  <c r="BG381"/>
  <c r="BF381"/>
  <c r="T381"/>
  <c r="R381"/>
  <c r="P381"/>
  <c r="BI377"/>
  <c r="BH377"/>
  <c r="BG377"/>
  <c r="BF377"/>
  <c r="T377"/>
  <c r="R377"/>
  <c r="P377"/>
  <c r="BI375"/>
  <c r="BH375"/>
  <c r="BG375"/>
  <c r="BF375"/>
  <c r="T375"/>
  <c r="R375"/>
  <c r="P375"/>
  <c r="BI372"/>
  <c r="BH372"/>
  <c r="BG372"/>
  <c r="BF372"/>
  <c r="T372"/>
  <c r="R372"/>
  <c r="P372"/>
  <c r="BI368"/>
  <c r="BH368"/>
  <c r="BG368"/>
  <c r="BF368"/>
  <c r="T368"/>
  <c r="R368"/>
  <c r="P368"/>
  <c r="BI365"/>
  <c r="BH365"/>
  <c r="BG365"/>
  <c r="BF365"/>
  <c r="T365"/>
  <c r="R365"/>
  <c r="P365"/>
  <c r="BI361"/>
  <c r="BH361"/>
  <c r="BG361"/>
  <c r="BF361"/>
  <c r="T361"/>
  <c r="R361"/>
  <c r="P361"/>
  <c r="BI358"/>
  <c r="BH358"/>
  <c r="BG358"/>
  <c r="BF358"/>
  <c r="T358"/>
  <c r="R358"/>
  <c r="P358"/>
  <c r="BI352"/>
  <c r="BH352"/>
  <c r="BG352"/>
  <c r="BF352"/>
  <c r="T352"/>
  <c r="R352"/>
  <c r="P352"/>
  <c r="BI347"/>
  <c r="BH347"/>
  <c r="BG347"/>
  <c r="BF347"/>
  <c r="T347"/>
  <c r="R347"/>
  <c r="P347"/>
  <c r="BI343"/>
  <c r="BH343"/>
  <c r="BG343"/>
  <c r="BF343"/>
  <c r="T343"/>
  <c r="R343"/>
  <c r="P343"/>
  <c r="BI339"/>
  <c r="BH339"/>
  <c r="BG339"/>
  <c r="BF339"/>
  <c r="T339"/>
  <c r="R339"/>
  <c r="P339"/>
  <c r="BI335"/>
  <c r="BH335"/>
  <c r="BG335"/>
  <c r="BF335"/>
  <c r="T335"/>
  <c r="R335"/>
  <c r="P335"/>
  <c r="BI331"/>
  <c r="BH331"/>
  <c r="BG331"/>
  <c r="BF331"/>
  <c r="T331"/>
  <c r="R331"/>
  <c r="P331"/>
  <c r="BI327"/>
  <c r="BH327"/>
  <c r="BG327"/>
  <c r="BF327"/>
  <c r="T327"/>
  <c r="R327"/>
  <c r="P327"/>
  <c r="BI323"/>
  <c r="BH323"/>
  <c r="BG323"/>
  <c r="BF323"/>
  <c r="T323"/>
  <c r="R323"/>
  <c r="P323"/>
  <c r="BI319"/>
  <c r="BH319"/>
  <c r="BG319"/>
  <c r="BF319"/>
  <c r="T319"/>
  <c r="R319"/>
  <c r="P319"/>
  <c r="BI316"/>
  <c r="BH316"/>
  <c r="BG316"/>
  <c r="BF316"/>
  <c r="T316"/>
  <c r="R316"/>
  <c r="P316"/>
  <c r="BI312"/>
  <c r="BH312"/>
  <c r="BG312"/>
  <c r="BF312"/>
  <c r="T312"/>
  <c r="R312"/>
  <c r="P312"/>
  <c r="BI308"/>
  <c r="BH308"/>
  <c r="BG308"/>
  <c r="BF308"/>
  <c r="T308"/>
  <c r="R308"/>
  <c r="P308"/>
  <c r="BI305"/>
  <c r="BH305"/>
  <c r="BG305"/>
  <c r="BF305"/>
  <c r="T305"/>
  <c r="R305"/>
  <c r="P305"/>
  <c r="BI301"/>
  <c r="BH301"/>
  <c r="BG301"/>
  <c r="BF301"/>
  <c r="T301"/>
  <c r="R301"/>
  <c r="P301"/>
  <c r="BI298"/>
  <c r="BH298"/>
  <c r="BG298"/>
  <c r="BF298"/>
  <c r="T298"/>
  <c r="R298"/>
  <c r="P298"/>
  <c r="BI294"/>
  <c r="BH294"/>
  <c r="BG294"/>
  <c r="BF294"/>
  <c r="T294"/>
  <c r="R294"/>
  <c r="P294"/>
  <c r="BI291"/>
  <c r="BH291"/>
  <c r="BG291"/>
  <c r="BF291"/>
  <c r="T291"/>
  <c r="R291"/>
  <c r="P291"/>
  <c r="BI287"/>
  <c r="BH287"/>
  <c r="BG287"/>
  <c r="BF287"/>
  <c r="T287"/>
  <c r="R287"/>
  <c r="P287"/>
  <c r="BI284"/>
  <c r="BH284"/>
  <c r="BG284"/>
  <c r="BF284"/>
  <c r="T284"/>
  <c r="R284"/>
  <c r="P284"/>
  <c r="BI280"/>
  <c r="BH280"/>
  <c r="BG280"/>
  <c r="BF280"/>
  <c r="T280"/>
  <c r="R280"/>
  <c r="P280"/>
  <c r="BI277"/>
  <c r="BH277"/>
  <c r="BG277"/>
  <c r="BF277"/>
  <c r="T277"/>
  <c r="R277"/>
  <c r="P277"/>
  <c r="BI273"/>
  <c r="BH273"/>
  <c r="BG273"/>
  <c r="BF273"/>
  <c r="T273"/>
  <c r="R273"/>
  <c r="P273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59"/>
  <c r="BH259"/>
  <c r="BG259"/>
  <c r="BF259"/>
  <c r="T259"/>
  <c r="R259"/>
  <c r="P259"/>
  <c r="BI256"/>
  <c r="BH256"/>
  <c r="BG256"/>
  <c r="BF256"/>
  <c r="T256"/>
  <c r="R256"/>
  <c r="P256"/>
  <c r="BI252"/>
  <c r="BH252"/>
  <c r="BG252"/>
  <c r="BF252"/>
  <c r="T252"/>
  <c r="R252"/>
  <c r="P252"/>
  <c r="BI248"/>
  <c r="BH248"/>
  <c r="BG248"/>
  <c r="BF248"/>
  <c r="T248"/>
  <c r="R248"/>
  <c r="P248"/>
  <c r="BI243"/>
  <c r="BH243"/>
  <c r="BG243"/>
  <c r="BF243"/>
  <c r="T243"/>
  <c r="R243"/>
  <c r="P243"/>
  <c r="BI237"/>
  <c r="BH237"/>
  <c r="BG237"/>
  <c r="BF237"/>
  <c r="T237"/>
  <c r="R237"/>
  <c r="P237"/>
  <c r="BI233"/>
  <c r="BH233"/>
  <c r="BG233"/>
  <c r="BF233"/>
  <c r="T233"/>
  <c r="R233"/>
  <c r="P233"/>
  <c r="BI228"/>
  <c r="BH228"/>
  <c r="BG228"/>
  <c r="BF228"/>
  <c r="T228"/>
  <c r="R228"/>
  <c r="P228"/>
  <c r="BI224"/>
  <c r="BH224"/>
  <c r="BG224"/>
  <c r="BF224"/>
  <c r="T224"/>
  <c r="R224"/>
  <c r="P224"/>
  <c r="BI219"/>
  <c r="BH219"/>
  <c r="BG219"/>
  <c r="BF219"/>
  <c r="T219"/>
  <c r="T218"/>
  <c r="R219"/>
  <c r="R218"/>
  <c r="P219"/>
  <c r="P218"/>
  <c r="BI214"/>
  <c r="BH214"/>
  <c r="BG214"/>
  <c r="BF214"/>
  <c r="T214"/>
  <c r="T213"/>
  <c r="R214"/>
  <c r="R213"/>
  <c r="P214"/>
  <c r="P213"/>
  <c r="BI209"/>
  <c r="BH209"/>
  <c r="BG209"/>
  <c r="BF209"/>
  <c r="T209"/>
  <c r="R209"/>
  <c r="P209"/>
  <c r="BI202"/>
  <c r="BH202"/>
  <c r="BG202"/>
  <c r="BF202"/>
  <c r="T202"/>
  <c r="R202"/>
  <c r="P202"/>
  <c r="BI195"/>
  <c r="BH195"/>
  <c r="BG195"/>
  <c r="BF195"/>
  <c r="T195"/>
  <c r="R195"/>
  <c r="P195"/>
  <c r="BI188"/>
  <c r="BH188"/>
  <c r="BG188"/>
  <c r="BF188"/>
  <c r="T188"/>
  <c r="R188"/>
  <c r="P188"/>
  <c r="BI183"/>
  <c r="BH183"/>
  <c r="BG183"/>
  <c r="BF183"/>
  <c r="T183"/>
  <c r="R183"/>
  <c r="P183"/>
  <c r="BI176"/>
  <c r="BH176"/>
  <c r="BG176"/>
  <c r="BF176"/>
  <c r="T176"/>
  <c r="R176"/>
  <c r="P176"/>
  <c r="BI170"/>
  <c r="BH170"/>
  <c r="BG170"/>
  <c r="BF170"/>
  <c r="T170"/>
  <c r="R170"/>
  <c r="P170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0"/>
  <c r="BH150"/>
  <c r="BG150"/>
  <c r="BF150"/>
  <c r="T150"/>
  <c r="R150"/>
  <c r="P150"/>
  <c r="BI142"/>
  <c r="BH142"/>
  <c r="BG142"/>
  <c r="BF142"/>
  <c r="T142"/>
  <c r="R142"/>
  <c r="P142"/>
  <c r="BI133"/>
  <c r="BH133"/>
  <c r="BG133"/>
  <c r="BF133"/>
  <c r="T133"/>
  <c r="R133"/>
  <c r="P133"/>
  <c r="BI127"/>
  <c r="BH127"/>
  <c r="BG127"/>
  <c r="BF127"/>
  <c r="T127"/>
  <c r="R127"/>
  <c r="P127"/>
  <c r="BI122"/>
  <c r="BH122"/>
  <c r="BG122"/>
  <c r="BF122"/>
  <c r="T122"/>
  <c r="R122"/>
  <c r="P122"/>
  <c r="BI115"/>
  <c r="BH115"/>
  <c r="BG115"/>
  <c r="BF115"/>
  <c r="T115"/>
  <c r="R115"/>
  <c r="P115"/>
  <c r="BI112"/>
  <c r="BH112"/>
  <c r="BG112"/>
  <c r="BF112"/>
  <c r="T112"/>
  <c r="R112"/>
  <c r="P112"/>
  <c r="BI103"/>
  <c r="BH103"/>
  <c r="BG103"/>
  <c r="BF103"/>
  <c r="T103"/>
  <c r="R103"/>
  <c r="P103"/>
  <c r="BI100"/>
  <c r="BH100"/>
  <c r="BG100"/>
  <c r="BF100"/>
  <c r="T100"/>
  <c r="R100"/>
  <c r="P100"/>
  <c r="J93"/>
  <c r="F93"/>
  <c r="F91"/>
  <c r="E89"/>
  <c r="J54"/>
  <c r="F54"/>
  <c r="F52"/>
  <c r="E50"/>
  <c r="J24"/>
  <c r="E24"/>
  <c r="J55"/>
  <c r="J23"/>
  <c r="J18"/>
  <c r="E18"/>
  <c r="F94"/>
  <c r="J17"/>
  <c r="J12"/>
  <c r="J52"/>
  <c r="E7"/>
  <c r="E87"/>
  <c i="2" r="J37"/>
  <c r="J36"/>
  <c i="1" r="AY55"/>
  <c i="2" r="J35"/>
  <c i="1" r="AX55"/>
  <c i="2" r="BI208"/>
  <c r="BH208"/>
  <c r="BG208"/>
  <c r="BF208"/>
  <c r="T208"/>
  <c r="T207"/>
  <c r="R208"/>
  <c r="R207"/>
  <c r="P208"/>
  <c r="P207"/>
  <c r="BI199"/>
  <c r="BH199"/>
  <c r="BG199"/>
  <c r="BF199"/>
  <c r="T199"/>
  <c r="T198"/>
  <c r="R199"/>
  <c r="R198"/>
  <c r="P199"/>
  <c r="P198"/>
  <c r="BI192"/>
  <c r="BH192"/>
  <c r="BG192"/>
  <c r="BF192"/>
  <c r="T192"/>
  <c r="T191"/>
  <c r="R192"/>
  <c r="R191"/>
  <c r="P192"/>
  <c r="P191"/>
  <c r="BI185"/>
  <c r="BH185"/>
  <c r="BG185"/>
  <c r="BF185"/>
  <c r="T185"/>
  <c r="T184"/>
  <c r="R185"/>
  <c r="R184"/>
  <c r="P185"/>
  <c r="P184"/>
  <c r="BI180"/>
  <c r="BH180"/>
  <c r="BG180"/>
  <c r="BF180"/>
  <c r="T180"/>
  <c r="R180"/>
  <c r="P180"/>
  <c r="BI174"/>
  <c r="BH174"/>
  <c r="BG174"/>
  <c r="BF174"/>
  <c r="T174"/>
  <c r="R174"/>
  <c r="P174"/>
  <c r="BI169"/>
  <c r="BH169"/>
  <c r="BG169"/>
  <c r="BF169"/>
  <c r="T169"/>
  <c r="R169"/>
  <c r="P169"/>
  <c r="BI163"/>
  <c r="BH163"/>
  <c r="BG163"/>
  <c r="BF163"/>
  <c r="T163"/>
  <c r="R163"/>
  <c r="P163"/>
  <c r="BI159"/>
  <c r="BH159"/>
  <c r="BG159"/>
  <c r="BF159"/>
  <c r="T159"/>
  <c r="T158"/>
  <c r="R159"/>
  <c r="R158"/>
  <c r="P159"/>
  <c r="P158"/>
  <c r="BI155"/>
  <c r="BH155"/>
  <c r="BG155"/>
  <c r="BF155"/>
  <c r="T155"/>
  <c r="T154"/>
  <c r="R155"/>
  <c r="R154"/>
  <c r="P155"/>
  <c r="P154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2"/>
  <c r="BH132"/>
  <c r="BG132"/>
  <c r="BF132"/>
  <c r="T132"/>
  <c r="R132"/>
  <c r="P132"/>
  <c r="BI129"/>
  <c r="BH129"/>
  <c r="BG129"/>
  <c r="BF129"/>
  <c r="T129"/>
  <c r="R129"/>
  <c r="P129"/>
  <c r="BI123"/>
  <c r="BH123"/>
  <c r="BG123"/>
  <c r="BF123"/>
  <c r="T123"/>
  <c r="R123"/>
  <c r="P123"/>
  <c r="BI117"/>
  <c r="BH117"/>
  <c r="BG117"/>
  <c r="BF117"/>
  <c r="T117"/>
  <c r="R117"/>
  <c r="P117"/>
  <c r="BI111"/>
  <c r="BH111"/>
  <c r="BG111"/>
  <c r="BF111"/>
  <c r="T111"/>
  <c r="R111"/>
  <c r="P111"/>
  <c r="BI106"/>
  <c r="BH106"/>
  <c r="BG106"/>
  <c r="BF106"/>
  <c r="T106"/>
  <c r="R106"/>
  <c r="P106"/>
  <c r="BI102"/>
  <c r="BH102"/>
  <c r="BG102"/>
  <c r="BF102"/>
  <c r="T102"/>
  <c r="R102"/>
  <c r="P102"/>
  <c r="BI98"/>
  <c r="BH98"/>
  <c r="BG98"/>
  <c r="BF98"/>
  <c r="T98"/>
  <c r="R98"/>
  <c r="P98"/>
  <c r="BI94"/>
  <c r="BH94"/>
  <c r="BG94"/>
  <c r="BF94"/>
  <c r="T94"/>
  <c r="R94"/>
  <c r="P94"/>
  <c r="J87"/>
  <c r="F87"/>
  <c r="F85"/>
  <c r="E83"/>
  <c r="J54"/>
  <c r="F54"/>
  <c r="F52"/>
  <c r="E50"/>
  <c r="J24"/>
  <c r="E24"/>
  <c r="J88"/>
  <c r="J23"/>
  <c r="J18"/>
  <c r="E18"/>
  <c r="F88"/>
  <c r="J17"/>
  <c r="J12"/>
  <c r="J85"/>
  <c r="E7"/>
  <c r="E81"/>
  <c i="1" r="L50"/>
  <c r="AM50"/>
  <c r="AM49"/>
  <c r="L49"/>
  <c r="AM47"/>
  <c r="L47"/>
  <c r="L45"/>
  <c r="L44"/>
  <c i="2" r="J136"/>
  <c i="3" r="BK159"/>
  <c r="BK277"/>
  <c r="J264"/>
  <c i="4" r="J194"/>
  <c i="2" r="BK145"/>
  <c i="3" r="J372"/>
  <c r="BK122"/>
  <c r="BK133"/>
  <c r="J319"/>
  <c r="BK150"/>
  <c i="4" r="BK101"/>
  <c i="5" r="J101"/>
  <c i="6" r="J98"/>
  <c i="2" r="BK185"/>
  <c r="J106"/>
  <c i="3" r="J170"/>
  <c r="J343"/>
  <c r="BK298"/>
  <c i="4" r="J107"/>
  <c r="J152"/>
  <c i="5" r="J105"/>
  <c r="BK92"/>
  <c i="8" r="J127"/>
  <c i="3" r="J323"/>
  <c r="J112"/>
  <c r="BK252"/>
  <c r="BK427"/>
  <c i="4" r="J128"/>
  <c r="BK130"/>
  <c i="5" r="BK86"/>
  <c i="8" r="J123"/>
  <c i="3" r="BK408"/>
  <c r="BK361"/>
  <c r="J444"/>
  <c i="4" r="J101"/>
  <c r="BK128"/>
  <c r="BK167"/>
  <c r="J91"/>
  <c i="5" r="BK124"/>
  <c i="6" r="BK82"/>
  <c i="8" r="BK110"/>
  <c i="2" r="J139"/>
  <c i="3" r="BK219"/>
  <c r="BK352"/>
  <c r="BK343"/>
  <c i="4" r="J200"/>
  <c i="2" r="BK111"/>
  <c i="3" r="J434"/>
  <c r="J133"/>
  <c r="J451"/>
  <c r="J308"/>
  <c r="BK176"/>
  <c i="4" r="J97"/>
  <c r="BK148"/>
  <c i="5" r="J90"/>
  <c i="6" r="BK90"/>
  <c i="8" r="BK123"/>
  <c i="2" r="J132"/>
  <c i="3" r="J298"/>
  <c r="J335"/>
  <c r="BK202"/>
  <c r="BK301"/>
  <c i="4" r="J130"/>
  <c r="J177"/>
  <c r="BK97"/>
  <c i="5" r="J94"/>
  <c i="6" r="BK106"/>
  <c i="8" r="BK103"/>
  <c i="2" r="J150"/>
  <c i="3" r="BK331"/>
  <c r="BK237"/>
  <c r="BK170"/>
  <c i="2" r="J199"/>
  <c r="BK117"/>
  <c i="3" r="BK214"/>
  <c r="J368"/>
  <c r="J377"/>
  <c r="J453"/>
  <c i="4" r="BK181"/>
  <c r="BK175"/>
  <c i="5" r="J84"/>
  <c i="6" r="J100"/>
  <c i="8" r="BK100"/>
  <c i="2" r="J94"/>
  <c i="3" r="J339"/>
  <c r="J291"/>
  <c r="J159"/>
  <c i="4" r="J192"/>
  <c r="BK142"/>
  <c r="BK144"/>
  <c i="5" r="J86"/>
  <c i="6" r="J106"/>
  <c i="8" r="J87"/>
  <c i="3" r="BK287"/>
  <c r="BK420"/>
  <c r="J414"/>
  <c r="BK284"/>
  <c r="J195"/>
  <c i="4" r="J181"/>
  <c r="BK136"/>
  <c i="6" r="J86"/>
  <c i="8" r="BK91"/>
  <c i="2" r="BK123"/>
  <c i="3" r="J183"/>
  <c r="J280"/>
  <c r="J188"/>
  <c i="4" r="J124"/>
  <c r="BK89"/>
  <c r="J163"/>
  <c i="5" r="BK84"/>
  <c i="6" r="BK96"/>
  <c i="7" r="BK98"/>
  <c i="8" r="J91"/>
  <c i="2" r="J111"/>
  <c i="3" r="BK256"/>
  <c r="J375"/>
  <c i="4" r="J136"/>
  <c i="2" r="BK208"/>
  <c r="J98"/>
  <c i="3" r="J237"/>
  <c r="J277"/>
  <c r="J214"/>
  <c r="BK424"/>
  <c r="J115"/>
  <c i="4" r="BK165"/>
  <c r="J198"/>
  <c i="5" r="BK114"/>
  <c r="J96"/>
  <c i="7" r="J94"/>
  <c i="2" r="J185"/>
  <c i="3" r="J394"/>
  <c r="BK100"/>
  <c r="BK248"/>
  <c r="BK358"/>
  <c i="4" r="BK190"/>
  <c r="BK188"/>
  <c r="J126"/>
  <c i="5" r="BK109"/>
  <c r="BK96"/>
  <c i="7" r="J104"/>
  <c i="2" r="BK199"/>
  <c r="F34"/>
  <c i="4" r="J120"/>
  <c i="5" r="J111"/>
  <c i="6" r="J84"/>
  <c i="8" r="J110"/>
  <c i="2" r="BK129"/>
  <c i="3" r="J420"/>
  <c r="J397"/>
  <c i="4" r="BK196"/>
  <c r="J173"/>
  <c r="J175"/>
  <c r="J113"/>
  <c i="7" r="BK86"/>
  <c i="3" r="J408"/>
  <c r="BK316"/>
  <c r="BK209"/>
  <c r="BK372"/>
  <c i="4" r="J105"/>
  <c i="5" r="BK118"/>
  <c i="6" r="J94"/>
  <c i="2" r="BK169"/>
  <c r="F35"/>
  <c i="8" r="J103"/>
  <c i="2" r="J129"/>
  <c i="3" r="BK453"/>
  <c r="BK294"/>
  <c r="BK163"/>
  <c i="4" r="BK146"/>
  <c i="2" r="BK132"/>
  <c i="3" r="J405"/>
  <c r="BK103"/>
  <c r="BK195"/>
  <c r="J100"/>
  <c i="4" r="J99"/>
  <c r="J148"/>
  <c r="BK111"/>
  <c i="5" r="BK111"/>
  <c i="6" r="BK104"/>
  <c i="8" r="J96"/>
  <c i="2" r="BK148"/>
  <c i="3" r="BK417"/>
  <c r="BK381"/>
  <c r="BK305"/>
  <c r="BK233"/>
  <c i="4" r="BK122"/>
  <c r="J169"/>
  <c r="J118"/>
  <c r="J160"/>
  <c i="5" r="J92"/>
  <c i="6" r="J102"/>
  <c i="8" r="BK127"/>
  <c i="2" r="J143"/>
  <c i="3" r="J327"/>
  <c r="J347"/>
  <c i="4" r="BK154"/>
  <c i="2" r="BK98"/>
  <c i="3" r="BK155"/>
  <c r="J305"/>
  <c r="BK224"/>
  <c r="BK411"/>
  <c i="4" r="BK116"/>
  <c i="5" r="J124"/>
  <c i="6" r="BK98"/>
  <c i="7" r="J92"/>
  <c i="2" r="J141"/>
  <c i="3" r="BK291"/>
  <c r="BK115"/>
  <c i="4" r="BK134"/>
  <c r="J93"/>
  <c r="BK99"/>
  <c i="5" r="J126"/>
  <c i="6" r="BK102"/>
  <c i="7" r="J86"/>
  <c i="3" r="J437"/>
  <c r="BK440"/>
  <c r="BK112"/>
  <c r="J365"/>
  <c r="J259"/>
  <c i="4" r="BK118"/>
  <c r="J196"/>
  <c i="5" r="BK126"/>
  <c i="8" r="BK87"/>
  <c i="2" r="BK143"/>
  <c i="3" r="BK267"/>
  <c r="BK385"/>
  <c r="BK327"/>
  <c i="4" r="BK204"/>
  <c r="BK107"/>
  <c r="J116"/>
  <c r="J134"/>
  <c i="5" r="BK103"/>
  <c i="6" r="BK92"/>
  <c i="2" r="J192"/>
  <c r="F36"/>
  <c i="4" r="BK109"/>
  <c r="J165"/>
  <c r="BK138"/>
  <c r="BK105"/>
  <c i="5" r="BK116"/>
  <c i="6" r="J104"/>
  <c i="2" r="BK163"/>
  <c i="3" r="BK444"/>
  <c r="J228"/>
  <c r="J287"/>
  <c r="BK335"/>
  <c i="4" r="BK163"/>
  <c r="J208"/>
  <c r="BK208"/>
  <c r="BK184"/>
  <c i="5" r="BK88"/>
  <c i="7" r="J98"/>
  <c i="2" r="BK180"/>
  <c i="3" r="J273"/>
  <c r="J176"/>
  <c i="4" r="BK169"/>
  <c i="2" r="J180"/>
  <c i="3" r="J312"/>
  <c r="J447"/>
  <c r="J243"/>
  <c r="BK414"/>
  <c r="BK243"/>
  <c i="4" r="J144"/>
  <c i="5" r="BK122"/>
  <c i="6" r="J88"/>
  <c i="7" r="BK104"/>
  <c i="2" r="J169"/>
  <c i="3" r="J284"/>
  <c r="J142"/>
  <c r="J256"/>
  <c i="4" r="BK113"/>
  <c r="J138"/>
  <c i="5" r="BK90"/>
  <c i="8" r="BK114"/>
  <c i="3" r="BK377"/>
  <c r="J150"/>
  <c r="J252"/>
  <c r="BK127"/>
  <c i="4" r="BK202"/>
  <c r="BK186"/>
  <c i="5" r="J118"/>
  <c i="6" r="BK84"/>
  <c i="2" r="BK192"/>
  <c r="BK106"/>
  <c i="3" r="BK273"/>
  <c r="J270"/>
  <c i="4" r="BK171"/>
  <c r="J206"/>
  <c r="J154"/>
  <c i="5" r="BK94"/>
  <c i="6" r="BK100"/>
  <c i="7" r="BK101"/>
  <c i="2" r="BK174"/>
  <c i="3" r="J316"/>
  <c r="BK447"/>
  <c i="4" r="BK103"/>
  <c i="2" r="J174"/>
  <c i="3" r="BK368"/>
  <c r="J385"/>
  <c r="J411"/>
  <c r="BK264"/>
  <c i="4" r="J140"/>
  <c r="BK124"/>
  <c r="BK160"/>
  <c r="J103"/>
  <c i="5" r="BK107"/>
  <c i="7" r="J89"/>
  <c i="2" r="J208"/>
  <c r="J102"/>
  <c i="3" r="BK188"/>
  <c r="J103"/>
  <c r="BK431"/>
  <c i="4" r="J89"/>
  <c r="BK200"/>
  <c r="BK158"/>
  <c r="BK93"/>
  <c i="5" r="J107"/>
  <c i="6" r="J92"/>
  <c i="8" r="BK96"/>
  <c i="2" r="J123"/>
  <c i="3" r="J417"/>
  <c r="BK389"/>
  <c i="4" r="J95"/>
  <c i="2" r="BK139"/>
  <c i="3" r="J248"/>
  <c r="J424"/>
  <c r="BK437"/>
  <c r="BK308"/>
  <c i="4" r="J167"/>
  <c i="5" r="BK98"/>
  <c i="6" r="BK94"/>
  <c i="8" r="BK107"/>
  <c i="2" r="BK150"/>
  <c i="3" r="J361"/>
  <c r="J233"/>
  <c r="J352"/>
  <c i="4" r="BK91"/>
  <c r="J156"/>
  <c r="BK179"/>
  <c i="5" r="BK105"/>
  <c i="6" r="J96"/>
  <c i="8" r="BK118"/>
  <c i="3" r="J224"/>
  <c r="BK375"/>
  <c r="J331"/>
  <c r="BK312"/>
  <c i="4" r="BK206"/>
  <c r="J146"/>
  <c i="5" r="J98"/>
  <c i="7" r="BK92"/>
  <c i="2" r="BK155"/>
  <c i="3" r="BK347"/>
  <c r="BK228"/>
  <c r="J381"/>
  <c i="4" r="J142"/>
  <c r="BK177"/>
  <c r="BK126"/>
  <c r="J186"/>
  <c i="5" r="J88"/>
  <c i="6" r="J90"/>
  <c i="7" r="BK89"/>
  <c i="2" r="J145"/>
  <c i="3" r="J358"/>
  <c r="BK183"/>
  <c r="J267"/>
  <c i="2" r="J148"/>
  <c i="3" r="BK451"/>
  <c r="J163"/>
  <c r="BK319"/>
  <c r="BK405"/>
  <c r="BK280"/>
  <c i="4" r="BK140"/>
  <c r="BK192"/>
  <c r="J190"/>
  <c i="5" r="J120"/>
  <c i="6" r="BK88"/>
  <c i="8" r="J118"/>
  <c i="2" r="BK141"/>
  <c i="3" r="BK365"/>
  <c r="J427"/>
  <c r="J389"/>
  <c r="J219"/>
  <c i="4" r="J132"/>
  <c r="J111"/>
  <c r="J109"/>
  <c i="5" r="J114"/>
  <c i="7" r="J101"/>
  <c i="2" r="J163"/>
  <c r="BK102"/>
  <c i="3" r="BK323"/>
  <c r="J440"/>
  <c i="4" r="BK132"/>
  <c i="2" r="BK159"/>
  <c i="1" r="AS54"/>
  <c i="3" r="J294"/>
  <c r="BK270"/>
  <c i="4" r="J202"/>
  <c r="BK120"/>
  <c i="5" r="BK101"/>
  <c i="7" r="J96"/>
  <c i="8" r="J100"/>
  <c i="2" r="J34"/>
  <c i="4" r="BK156"/>
  <c r="J184"/>
  <c r="J188"/>
  <c i="5" r="J109"/>
  <c i="6" r="J82"/>
  <c i="2" r="F37"/>
  <c r="BK136"/>
  <c i="3" r="J431"/>
  <c r="J155"/>
  <c r="J122"/>
  <c i="4" r="BK194"/>
  <c r="BK173"/>
  <c r="BK198"/>
  <c i="5" r="J116"/>
  <c r="J122"/>
  <c i="7" r="BK94"/>
  <c i="2" r="J155"/>
  <c r="BK94"/>
  <c i="3" r="BK397"/>
  <c r="J209"/>
  <c i="4" r="J204"/>
  <c i="2" r="J159"/>
  <c i="3" r="J301"/>
  <c r="BK434"/>
  <c r="BK259"/>
  <c r="BK339"/>
  <c i="4" r="J179"/>
  <c r="BK95"/>
  <c r="J171"/>
  <c i="5" r="J103"/>
  <c i="7" r="BK96"/>
  <c i="8" r="J107"/>
  <c i="2" r="J117"/>
  <c i="3" r="BK142"/>
  <c r="J202"/>
  <c r="BK394"/>
  <c r="J127"/>
  <c i="4" r="J122"/>
  <c r="BK152"/>
  <c r="J158"/>
  <c i="5" r="BK120"/>
  <c i="6" r="BK86"/>
  <c i="8" r="J114"/>
  <c i="2" l="1" r="P93"/>
  <c r="R173"/>
  <c i="3" r="P99"/>
  <c r="BK149"/>
  <c r="J149"/>
  <c r="J62"/>
  <c r="P236"/>
  <c r="T334"/>
  <c r="T407"/>
  <c r="T423"/>
  <c r="R443"/>
  <c i="4" r="P115"/>
  <c r="P162"/>
  <c i="2" r="BK93"/>
  <c r="T173"/>
  <c i="3" r="R162"/>
  <c r="R223"/>
  <c r="P334"/>
  <c r="BK407"/>
  <c r="J407"/>
  <c r="J73"/>
  <c r="R423"/>
  <c r="T443"/>
  <c i="4" r="R115"/>
  <c r="BK162"/>
  <c r="J162"/>
  <c r="J65"/>
  <c i="2" r="BK135"/>
  <c r="J135"/>
  <c r="J62"/>
  <c r="P162"/>
  <c i="3" r="R99"/>
  <c r="T149"/>
  <c r="R236"/>
  <c r="R334"/>
  <c r="P407"/>
  <c r="P423"/>
  <c r="P443"/>
  <c i="4" r="T115"/>
  <c r="R183"/>
  <c i="2" r="T93"/>
  <c r="BK162"/>
  <c r="J162"/>
  <c r="J66"/>
  <c i="3" r="T99"/>
  <c r="P149"/>
  <c r="T236"/>
  <c r="T304"/>
  <c r="T384"/>
  <c r="T393"/>
  <c r="R430"/>
  <c r="T450"/>
  <c i="4" r="T88"/>
  <c r="R151"/>
  <c r="T183"/>
  <c i="5" r="R83"/>
  <c r="R100"/>
  <c r="P113"/>
  <c i="6" r="R81"/>
  <c r="R80"/>
  <c i="2" r="R93"/>
  <c r="R162"/>
  <c r="R153"/>
  <c i="3" r="T162"/>
  <c r="T223"/>
  <c r="BK334"/>
  <c r="J334"/>
  <c r="J70"/>
  <c r="R407"/>
  <c r="T430"/>
  <c r="R450"/>
  <c i="4" r="R88"/>
  <c r="T151"/>
  <c r="T162"/>
  <c i="5" r="P100"/>
  <c r="R113"/>
  <c i="6" r="P81"/>
  <c r="P80"/>
  <c i="1" r="AU59"/>
  <c i="7" r="R91"/>
  <c r="R84"/>
  <c i="8" r="BK95"/>
  <c r="J95"/>
  <c r="J61"/>
  <c i="2" r="R135"/>
  <c r="P173"/>
  <c i="3" r="BK162"/>
  <c r="J162"/>
  <c r="J63"/>
  <c r="BK223"/>
  <c r="J223"/>
  <c r="J67"/>
  <c r="BK304"/>
  <c r="J304"/>
  <c r="J69"/>
  <c r="R384"/>
  <c r="BK393"/>
  <c r="J393"/>
  <c r="J72"/>
  <c r="BK423"/>
  <c r="J423"/>
  <c r="J74"/>
  <c r="BK443"/>
  <c r="J443"/>
  <c r="J76"/>
  <c i="4" r="P88"/>
  <c r="BK151"/>
  <c r="J151"/>
  <c r="J64"/>
  <c r="P183"/>
  <c i="5" r="P83"/>
  <c r="P82"/>
  <c i="1" r="AU58"/>
  <c i="5" r="T100"/>
  <c r="T113"/>
  <c i="6" r="BK81"/>
  <c r="J81"/>
  <c r="J60"/>
  <c i="8" r="P86"/>
  <c r="P95"/>
  <c r="BK106"/>
  <c r="J106"/>
  <c r="J62"/>
  <c i="2" r="P135"/>
  <c r="T162"/>
  <c r="T153"/>
  <c i="3" r="BK99"/>
  <c r="J99"/>
  <c r="J61"/>
  <c r="R149"/>
  <c r="BK236"/>
  <c r="J236"/>
  <c r="J68"/>
  <c r="P304"/>
  <c r="BK384"/>
  <c r="J384"/>
  <c r="J71"/>
  <c r="P393"/>
  <c r="P430"/>
  <c r="P450"/>
  <c i="4" r="BK115"/>
  <c r="J115"/>
  <c r="J62"/>
  <c r="BK183"/>
  <c r="J183"/>
  <c r="J66"/>
  <c i="5" r="T83"/>
  <c r="T82"/>
  <c i="7" r="P91"/>
  <c r="P84"/>
  <c i="1" r="AU60"/>
  <c i="8" r="BK86"/>
  <c r="J86"/>
  <c r="J60"/>
  <c r="R86"/>
  <c r="R95"/>
  <c r="P106"/>
  <c i="2" r="T135"/>
  <c r="BK173"/>
  <c r="J173"/>
  <c r="J67"/>
  <c i="3" r="P162"/>
  <c r="P223"/>
  <c r="R304"/>
  <c r="P384"/>
  <c r="R393"/>
  <c r="BK430"/>
  <c r="J430"/>
  <c r="J75"/>
  <c r="BK450"/>
  <c r="J450"/>
  <c r="J77"/>
  <c i="4" r="BK88"/>
  <c r="J88"/>
  <c r="J61"/>
  <c r="P151"/>
  <c r="R162"/>
  <c i="5" r="BK83"/>
  <c r="J83"/>
  <c r="J60"/>
  <c r="BK100"/>
  <c r="J100"/>
  <c r="J61"/>
  <c r="BK113"/>
  <c r="J113"/>
  <c r="J62"/>
  <c i="6" r="T81"/>
  <c r="T80"/>
  <c i="7" r="BK91"/>
  <c r="J91"/>
  <c r="J62"/>
  <c r="T91"/>
  <c r="T84"/>
  <c i="8" r="T86"/>
  <c r="T95"/>
  <c r="R106"/>
  <c r="T106"/>
  <c r="BK122"/>
  <c r="J122"/>
  <c r="J65"/>
  <c r="P122"/>
  <c r="R122"/>
  <c r="T122"/>
  <c i="2" r="BK154"/>
  <c r="J154"/>
  <c r="J64"/>
  <c r="BK184"/>
  <c r="J184"/>
  <c r="J68"/>
  <c r="BK198"/>
  <c r="J198"/>
  <c r="J70"/>
  <c r="BK207"/>
  <c r="J207"/>
  <c r="J71"/>
  <c i="7" r="BK88"/>
  <c r="J88"/>
  <c r="J61"/>
  <c i="2" r="BK191"/>
  <c r="J191"/>
  <c r="J69"/>
  <c i="3" r="BK218"/>
  <c r="J218"/>
  <c r="J65"/>
  <c i="8" r="BK113"/>
  <c r="J113"/>
  <c r="J63"/>
  <c i="2" r="BK158"/>
  <c r="J158"/>
  <c r="J65"/>
  <c i="3" r="BK213"/>
  <c r="J213"/>
  <c r="J64"/>
  <c i="7" r="BK85"/>
  <c r="BK84"/>
  <c r="J84"/>
  <c r="BK100"/>
  <c r="J100"/>
  <c r="J63"/>
  <c r="BK103"/>
  <c r="J103"/>
  <c r="J64"/>
  <c i="8" r="BK117"/>
  <c r="J117"/>
  <c r="J64"/>
  <c r="J52"/>
  <c r="BE100"/>
  <c r="J55"/>
  <c r="BE107"/>
  <c r="BE118"/>
  <c r="BE127"/>
  <c r="E75"/>
  <c r="F82"/>
  <c r="BE110"/>
  <c i="7" r="J59"/>
  <c r="J85"/>
  <c r="J60"/>
  <c i="8" r="BE103"/>
  <c r="BE123"/>
  <c r="BE114"/>
  <c r="BE87"/>
  <c r="BE91"/>
  <c r="BE96"/>
  <c i="7" r="J55"/>
  <c r="F81"/>
  <c r="BE92"/>
  <c r="BE96"/>
  <c r="J78"/>
  <c r="BE94"/>
  <c r="BE101"/>
  <c r="BE104"/>
  <c r="E48"/>
  <c i="6" r="BK80"/>
  <c r="J80"/>
  <c r="J59"/>
  <c i="7" r="BE89"/>
  <c r="BE98"/>
  <c r="BE86"/>
  <c i="6" r="J55"/>
  <c r="J74"/>
  <c r="BE92"/>
  <c r="BE96"/>
  <c r="BE104"/>
  <c i="5" r="BK82"/>
  <c r="J82"/>
  <c r="J59"/>
  <c i="6" r="E70"/>
  <c r="F77"/>
  <c r="BE90"/>
  <c r="BE100"/>
  <c r="BE88"/>
  <c r="BE98"/>
  <c r="BE84"/>
  <c r="BE94"/>
  <c r="BE82"/>
  <c r="BE86"/>
  <c r="BE102"/>
  <c r="BE106"/>
  <c i="5" r="J52"/>
  <c r="E72"/>
  <c r="BE101"/>
  <c r="BE109"/>
  <c r="BE111"/>
  <c i="4" r="BK86"/>
  <c r="J86"/>
  <c r="J59"/>
  <c i="5" r="J55"/>
  <c r="F79"/>
  <c r="BE114"/>
  <c r="BE120"/>
  <c r="BE118"/>
  <c r="BE105"/>
  <c r="BE107"/>
  <c r="BE116"/>
  <c r="BE88"/>
  <c r="BE90"/>
  <c r="BE92"/>
  <c r="BE96"/>
  <c r="BE122"/>
  <c r="BE124"/>
  <c r="BE84"/>
  <c r="BE94"/>
  <c r="BE98"/>
  <c r="BE103"/>
  <c r="BE86"/>
  <c r="BE126"/>
  <c i="4" r="J80"/>
  <c r="BE116"/>
  <c r="BE118"/>
  <c r="BE128"/>
  <c r="BE206"/>
  <c r="BE208"/>
  <c i="3" r="BK98"/>
  <c i="4" r="E76"/>
  <c r="BE107"/>
  <c r="BE109"/>
  <c r="BE126"/>
  <c r="BE142"/>
  <c r="BE204"/>
  <c r="F55"/>
  <c r="J83"/>
  <c r="BE91"/>
  <c r="BE95"/>
  <c r="BE97"/>
  <c r="BE130"/>
  <c r="BE136"/>
  <c r="BE163"/>
  <c r="BE165"/>
  <c r="BE181"/>
  <c r="BE124"/>
  <c r="BE132"/>
  <c r="BE138"/>
  <c r="BE140"/>
  <c r="BE144"/>
  <c r="BE154"/>
  <c r="BE156"/>
  <c r="BE158"/>
  <c r="BE167"/>
  <c r="BE169"/>
  <c r="BE171"/>
  <c r="BE198"/>
  <c r="BE89"/>
  <c r="BE103"/>
  <c r="BE105"/>
  <c r="BE120"/>
  <c r="BE122"/>
  <c r="BE148"/>
  <c r="BE184"/>
  <c r="BE186"/>
  <c r="BE188"/>
  <c r="BE190"/>
  <c r="BE200"/>
  <c r="BE202"/>
  <c r="BE93"/>
  <c r="BE101"/>
  <c r="BE134"/>
  <c r="BE152"/>
  <c r="BE196"/>
  <c i="3" r="BK222"/>
  <c r="J222"/>
  <c r="J66"/>
  <c i="4" r="BE99"/>
  <c r="BE111"/>
  <c r="BE113"/>
  <c r="BE146"/>
  <c r="BE160"/>
  <c r="BE173"/>
  <c r="BE175"/>
  <c r="BE177"/>
  <c r="BE179"/>
  <c r="BE192"/>
  <c r="BE194"/>
  <c i="3" r="E48"/>
  <c r="F55"/>
  <c r="J91"/>
  <c r="BE142"/>
  <c r="BE202"/>
  <c r="BE228"/>
  <c r="BE252"/>
  <c r="BE256"/>
  <c r="BE264"/>
  <c r="BE294"/>
  <c r="BE365"/>
  <c r="BE377"/>
  <c r="BE394"/>
  <c r="BE414"/>
  <c r="BE150"/>
  <c r="BE159"/>
  <c r="BE287"/>
  <c r="BE361"/>
  <c r="BE368"/>
  <c r="BE417"/>
  <c i="2" r="J93"/>
  <c r="J61"/>
  <c i="3" r="BE112"/>
  <c r="BE122"/>
  <c r="BE133"/>
  <c r="BE155"/>
  <c r="BE170"/>
  <c r="BE176"/>
  <c r="BE188"/>
  <c r="BE195"/>
  <c r="BE219"/>
  <c r="BE233"/>
  <c r="BE267"/>
  <c r="BE284"/>
  <c r="BE327"/>
  <c r="BE335"/>
  <c r="BE347"/>
  <c r="BE358"/>
  <c r="BE375"/>
  <c r="BE381"/>
  <c r="BE385"/>
  <c r="BE408"/>
  <c r="BE424"/>
  <c r="BE431"/>
  <c r="BE440"/>
  <c r="J94"/>
  <c r="BE100"/>
  <c r="BE163"/>
  <c r="BE214"/>
  <c r="BE224"/>
  <c r="BE248"/>
  <c r="BE273"/>
  <c r="BE280"/>
  <c r="BE298"/>
  <c r="BE301"/>
  <c r="BE312"/>
  <c r="BE323"/>
  <c r="BE352"/>
  <c r="BE372"/>
  <c r="BE389"/>
  <c r="BE411"/>
  <c r="BE103"/>
  <c r="BE115"/>
  <c r="BE127"/>
  <c r="BE183"/>
  <c r="BE209"/>
  <c r="BE237"/>
  <c r="BE243"/>
  <c r="BE259"/>
  <c r="BE270"/>
  <c r="BE277"/>
  <c r="BE291"/>
  <c r="BE305"/>
  <c r="BE308"/>
  <c r="BE316"/>
  <c r="BE319"/>
  <c r="BE331"/>
  <c r="BE339"/>
  <c r="BE343"/>
  <c r="BE397"/>
  <c r="BE405"/>
  <c r="BE420"/>
  <c r="BE427"/>
  <c r="BE434"/>
  <c r="BE437"/>
  <c r="BE444"/>
  <c r="BE447"/>
  <c r="BE451"/>
  <c r="BE453"/>
  <c i="1" r="BA55"/>
  <c i="2" r="E48"/>
  <c r="J52"/>
  <c r="F55"/>
  <c r="J55"/>
  <c r="BE94"/>
  <c r="BE98"/>
  <c r="BE102"/>
  <c r="BE106"/>
  <c r="BE111"/>
  <c r="BE117"/>
  <c r="BE123"/>
  <c r="BE129"/>
  <c r="BE132"/>
  <c r="BE136"/>
  <c r="BE139"/>
  <c r="BE141"/>
  <c r="BE143"/>
  <c r="BE145"/>
  <c r="BE148"/>
  <c r="BE150"/>
  <c r="BE155"/>
  <c r="BE159"/>
  <c r="BE163"/>
  <c r="BE169"/>
  <c r="BE174"/>
  <c r="BE180"/>
  <c r="BE185"/>
  <c r="BE192"/>
  <c r="BE199"/>
  <c r="BE208"/>
  <c i="1" r="BC55"/>
  <c r="AW55"/>
  <c r="BB55"/>
  <c r="BD55"/>
  <c i="4" r="F36"/>
  <c i="1" r="BC57"/>
  <c i="6" r="F35"/>
  <c i="1" r="BB59"/>
  <c i="5" r="F34"/>
  <c i="1" r="BA58"/>
  <c i="6" r="J34"/>
  <c i="1" r="AW59"/>
  <c i="8" r="F34"/>
  <c i="1" r="BA61"/>
  <c i="7" r="J30"/>
  <c i="8" r="F36"/>
  <c i="1" r="BC61"/>
  <c i="8" r="F35"/>
  <c i="1" r="BB61"/>
  <c i="8" r="J34"/>
  <c i="1" r="AW61"/>
  <c i="4" r="F37"/>
  <c i="1" r="BD57"/>
  <c i="7" r="F37"/>
  <c i="1" r="BD60"/>
  <c i="5" r="J34"/>
  <c i="1" r="AW58"/>
  <c i="7" r="F35"/>
  <c i="1" r="BB60"/>
  <c i="8" r="F37"/>
  <c i="1" r="BD61"/>
  <c i="7" r="F34"/>
  <c i="1" r="BA60"/>
  <c i="5" r="F35"/>
  <c i="1" r="BB58"/>
  <c i="3" r="F36"/>
  <c i="1" r="BC56"/>
  <c i="5" r="F36"/>
  <c i="1" r="BC58"/>
  <c i="6" r="F37"/>
  <c i="1" r="BD59"/>
  <c i="4" r="F35"/>
  <c i="1" r="BB57"/>
  <c i="3" r="F34"/>
  <c i="1" r="BA56"/>
  <c i="5" r="F37"/>
  <c i="1" r="BD58"/>
  <c i="3" r="F37"/>
  <c i="1" r="BD56"/>
  <c i="4" r="F34"/>
  <c i="1" r="BA57"/>
  <c i="6" r="F36"/>
  <c i="1" r="BC59"/>
  <c i="4" r="J34"/>
  <c i="1" r="AW57"/>
  <c i="6" r="F34"/>
  <c i="1" r="BA59"/>
  <c i="7" r="F36"/>
  <c i="1" r="BC60"/>
  <c i="7" r="J34"/>
  <c i="1" r="AW60"/>
  <c i="3" r="J34"/>
  <c i="1" r="AW56"/>
  <c i="3" r="F35"/>
  <c i="1" r="BB56"/>
  <c i="2" l="1" r="P153"/>
  <c i="3" r="BK97"/>
  <c r="J97"/>
  <c r="J59"/>
  <c r="R222"/>
  <c i="8" r="P85"/>
  <c i="1" r="AU61"/>
  <c i="8" r="T85"/>
  <c i="3" r="T98"/>
  <c r="R98"/>
  <c r="R97"/>
  <c i="8" r="R85"/>
  <c i="4" r="P86"/>
  <c i="1" r="AU57"/>
  <c i="5" r="R82"/>
  <c i="2" r="T92"/>
  <c r="T91"/>
  <c i="4" r="R86"/>
  <c i="2" r="BK92"/>
  <c i="3" r="P98"/>
  <c i="2" r="R92"/>
  <c r="R91"/>
  <c i="3" r="T222"/>
  <c i="2" r="P92"/>
  <c r="P91"/>
  <c i="1" r="AU55"/>
  <c i="4" r="T86"/>
  <c i="3" r="P222"/>
  <c i="1" r="AG60"/>
  <c i="2" r="BK153"/>
  <c r="J153"/>
  <c r="J63"/>
  <c i="8" r="BK85"/>
  <c r="J85"/>
  <c r="J59"/>
  <c i="3" r="J98"/>
  <c r="J60"/>
  <c i="8" r="F33"/>
  <c i="1" r="AZ61"/>
  <c i="3" r="J30"/>
  <c i="1" r="AG56"/>
  <c i="8" r="J33"/>
  <c i="1" r="AV61"/>
  <c r="AT61"/>
  <c i="6" r="F33"/>
  <c i="1" r="AZ59"/>
  <c i="4" r="F33"/>
  <c i="1" r="AZ57"/>
  <c i="5" r="J33"/>
  <c i="1" r="AV58"/>
  <c r="AT58"/>
  <c i="5" r="J30"/>
  <c i="1" r="AG58"/>
  <c i="4" r="J33"/>
  <c i="1" r="AV57"/>
  <c r="AT57"/>
  <c i="2" r="J33"/>
  <c i="1" r="AV55"/>
  <c r="AT55"/>
  <c i="7" r="F33"/>
  <c i="1" r="AZ60"/>
  <c r="BD54"/>
  <c r="W33"/>
  <c i="3" r="F33"/>
  <c i="1" r="AZ56"/>
  <c i="3" r="J33"/>
  <c i="1" r="AV56"/>
  <c r="AT56"/>
  <c i="2" r="F33"/>
  <c i="1" r="AZ55"/>
  <c i="4" r="J30"/>
  <c i="1" r="AG57"/>
  <c i="7" r="J33"/>
  <c i="1" r="AV60"/>
  <c r="AT60"/>
  <c r="AN60"/>
  <c i="6" r="J33"/>
  <c i="1" r="AV59"/>
  <c r="AT59"/>
  <c r="BA54"/>
  <c r="W30"/>
  <c i="5" r="F33"/>
  <c i="1" r="AZ58"/>
  <c r="BC54"/>
  <c r="W32"/>
  <c i="6" r="J30"/>
  <c i="1" r="AG59"/>
  <c r="BB54"/>
  <c r="W31"/>
  <c i="3" l="1" r="P97"/>
  <c i="1" r="AU56"/>
  <c i="2" r="BK91"/>
  <c r="J91"/>
  <c r="J59"/>
  <c i="3" r="T97"/>
  <c i="2" r="J92"/>
  <c r="J60"/>
  <c i="1" r="AN59"/>
  <c i="7" r="J39"/>
  <c i="1" r="AN58"/>
  <c i="6" r="J39"/>
  <c i="1" r="AN57"/>
  <c i="5" r="J39"/>
  <c i="1" r="AN56"/>
  <c i="4" r="J39"/>
  <c i="3" r="J39"/>
  <c i="1" r="AY54"/>
  <c r="AW54"/>
  <c r="AK30"/>
  <c r="AU54"/>
  <c r="AZ54"/>
  <c r="W29"/>
  <c i="8" r="J30"/>
  <c i="1" r="AG61"/>
  <c r="AX54"/>
  <c i="8" l="1" r="J39"/>
  <c i="1" r="AN61"/>
  <c i="2" r="J30"/>
  <c i="1" r="AG55"/>
  <c r="AG54"/>
  <c r="AK26"/>
  <c r="AV54"/>
  <c r="AK29"/>
  <c r="AK35"/>
  <c i="2" l="1" r="J39"/>
  <c i="1" r="AN5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<sst xmlns="http://schemas.openxmlformats.org/spreadsheetml/2006/main">
  <si>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</si>
  <si>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</si>
  <si>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</si>
  <si>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</si>
  <si>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</si>
  <si>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{b5f30001-ec31-4d61-8900-0217b6757eab}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</si>
  <si>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</si>
  <si>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</si>
  <si>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</si>
  <si>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</si>
  <si>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</si>
  <si>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</si>
  <si>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</si>
  <si>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</si>
  <si>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2024-02-04-1_Etapa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</si>
  <si>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</si>
  <si>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</si>
  <si>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Stavební úpravy a přístavba MÚ Štětí,</t>
  </si>
  <si>
    <t>KSO:</t>
  </si>
  <si>
    <t/>
  </si>
  <si>
    <t>CC-CZ:</t>
  </si>
  <si>
    <t>Místo:</t>
  </si>
  <si>
    <t>Štětí [763691]</t>
  </si>
  <si>
    <t>Datum:</t>
  </si>
  <si>
    <t>13. 3. 2024</t>
  </si>
  <si>
    <t>Zadavatel:</t>
  </si>
  <si>
    <t>IČ:</t>
  </si>
  <si>
    <t xml:space="preserve">Město Štětí, Mírové náměstí 163, 411 08         </t>
  </si>
  <si>
    <t>DIČ:</t>
  </si>
  <si>
    <t>Uchazeč:</t>
  </si>
  <si>
    <t>Vyplň údaj</t>
  </si>
  <si>
    <t>Projektant:</t>
  </si>
  <si>
    <t>03776841</t>
  </si>
  <si>
    <t>Ateliér Civilista s.r.o., Bratronice 241, 273 63</t>
  </si>
  <si>
    <t>CZ03776841</t>
  </si>
  <si>
    <t>True</t>
  </si>
  <si>
    <t>Zpracovatel:</t>
  </si>
  <si>
    <t xml:space="preserve"> </t>
  </si>
  <si>
    <t>Poznámka:</t>
  </si>
  <si>
    <t>Při zpracování nabídky je nutné vycházet ze všech částí dokumentace (technické zprávy, seznamu pozice, všech výkresů a specifikace materiálu). Povinností dodavatele je překontrolovat specifikaci materiálu a případný chybějící materiál nebo výkony doplnit a ocenit. Součástí ceny musí být veškeré náklady, aby cena byla konečná a zahrnovala celou dodávku a montáž akce. Dodávka akce se předpokládá včetně kompletní montáže, veškerého souvisejícího doplňkového, podružného a montážního materiálu tak, aby celé zařízení bylo funkční a splňovalo všechny předpisy, které se na ně vztahují. Uchazeč je povinnen si před podáním cenové nabídky řádně prostudovat projektovou dokumentaci a překontrolovat výkaz výměr. Na případné nesrovnalosti, mezi výkazem výměr a projektovou dokumentací, zjištěné v průběhu realizace stavby nebude brán zřetel a vzniklé náklady půjdou k tíži zhotovitele. 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</si>
  <si>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</si>
  <si>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</si>
  <si>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</si>
  <si>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</si>
  <si>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</si>
  <si>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</si>
  <si>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</si>
  <si>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</si>
  <si>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</si>
  <si>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</si>
  <si>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</si>
  <si>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</si>
  <si>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</si>
  <si>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</si>
  <si>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</si>
  <si>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</si>
  <si>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</si>
  <si>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</si>
  <si>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</si>
  <si>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</si>
  <si>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</si>
  <si>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</si>
  <si>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</si>
  <si>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</si>
  <si>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</si>
  <si>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</si>
  <si>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</si>
  <si>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</si>
  <si>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</si>
  <si>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</si>
  <si>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</si>
  <si>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</si>
  <si>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</si>
  <si>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</si>
  <si>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</si>
  <si>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</si>
  <si>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</si>
  <si>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</si>
  <si>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</si>
  <si>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</si>
  <si>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Bourací práce</t>
  </si>
  <si>
    <t>STA</t>
  </si>
  <si>
    <t>1</t>
  </si>
  <si>
    <t>{7af1112f-bd4d-49aa-bddf-06402df9ce54}</t>
  </si>
  <si>
    <t>2</t>
  </si>
  <si>
    <t>02</t>
  </si>
  <si>
    <t>Stavební práce</t>
  </si>
  <si>
    <t>{b90e59f1-8e3b-4a93-8339-be900da08414}</t>
  </si>
  <si>
    <t>03</t>
  </si>
  <si>
    <t>Elektroinstalace</t>
  </si>
  <si>
    <t>{f391506c-fc24-4b62-937b-30af980ba2f6}</t>
  </si>
  <si>
    <t>04</t>
  </si>
  <si>
    <t xml:space="preserve">ZTI </t>
  </si>
  <si>
    <t>{08178ef0-f6e3-4633-83eb-37329ade4451}</t>
  </si>
  <si>
    <t>05</t>
  </si>
  <si>
    <t>VZT</t>
  </si>
  <si>
    <t>{d986a94f-8c65-4ff9-9e18-7b7f301ea7b4}</t>
  </si>
  <si>
    <t>06</t>
  </si>
  <si>
    <t xml:space="preserve">Vytápění </t>
  </si>
  <si>
    <t>{152e5f11-3680-40fd-a055-949b48e8187f}</t>
  </si>
  <si>
    <t>VON</t>
  </si>
  <si>
    <t>Vedlejší a ostatní náklady</t>
  </si>
  <si>
    <t>{d95b9f93-e655-45dc-84d4-5cbe1c0b2fe0}</t>
  </si>
  <si>
    <t>KRYCÍ LIST SOUPISU PRACÍ</t>
  </si>
  <si>
    <t>Objekt:</t>
  </si>
  <si>
    <t>01 - Bourací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</si>
  <si>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</si>
  <si>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</si>
  <si>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</si>
  <si>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</si>
  <si>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</si>
  <si>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</si>
  <si>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</si>
  <si>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</si>
  <si>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725 - Zdravotechnika - zařizovací předměty</t>
  </si>
  <si>
    <t xml:space="preserve">    735 - Ústřední vytápění - otopná tělesa</t>
  </si>
  <si>
    <t xml:space="preserve">    763 - Konstrukce suché výstavby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</si>
  <si>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</si>
  <si>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</si>
  <si>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</si>
  <si>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</si>
  <si>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</si>
  <si>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</si>
  <si>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</si>
  <si>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</si>
  <si>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</si>
  <si>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</si>
  <si>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</si>
  <si>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</si>
  <si>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</si>
  <si>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</si>
  <si>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</si>
  <si>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</si>
  <si>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</si>
  <si>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</si>
  <si>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</si>
  <si>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</si>
  <si>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</si>
  <si>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</si>
  <si>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</si>
  <si>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</si>
  <si>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952902611</t>
  </si>
  <si>
    <t>Čištění budov vysátí prachu z ostatních ploch</t>
  </si>
  <si>
    <t>m2</t>
  </si>
  <si>
    <t>CS ÚRS 2024 01</t>
  </si>
  <si>
    <t>4</t>
  </si>
  <si>
    <t>896192410</t>
  </si>
  <si>
    <t>PP</t>
  </si>
  <si>
    <t>Čištění budov při provádění oprav a udržovacích prací vysátím prachu z ostatních ploch</t>
  </si>
  <si>
    <t>Online PSC</t>
  </si>
  <si>
    <t>https://podminky.urs.cz/item/CS_URS_2024_01/952902611</t>
  </si>
  <si>
    <t>VV</t>
  </si>
  <si>
    <t>17,64+17,73+17,66+24,437+9,862+3</t>
  </si>
  <si>
    <t>3</t>
  </si>
  <si>
    <t>962031133</t>
  </si>
  <si>
    <t>Bourání příček nebo přizdívek z cihel pálených tl přes 100 do 150 mm</t>
  </si>
  <si>
    <t>-1119627812</t>
  </si>
  <si>
    <t>Bourání příček nebo přizdívek z cihel pálených plných nebo dutých, tl. přes 100 do 150 mm</t>
  </si>
  <si>
    <t>https://podminky.urs.cz/item/CS_URS_2024_01/962031133</t>
  </si>
  <si>
    <t>14,641</t>
  </si>
  <si>
    <t>962032230</t>
  </si>
  <si>
    <t>Bourání zdiva z cihel pálených nebo vápenopískových na MV nebo MVC do 1 m3</t>
  </si>
  <si>
    <t>m3</t>
  </si>
  <si>
    <t>541394670</t>
  </si>
  <si>
    <t>Bourání zdiva nadzákladového z cihel pálených plných nebo lícových nebo vápenopískových, na maltu vápennou nebo vápenocementovou, objemu do 1 m3</t>
  </si>
  <si>
    <t>https://podminky.urs.cz/item/CS_URS_2024_01/962032230</t>
  </si>
  <si>
    <t>8,047</t>
  </si>
  <si>
    <t>6</t>
  </si>
  <si>
    <t>965042131</t>
  </si>
  <si>
    <t>Bourání podkladů pod dlažby nebo mazanin betonových nebo z litého asfaltu tl do 100 mm pl do 4 m2</t>
  </si>
  <si>
    <t>-2075566274</t>
  </si>
  <si>
    <t>Bourání mazanin betonových nebo z litého asfaltu tl. do 100 mm, plochy do 4 m2</t>
  </si>
  <si>
    <t>https://podminky.urs.cz/item/CS_URS_2024_01/965042131</t>
  </si>
  <si>
    <t>5,61*0,2"rampa</t>
  </si>
  <si>
    <t>Součet</t>
  </si>
  <si>
    <t>8</t>
  </si>
  <si>
    <t>965081313</t>
  </si>
  <si>
    <t>Bourání podlah z dlaždic betonových, teracových nebo čedičových tl do 20 mm plochy přes 1 m2</t>
  </si>
  <si>
    <t>929779858</t>
  </si>
  <si>
    <t>Bourání podlah z dlaždic bez podkladního lože nebo mazaniny, s jakoukoliv výplní spár betonových, teracových nebo čedičových tl. do 20 mm, plochy přes 1 m2</t>
  </si>
  <si>
    <t>https://podminky.urs.cz/item/CS_URS_2024_01/965081313</t>
  </si>
  <si>
    <t>"1.NP</t>
  </si>
  <si>
    <t>15,4</t>
  </si>
  <si>
    <t>968062244</t>
  </si>
  <si>
    <t>Vybourání dřevěných rámů oken jednoduchých včetně křídel pl do 1 m2</t>
  </si>
  <si>
    <t>153700615</t>
  </si>
  <si>
    <t>Vybourání dřevěných rámů oken s křídly, dveřních zárubní, vrat, stěn, ostění nebo obkladů rámů oken s křídly jednoduchých, plochy do 1 m2</t>
  </si>
  <si>
    <t>https://podminky.urs.cz/item/CS_URS_2024_01/968062244</t>
  </si>
  <si>
    <t>0,8*2*9</t>
  </si>
  <si>
    <t>0,6*2*2</t>
  </si>
  <si>
    <t>974031153</t>
  </si>
  <si>
    <t>Vysekání rýh ve zdivu cihelném hl do 100 mm š do 100 mm</t>
  </si>
  <si>
    <t>m</t>
  </si>
  <si>
    <t>258175503</t>
  </si>
  <si>
    <t>Vysekání rýh ve zdivu cihelném na maltu vápennou nebo vápenocementovou do hl. 100 mm a šířky do 100 mm</t>
  </si>
  <si>
    <t>https://podminky.urs.cz/item/CS_URS_2024_01/974031153</t>
  </si>
  <si>
    <t>3,15*2</t>
  </si>
  <si>
    <t>5</t>
  </si>
  <si>
    <t>13</t>
  </si>
  <si>
    <t>977151123</t>
  </si>
  <si>
    <t>Jádrové vrty diamantovými korunkami do stavebních materiálů D přes 130 do 150 mm</t>
  </si>
  <si>
    <t>-849087851</t>
  </si>
  <si>
    <t>Jádrové vrty diamantovými korunkami do stavebních materiálů (železobetonu, betonu, cihel, obkladů, dlažeb, kamene) průměru přes 130 do 150 mm</t>
  </si>
  <si>
    <t>https://podminky.urs.cz/item/CS_URS_2024_01/977151123</t>
  </si>
  <si>
    <t>14</t>
  </si>
  <si>
    <t>978059541</t>
  </si>
  <si>
    <t>Odsekání a odebrání obkladů stěn z vnitřních obkládaček plochy přes 1 m2</t>
  </si>
  <si>
    <t>-1891564727</t>
  </si>
  <si>
    <t>Odsekání obkladů stěn včetně otlučení podkladní omítky až na zdivo z obkládaček vnitřních, z jakýchkoliv materiálů, plochy přes 1 m2</t>
  </si>
  <si>
    <t>https://podminky.urs.cz/item/CS_URS_2024_01/978059541</t>
  </si>
  <si>
    <t>997</t>
  </si>
  <si>
    <t>Přesun sutě</t>
  </si>
  <si>
    <t>17</t>
  </si>
  <si>
    <t>997013213</t>
  </si>
  <si>
    <t>Vnitrostaveništní doprava suti a vybouraných hmot pro budovy v přes 9 do 12 m ručně</t>
  </si>
  <si>
    <t>t</t>
  </si>
  <si>
    <t>-71562503</t>
  </si>
  <si>
    <t>Vnitrostaveništní doprava suti a vybouraných hmot vodorovně do 50 m s naložením ručně pro budovy a haly výšky přes 9 do 12 m</t>
  </si>
  <si>
    <t>https://podminky.urs.cz/item/CS_URS_2024_01/997013213</t>
  </si>
  <si>
    <t>67</t>
  </si>
  <si>
    <t>99701R3</t>
  </si>
  <si>
    <t>Odvoz suti a vybouraných hmot na skládku, (vč. poplatku za uložení) dle platné legislativy - betonového kód odpadu 17 01 01</t>
  </si>
  <si>
    <t>R-položka</t>
  </si>
  <si>
    <t>757398772</t>
  </si>
  <si>
    <t>65</t>
  </si>
  <si>
    <t>99701R2</t>
  </si>
  <si>
    <t>Odvoz suti a vybouraných hmot na skládku, (vč. poplatku za uložení) dle platné legislativy - cihelného kód odpadu 17 01 02</t>
  </si>
  <si>
    <t>-286329840</t>
  </si>
  <si>
    <t>66</t>
  </si>
  <si>
    <t>99701R1</t>
  </si>
  <si>
    <t xml:space="preserve">Odvoz suti a vybouraných hmot na skládku, (vč. poplatku za uložení) dle platné legislativy -  z tašek a keramických výrobků kód odpadu 17 01 03</t>
  </si>
  <si>
    <t>1841395862</t>
  </si>
  <si>
    <t>Odvoz suti a vybouraných hmot na skládku, (vč. poplatku za uložení) dle platné legislativy - z tašek a keramických výrobků kód odpadu 17 01 03</t>
  </si>
  <si>
    <t>20</t>
  </si>
  <si>
    <t>99701R</t>
  </si>
  <si>
    <t xml:space="preserve">Odvoz suti a vybouraných hmot na skládku, (vč. poplatku za uložení) dle platné legislativy - směsný stavební odpad -  kód odpadu  17 09 04</t>
  </si>
  <si>
    <t>-413219168</t>
  </si>
  <si>
    <t>Odvoz suti a vybouraných hmot na skládku, (vč. poplatku za uložení) dle platné legislativy - směsný stavební odpad - kód odpadu 17 09 04</t>
  </si>
  <si>
    <t>26,727-24,816</t>
  </si>
  <si>
    <t>58</t>
  </si>
  <si>
    <t>99703R</t>
  </si>
  <si>
    <t>Odvoz suti a vybouraných hmot na skládku, (vč. poplatku za uložení) dle platné legislativy - stavebního odpadu ze skla kód odpadu 17 02 02</t>
  </si>
  <si>
    <t>988037694</t>
  </si>
  <si>
    <t>997221131</t>
  </si>
  <si>
    <t>Vodorovná doprava vybouraných hmot nošením do 50 m</t>
  </si>
  <si>
    <t>1409015828</t>
  </si>
  <si>
    <t>Vodorovná doprava vybouraných hmot nošením s naložením a se složením na vzdálenost do 50 m</t>
  </si>
  <si>
    <t>https://podminky.urs.cz/item/CS_URS_2024_01/997221131</t>
  </si>
  <si>
    <t>PSV</t>
  </si>
  <si>
    <t>Práce a dodávky PSV</t>
  </si>
  <si>
    <t>725</t>
  </si>
  <si>
    <t>Zdravotechnika - zařizovací předměty</t>
  </si>
  <si>
    <t>22</t>
  </si>
  <si>
    <t>725110814</t>
  </si>
  <si>
    <t>Demontáž klozetu Kombi</t>
  </si>
  <si>
    <t>soubor</t>
  </si>
  <si>
    <t>16</t>
  </si>
  <si>
    <t>1689352417</t>
  </si>
  <si>
    <t>Demontáž klozetů kombi</t>
  </si>
  <si>
    <t>https://podminky.urs.cz/item/CS_URS_2024_01/725110814</t>
  </si>
  <si>
    <t>735</t>
  </si>
  <si>
    <t>Ústřední vytápění - otopná tělesa</t>
  </si>
  <si>
    <t>25</t>
  </si>
  <si>
    <t>735151811</t>
  </si>
  <si>
    <t>Demontáž otopného tělesa panelového jednořadého dl do 1500 mm</t>
  </si>
  <si>
    <t>kus</t>
  </si>
  <si>
    <t>-1047877780</t>
  </si>
  <si>
    <t>Demontáž otopných těles panelových jednořadých stavební délky do 1500 mm</t>
  </si>
  <si>
    <t>https://podminky.urs.cz/item/CS_URS_2024_01/735151811</t>
  </si>
  <si>
    <t>763</t>
  </si>
  <si>
    <t>Konstrukce suché výstavby</t>
  </si>
  <si>
    <t>62</t>
  </si>
  <si>
    <t>763131822</t>
  </si>
  <si>
    <t>Demontáž SDK podhledu s dvouvrstvou nosnou kcí z ocelových profilů opláštění dvojité</t>
  </si>
  <si>
    <t>-156028154</t>
  </si>
  <si>
    <t>Demontáž podhledu nebo samostatného požárního předělu ze sádrokartonových desek s nosnou konstrukcí dvouvrstvou z ocelových profilů, opláštění dvojité</t>
  </si>
  <si>
    <t>https://podminky.urs.cz/item/CS_URS_2024_01/763131822</t>
  </si>
  <si>
    <t>30</t>
  </si>
  <si>
    <t>763711811</t>
  </si>
  <si>
    <t>Demontáž dřevostaveb stěn a příček z panelů bez izolace a omítky tl do 100 mm</t>
  </si>
  <si>
    <t>365388881</t>
  </si>
  <si>
    <t>Demontáž svislé konstrukce stěn a příček z panelů bez izolace a omítky, tloušťky do 100 mm</t>
  </si>
  <si>
    <t>https://podminky.urs.cz/item/CS_URS_2024_01/763711811</t>
  </si>
  <si>
    <t>14,116+5,875</t>
  </si>
  <si>
    <t>767</t>
  </si>
  <si>
    <t>Konstrukce zámečnické</t>
  </si>
  <si>
    <t>36</t>
  </si>
  <si>
    <t>767641800</t>
  </si>
  <si>
    <t>Demontáž zárubní dveří odřezáním plochy do 2,5 m2</t>
  </si>
  <si>
    <t>1893541595</t>
  </si>
  <si>
    <t>Demontáž dveřních zárubní odřezáním od upevnění, plochy dveří do 2,5 m2</t>
  </si>
  <si>
    <t>https://podminky.urs.cz/item/CS_URS_2024_01/767641800</t>
  </si>
  <si>
    <t>11</t>
  </si>
  <si>
    <t>37</t>
  </si>
  <si>
    <t>767641805</t>
  </si>
  <si>
    <t>Demontáž zárubní dveří odřezáním plochy přes 2,5 do 4,5 m2</t>
  </si>
  <si>
    <t>349949102</t>
  </si>
  <si>
    <t>Demontáž dveřních zárubní odřezáním od upevnění, plochy dveří přes 2,5 do 4,5 m2</t>
  </si>
  <si>
    <t>https://podminky.urs.cz/item/CS_URS_2024_01/767641805</t>
  </si>
  <si>
    <t>771</t>
  </si>
  <si>
    <t>Podlahy z dlaždic</t>
  </si>
  <si>
    <t>38</t>
  </si>
  <si>
    <t>771573810</t>
  </si>
  <si>
    <t>Demontáž podlah z dlaždic keramických lepených</t>
  </si>
  <si>
    <t>-225573446</t>
  </si>
  <si>
    <t>https://podminky.urs.cz/item/CS_URS_2024_01/771573810</t>
  </si>
  <si>
    <t>5,7</t>
  </si>
  <si>
    <t>776</t>
  </si>
  <si>
    <t>Podlahy povlakové</t>
  </si>
  <si>
    <t>39</t>
  </si>
  <si>
    <t>776201811</t>
  </si>
  <si>
    <t>Demontáž lepených povlakových podlah bez podložky ručně</t>
  </si>
  <si>
    <t>-972947612</t>
  </si>
  <si>
    <t>Demontáž povlakových podlahovin lepených ručně bez podložky</t>
  </si>
  <si>
    <t>https://podminky.urs.cz/item/CS_URS_2024_01/776201811</t>
  </si>
  <si>
    <t>37,7+19,3</t>
  </si>
  <si>
    <t>784</t>
  </si>
  <si>
    <t>Dokončovací práce - malby a tapety</t>
  </si>
  <si>
    <t>68</t>
  </si>
  <si>
    <t>784121001</t>
  </si>
  <si>
    <t>Oškrabání malby v místnostech v do 3,80 m</t>
  </si>
  <si>
    <t>-913511485</t>
  </si>
  <si>
    <t>Oškrabání malby v místnostech výšky do 3,80 m</t>
  </si>
  <si>
    <t>https://podminky.urs.cz/item/CS_URS_2024_01/784121001</t>
  </si>
  <si>
    <t>58,518+58,63+58,851+65,221+18,154+13,281</t>
  </si>
  <si>
    <t>"1.NP-strop</t>
  </si>
  <si>
    <t>17,64+17,73+17,66+9,682</t>
  </si>
  <si>
    <t>HZS</t>
  </si>
  <si>
    <t>Hodinové zúčtovací sazby</t>
  </si>
  <si>
    <t>40</t>
  </si>
  <si>
    <t>HZS1292</t>
  </si>
  <si>
    <t>Hodinová zúčtovací sazba stavební dělník</t>
  </si>
  <si>
    <t>hod</t>
  </si>
  <si>
    <t>512</t>
  </si>
  <si>
    <t>1616172218</t>
  </si>
  <si>
    <t>Hodinové zúčtovací sazby profesí HSV zemní a pomocné práce stavební dělník</t>
  </si>
  <si>
    <t>https://podminky.urs.cz/item/CS_URS_2024_01/HZS1292</t>
  </si>
  <si>
    <t>P</t>
  </si>
  <si>
    <t>Poznámka k položce:_x000d_
Veškeré ostatní bourací práce (vč. bourání elektroinstalace, ZTI...) a stavební přípomoce, popř. nošení suti, neuvedené ve výkazu výměr.</t>
  </si>
  <si>
    <t>8*8*5"8 pracovníků x 8 hodin x 5 dní</t>
  </si>
  <si>
    <t>F0001</t>
  </si>
  <si>
    <t>P1 - Podlaha na terénu - chodba, kuchyňka</t>
  </si>
  <si>
    <t>26,4</t>
  </si>
  <si>
    <t>F0003</t>
  </si>
  <si>
    <t>P6 - Dojezd výtahu</t>
  </si>
  <si>
    <t>3,218</t>
  </si>
  <si>
    <t>VV0036</t>
  </si>
  <si>
    <t>Nový výkaz (36)</t>
  </si>
  <si>
    <t>54,8</t>
  </si>
  <si>
    <t>W0001</t>
  </si>
  <si>
    <t>Výtahová šachta</t>
  </si>
  <si>
    <t>125,664</t>
  </si>
  <si>
    <t>02 - Stavební práce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</si>
  <si>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</si>
  <si>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</si>
  <si>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</si>
  <si>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998 - Přesun hmot</t>
  </si>
  <si>
    <t xml:space="preserve">    781 - Dokončovací práce - obklady</t>
  </si>
  <si>
    <t xml:space="preserve">    783 - Dokončovací práce - nátěry</t>
  </si>
  <si>
    <t xml:space="preserve">    D - Dveře - dodávka a montáž</t>
  </si>
  <si>
    <t xml:space="preserve">    O - Okna - dodávka a montáž</t>
  </si>
  <si>
    <t xml:space="preserve">    OS - Ostatní</t>
  </si>
  <si>
    <t xml:space="preserve">    T - Truhlářské konstrukce - dodávka a montáž</t>
  </si>
  <si>
    <t xml:space="preserve">    Z - Zámečnické konstrukce - dodávka a montáž</t>
  </si>
  <si>
    <t>Svislé a kompletní konstrukce</t>
  </si>
  <si>
    <t>405</t>
  </si>
  <si>
    <t>31123893R</t>
  </si>
  <si>
    <t>Založení zdiva z broušených cihel na zakládací maltu, tlouštky zdiva do 150 mm</t>
  </si>
  <si>
    <t>-2033636105</t>
  </si>
  <si>
    <t>6,385</t>
  </si>
  <si>
    <t>29</t>
  </si>
  <si>
    <t>317238141</t>
  </si>
  <si>
    <t>Tlaková zóna plochých keramických překladů š 300 mm v 167 mm z cihel děrovaných</t>
  </si>
  <si>
    <t>-344361821</t>
  </si>
  <si>
    <t>Tlaková zóna plochých keramických překladů z cihel výšky 167 mm, na maltu vápenocementovou M5, z cihel děrovaných, šířky 300 mm</t>
  </si>
  <si>
    <t>https://podminky.urs.cz/item/CS_URS_2024_01/317238141</t>
  </si>
  <si>
    <t>"výplň nad překlady z válcovaných profilů nebo systémových (koeficient 2 - výplň z obou stran)</t>
  </si>
  <si>
    <t>1,2</t>
  </si>
  <si>
    <t>2*1,56</t>
  </si>
  <si>
    <t>2,28</t>
  </si>
  <si>
    <t>6,6*2 'Přepočtené koeficientem množství</t>
  </si>
  <si>
    <t>32</t>
  </si>
  <si>
    <t>317941123</t>
  </si>
  <si>
    <t>Osazování ocelových válcovaných nosníků na zdivu I, IE, U, UE nebo L přes č. 14 do č. 22 nebo výšky do 220 mm</t>
  </si>
  <si>
    <t>1581454610</t>
  </si>
  <si>
    <t>Osazování ocelových válcovaných nosníků na zdivu I nebo IE nebo U nebo UE nebo L č. 14 až 22 nebo výšky do 220 mm</t>
  </si>
  <si>
    <t>https://podminky.urs.cz/item/CS_URS_2024_01/317941123</t>
  </si>
  <si>
    <t>33</t>
  </si>
  <si>
    <t>M</t>
  </si>
  <si>
    <t>13010716</t>
  </si>
  <si>
    <t>ocel profilová jakost S235JR (11 375) průřez I (IPN) 140</t>
  </si>
  <si>
    <t>662451978</t>
  </si>
  <si>
    <t>"X1.01</t>
  </si>
  <si>
    <t>0,135</t>
  </si>
  <si>
    <t>"X1.02</t>
  </si>
  <si>
    <t>0,069</t>
  </si>
  <si>
    <t>34</t>
  </si>
  <si>
    <t>13010722</t>
  </si>
  <si>
    <t>ocel profilová jakost S235JR (11 375) průřez I (IPN) 200</t>
  </si>
  <si>
    <t>-2127814325</t>
  </si>
  <si>
    <t>"X1.03</t>
  </si>
  <si>
    <t>0,24</t>
  </si>
  <si>
    <t>342244111</t>
  </si>
  <si>
    <t>Příčka z cihel děrovaných do P10 na maltu M5 tloušťky 115 mm</t>
  </si>
  <si>
    <t>-387248312</t>
  </si>
  <si>
    <t>Příčky jednoduché z cihel děrovaných klasických spojených na pero a drážku na maltu M5, pevnost cihel do P15, tl. příčky 115 mm</t>
  </si>
  <si>
    <t>https://podminky.urs.cz/item/CS_URS_2024_01/342244111</t>
  </si>
  <si>
    <t>"Množství určené pomocí aplikace Výměry.</t>
  </si>
  <si>
    <t>"Příčkovka 11,5</t>
  </si>
  <si>
    <t>6,385*3,15</t>
  </si>
  <si>
    <t>43</t>
  </si>
  <si>
    <t>346244381</t>
  </si>
  <si>
    <t>Plentování jednostranné v do 200 mm válcovaných nosníků cihlami</t>
  </si>
  <si>
    <t>111508826</t>
  </si>
  <si>
    <t>Plentování ocelových válcovaných nosníků jednostranné cihlami na maltu, výška stojiny do 200 mm</t>
  </si>
  <si>
    <t>https://podminky.urs.cz/item/CS_URS_2024_01/346244381</t>
  </si>
  <si>
    <t>"(koeficient 2 - plentování z obou stran)</t>
  </si>
  <si>
    <t>45</t>
  </si>
  <si>
    <t>349231811</t>
  </si>
  <si>
    <t>Přizdívka ostění s ozubem z cihel tl přes 80 do 150 mm</t>
  </si>
  <si>
    <t>379288145</t>
  </si>
  <si>
    <t>Přizdívka z cihel ostění s ozubem ve vybouraných otvorech, s vysekáním kapes pro zavázaní přes 80 do 150 mm</t>
  </si>
  <si>
    <t>https://podminky.urs.cz/item/CS_URS_2024_01/349231811</t>
  </si>
  <si>
    <t>"Omítka ostění</t>
  </si>
  <si>
    <t>11,663</t>
  </si>
  <si>
    <t>Vodorovné konstrukce</t>
  </si>
  <si>
    <t>53</t>
  </si>
  <si>
    <t>434311115</t>
  </si>
  <si>
    <t>Schodišťové stupně dusané na terén z betonu tř. C 20/25 bez potěru</t>
  </si>
  <si>
    <t>-1330709785</t>
  </si>
  <si>
    <t>Stupně dusané z betonu prostého nebo prokládaného kamenem na terén nebo na desku bez potěru, se zahlazením povrchu tř. C 20/25</t>
  </si>
  <si>
    <t>https://podminky.urs.cz/item/CS_URS_2024_01/434311115</t>
  </si>
  <si>
    <t>1,995*2</t>
  </si>
  <si>
    <t>54</t>
  </si>
  <si>
    <t>434351141</t>
  </si>
  <si>
    <t>Zřízení bednění stupňů přímočarých schodišť</t>
  </si>
  <si>
    <t>-1708251926</t>
  </si>
  <si>
    <t>Bednění stupňů betonovaných na podstupňové desce nebo na terénu půdorysně přímočarých zřízení</t>
  </si>
  <si>
    <t>https://podminky.urs.cz/item/CS_URS_2024_01/434351141</t>
  </si>
  <si>
    <t>2*1,995*0,178</t>
  </si>
  <si>
    <t>55</t>
  </si>
  <si>
    <t>434351142</t>
  </si>
  <si>
    <t>Odstranění bednění stupňů přímočarých schodišť</t>
  </si>
  <si>
    <t>481699389</t>
  </si>
  <si>
    <t>Bednění stupňů betonovaných na podstupňové desce nebo na terénu půdorysně přímočarých odstranění</t>
  </si>
  <si>
    <t>https://podminky.urs.cz/item/CS_URS_2024_01/434351142</t>
  </si>
  <si>
    <t>Úpravy povrchů, podlahy a osazování výplní</t>
  </si>
  <si>
    <t>64</t>
  </si>
  <si>
    <t>612131121</t>
  </si>
  <si>
    <t>Penetrační disperzní nátěr vnitřních stěn nanášený ručně</t>
  </si>
  <si>
    <t>776982519</t>
  </si>
  <si>
    <t>Podkladní a spojovací vrstva vnitřních omítaných ploch penetrace disperzní nanášená ručně stěn</t>
  </si>
  <si>
    <t>https://podminky.urs.cz/item/CS_URS_2024_01/612131121</t>
  </si>
  <si>
    <t>20,113*2"nové příčky</t>
  </si>
  <si>
    <t>5"ostatní opravy v místech napojení</t>
  </si>
  <si>
    <t>11,663+5,02"ostění, nadpraží</t>
  </si>
  <si>
    <t>61214200R</t>
  </si>
  <si>
    <t>Pletivo sklovláknité vnitřních stěn vtlačené do omítky</t>
  </si>
  <si>
    <t>1739064428</t>
  </si>
  <si>
    <t>Pletivo vnitřních ploch v ploše nebo pruzích, na plném podkladu sklovláknité vtlačené do omítky</t>
  </si>
  <si>
    <t>612321141</t>
  </si>
  <si>
    <t>Vápenocementová omítka štuková dvouvrstvá vnitřních stěn nanášená ručně</t>
  </si>
  <si>
    <t>-1818402459</t>
  </si>
  <si>
    <t>Omítka vápenocementová vnitřních ploch nanášená ručně dvouvrstvá, tloušťky jádrové omítky do 10 mm a tloušťky štuku do 3 mm štuková svislých konstrukcí stěn</t>
  </si>
  <si>
    <t>https://podminky.urs.cz/item/CS_URS_2024_01/612321141</t>
  </si>
  <si>
    <t>612321191</t>
  </si>
  <si>
    <t>Příplatek k vápenocementové omítce vnitřních stěn za každých dalších 5 mm tloušťky ručně</t>
  </si>
  <si>
    <t>1085176708</t>
  </si>
  <si>
    <t>Omítka vápenocementová vnitřních ploch nanášená ručně Příplatek k cenám za každých dalších i započatých 5 mm tloušťky omítky přes 10 mm stěn</t>
  </si>
  <si>
    <t>https://podminky.urs.cz/item/CS_URS_2024_01/612321191</t>
  </si>
  <si>
    <t>61,909</t>
  </si>
  <si>
    <t>61,909*2 'Přepočtené koeficientem množství</t>
  </si>
  <si>
    <t>408</t>
  </si>
  <si>
    <t>612-R1</t>
  </si>
  <si>
    <t>Vyspravení omítek před provedením malby</t>
  </si>
  <si>
    <t>947371527</t>
  </si>
  <si>
    <t>"1.NP - stropy</t>
  </si>
  <si>
    <t>73</t>
  </si>
  <si>
    <t>631311115</t>
  </si>
  <si>
    <t>Mazanina z betonu prostého bez zvýšených nároků na prostředí tl. přes 50 do 80 mm tř. C 20/25</t>
  </si>
  <si>
    <t>-418516961</t>
  </si>
  <si>
    <t>https://podminky.urs.cz/item/CS_URS_2024_01/631311115</t>
  </si>
  <si>
    <t>výměra skladby*koeficient</t>
  </si>
  <si>
    <t>F0001*0,055</t>
  </si>
  <si>
    <t>F0003*0,04</t>
  </si>
  <si>
    <t>74</t>
  </si>
  <si>
    <t>631319011</t>
  </si>
  <si>
    <t>Příplatek k cenám mazanin za úpravu povrchu mazaniny přehlazením, mazanina tl. přes 50 do 80 mm</t>
  </si>
  <si>
    <t>2072264838</t>
  </si>
  <si>
    <t>https://podminky.urs.cz/item/CS_URS_2024_01/631319011</t>
  </si>
  <si>
    <t>78</t>
  </si>
  <si>
    <t>634112126</t>
  </si>
  <si>
    <t>Obvodová dilatace mezi stěnou a mazaninou nebo potěrem podlahovým páskem z pěnového PE s fólií tl. do 10 mm, výšky 100 mm</t>
  </si>
  <si>
    <t>1277481235</t>
  </si>
  <si>
    <t>https://podminky.urs.cz/item/CS_URS_2024_01/634112126</t>
  </si>
  <si>
    <t>9,628</t>
  </si>
  <si>
    <t>406</t>
  </si>
  <si>
    <t>973031813</t>
  </si>
  <si>
    <t>Vysekání kapes ve zdivu cihelném na MV nebo MVC pro zavázání příček tl do 150 mm</t>
  </si>
  <si>
    <t>-814195755</t>
  </si>
  <si>
    <t>Vysekání výklenků nebo kapes ve zdivu z cihel na maltu vápennou nebo vápenocementovou kapes pro zavázání nových příček, tl. do 150 mm</t>
  </si>
  <si>
    <t>https://podminky.urs.cz/item/CS_URS_2024_01/973031813</t>
  </si>
  <si>
    <t>998</t>
  </si>
  <si>
    <t>Přesun hmot</t>
  </si>
  <si>
    <t>86</t>
  </si>
  <si>
    <t>998011003</t>
  </si>
  <si>
    <t>Přesun hmot pro budovy zděné v přes 12 do 24 m</t>
  </si>
  <si>
    <t>810795287</t>
  </si>
  <si>
    <t>Přesun hmot pro budovy občanské výstavby, bydlení, výrobu a služby s nosnou svislou konstrukcí zděnou z cihel, tvárnic nebo kamene vodorovná dopravní vzdálenost do 100 m základní pro budovy výšky přes 12 do 24 m</t>
  </si>
  <si>
    <t>https://podminky.urs.cz/item/CS_URS_2024_01/998011003</t>
  </si>
  <si>
    <t>398</t>
  </si>
  <si>
    <t>763111313</t>
  </si>
  <si>
    <t>SDK příčka tl 100 mm profil CW+UW 75 desky 1xA 12,5 bez izolace do EI 30</t>
  </si>
  <si>
    <t>-603706106</t>
  </si>
  <si>
    <t>Příčka ze sádrokartonových desek s nosnou konstrukcí z jednoduchých ocelových profilů UW, CW jednoduše opláštěná deskou standardní A tl. 12,5 mm, příčka tl. 100 mm, profil 75, bez izolace, EI do 30</t>
  </si>
  <si>
    <t>https://podminky.urs.cz/item/CS_URS_2024_01/763111313</t>
  </si>
  <si>
    <t>1,995*3,15</t>
  </si>
  <si>
    <t>157</t>
  </si>
  <si>
    <t>763131411</t>
  </si>
  <si>
    <t>SDK podhled desky 1xA 12,5 bez izolace dvouvrstvá spodní kce profil CD+UD</t>
  </si>
  <si>
    <t>243512941</t>
  </si>
  <si>
    <t>Podhled ze sádrokartonových desek dvouvrstvá zavěšená spodní konstrukce z ocelových profilů CD, UD jednoduše opláštěná deskou standardní A, tl. 12,5 mm, bez izolace</t>
  </si>
  <si>
    <t>https://podminky.urs.cz/item/CS_URS_2024_01/763131411</t>
  </si>
  <si>
    <t>"SD.20_SDK_PODHLED</t>
  </si>
  <si>
    <t>15,6</t>
  </si>
  <si>
    <t>163</t>
  </si>
  <si>
    <t>998763302</t>
  </si>
  <si>
    <t>Přesun hmot tonážní pro konstrukce montované z desek v objektech v přes 6 do 12 m</t>
  </si>
  <si>
    <t>1374535913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</si>
  <si>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6 do 12 m</t>
  </si>
  <si>
    <t>https://podminky.urs.cz/item/CS_URS_2024_01/998763302</t>
  </si>
  <si>
    <t>215</t>
  </si>
  <si>
    <t>771111011</t>
  </si>
  <si>
    <t>Příprava podkladu před provedením dlažby vysátí podlah</t>
  </si>
  <si>
    <t>2002422543</t>
  </si>
  <si>
    <t>https://podminky.urs.cz/item/CS_URS_2024_01/771111011</t>
  </si>
  <si>
    <t>12,6+12,1</t>
  </si>
  <si>
    <t>216</t>
  </si>
  <si>
    <t>771121011</t>
  </si>
  <si>
    <t>Příprava podkladu před provedením dlažby nátěr penetrační na podlahu</t>
  </si>
  <si>
    <t>-101522838</t>
  </si>
  <si>
    <t>https://podminky.urs.cz/item/CS_URS_2024_01/771121011</t>
  </si>
  <si>
    <t>27,7</t>
  </si>
  <si>
    <t>217</t>
  </si>
  <si>
    <t>771151012</t>
  </si>
  <si>
    <t>Samonivelační stěrka podlah pevnosti 20 MPa tl přes 3 do 5 mm</t>
  </si>
  <si>
    <t>1765796502</t>
  </si>
  <si>
    <t>Příprava podkladu před provedením dlažby samonivelační stěrka min.pevnosti 20 MPa, tloušťky přes 3 do 5 mm</t>
  </si>
  <si>
    <t>https://podminky.urs.cz/item/CS_URS_2024_01/771151012</t>
  </si>
  <si>
    <t>218</t>
  </si>
  <si>
    <t>771161022</t>
  </si>
  <si>
    <t>Montáž profilu pro schodové hrany nebo ukončení dlažby</t>
  </si>
  <si>
    <t>603739994</t>
  </si>
  <si>
    <t>Příprava podkladu před provedením dlažby montáž profilu ukončujícího profilu pro schodové hrany a ukončení dlažby</t>
  </si>
  <si>
    <t>https://podminky.urs.cz/item/CS_URS_2024_01/771161022</t>
  </si>
  <si>
    <t>219</t>
  </si>
  <si>
    <t>59054140</t>
  </si>
  <si>
    <t>profil schodový protiskluzový ušlechtilá ocel V2A R10 V6 2x1000mm</t>
  </si>
  <si>
    <t>33792211</t>
  </si>
  <si>
    <t>3,99*1,1 'Přepočtené koeficientem množství</t>
  </si>
  <si>
    <t>220</t>
  </si>
  <si>
    <t>771274113</t>
  </si>
  <si>
    <t>Montáž obkladů stupnic z dlaždic keramických hladkých lepených cementovým flexibilním lepidlem š přes 250 do 300 mm</t>
  </si>
  <si>
    <t>-1603427919</t>
  </si>
  <si>
    <t>Montáž obkladů schodišť z dlaždic keramických lepených cementovým flexibilním lepidlem stupnic hladkých, šířky přes 250 do 300 mm</t>
  </si>
  <si>
    <t>https://podminky.urs.cz/item/CS_URS_2024_01/771274113</t>
  </si>
  <si>
    <t>221</t>
  </si>
  <si>
    <t>59761097</t>
  </si>
  <si>
    <t>schodovka keramická mrazuvzdorná R10/A povrch hladký/matný tl do 10mm š přes 250 do 300mm dl přes 400 do 600mm</t>
  </si>
  <si>
    <t>-417522481</t>
  </si>
  <si>
    <t>222</t>
  </si>
  <si>
    <t>771274232</t>
  </si>
  <si>
    <t>Montáž obkladů podstupnic z dlaždic keramických hladkých lepených cementovým flexibilním lepidlem v přes 150 do 200 mm</t>
  </si>
  <si>
    <t>45603548</t>
  </si>
  <si>
    <t>Montáž obkladů schodišť z dlaždic keramických lepených cementovým flexibilním lepidlem podstupnic hladkých, výšky přes 150 do 200 mm</t>
  </si>
  <si>
    <t>https://podminky.urs.cz/item/CS_URS_2024_01/771274232</t>
  </si>
  <si>
    <t>223</t>
  </si>
  <si>
    <t>59761148</t>
  </si>
  <si>
    <t>dlažba keramická slinutá mrazuvzdorná R9/A povrch hladký/matný tl do 10mm přes 6 do 9ks/m2</t>
  </si>
  <si>
    <t>621542503</t>
  </si>
  <si>
    <t>3,99*0,23 'Přepočtené koeficientem množství</t>
  </si>
  <si>
    <t>402</t>
  </si>
  <si>
    <t>771474113</t>
  </si>
  <si>
    <t>Montáž soklů z dlaždic keramických rovných lepených cementovým flexibilním lepidlem v přes 90 do 120 mm</t>
  </si>
  <si>
    <t>1337835667</t>
  </si>
  <si>
    <t>Montáž soklů z dlaždic keramických lepených cementovým flexibilním lepidlem rovných, výšky přes 90 do 120 mm</t>
  </si>
  <si>
    <t>https://podminky.urs.cz/item/CS_URS_2024_01/771474113</t>
  </si>
  <si>
    <t>3,65+5,12+1,62+1,61+1,995+1,61+1,62+5,12+3,65-1,785+2,5+2,5</t>
  </si>
  <si>
    <t>225</t>
  </si>
  <si>
    <t>59761187</t>
  </si>
  <si>
    <t>sokl keramický mrazuvzdorný povrch hladký/lapovaný tl do 10mm výšky přes 90 do 120mm</t>
  </si>
  <si>
    <t>-530060943</t>
  </si>
  <si>
    <t>29,21*1,1 'Přepočtené koeficientem množství</t>
  </si>
  <si>
    <t>403</t>
  </si>
  <si>
    <t>771574412</t>
  </si>
  <si>
    <t>Montáž podlah keramických hladkých lepených cementovým flexibilním lepidlem přes 0,5 do 2 ks/m2</t>
  </si>
  <si>
    <t>941840975</t>
  </si>
  <si>
    <t>Montáž podlah z dlaždic keramických lepených cementovým flexibilním lepidlem hladkých, tloušťky do 10 mm přes 0,5 do 2 ks/m2</t>
  </si>
  <si>
    <t>https://podminky.urs.cz/item/CS_URS_2024_01/771574412</t>
  </si>
  <si>
    <t>12,6+12,1"PV_01</t>
  </si>
  <si>
    <t>227</t>
  </si>
  <si>
    <t>59761111</t>
  </si>
  <si>
    <t>dlažba keramická slinutá mrazuvzdorná R10/B povrch hladký/matný tl do 10mm přes 0,5 do 2ks/m2</t>
  </si>
  <si>
    <t>990294377</t>
  </si>
  <si>
    <t>24,7*1,15 'Přepočtené koeficientem množství</t>
  </si>
  <si>
    <t>404</t>
  </si>
  <si>
    <t>771574414</t>
  </si>
  <si>
    <t>Montáž podlah keramických hladkých lepených cementovým flexibilním lepidlem přes 4 do 6 ks/m2</t>
  </si>
  <si>
    <t>-1608784242</t>
  </si>
  <si>
    <t>Montáž podlah z dlaždic keramických lepených cementovým flexibilním lepidlem hladkých, tloušťky do 10 mm přes 4 do 6 ks/m2</t>
  </si>
  <si>
    <t>https://podminky.urs.cz/item/CS_URS_2024_01/771574414</t>
  </si>
  <si>
    <t>3"PV_03</t>
  </si>
  <si>
    <t>229</t>
  </si>
  <si>
    <t>59761177</t>
  </si>
  <si>
    <t>dlažba keramická nemrazuvzdorná R9 povrch hladký/matný tl do 10mm přes 4 do 6ks/m2</t>
  </si>
  <si>
    <t>772576477</t>
  </si>
  <si>
    <t>3*1,15 'Přepočtené koeficientem množství</t>
  </si>
  <si>
    <t>231</t>
  </si>
  <si>
    <t>771591115</t>
  </si>
  <si>
    <t>Podlahy - dokončovací práce spárování silikonem</t>
  </si>
  <si>
    <t>-249073937</t>
  </si>
  <si>
    <t>https://podminky.urs.cz/item/CS_URS_2024_01/771591115</t>
  </si>
  <si>
    <t>029,21+2+2</t>
  </si>
  <si>
    <t>232</t>
  </si>
  <si>
    <t>771592011</t>
  </si>
  <si>
    <t>Čištění vnitřních ploch podlah nebo schodišť po položení dlažby chemickými prostředky</t>
  </si>
  <si>
    <t>876728667</t>
  </si>
  <si>
    <t>Čištění vnitřních ploch po položení dlažby podlah nebo schodišť chemickými prostředky</t>
  </si>
  <si>
    <t>https://podminky.urs.cz/item/CS_URS_2024_01/771592011</t>
  </si>
  <si>
    <t>233</t>
  </si>
  <si>
    <t>998771102</t>
  </si>
  <si>
    <t>Přesun hmot tonážní pro podlahy z dlaždic v objektech v přes 6 do 12 m</t>
  </si>
  <si>
    <t>-1468130204</t>
  </si>
  <si>
    <t>Přesun hmot pro podlahy z dlaždic stanovený z hmotnosti přesunovaného materiálu vodorovná dopravní vzdálenost do 50 m základní v objektech výšky přes 6 do 12 m</t>
  </si>
  <si>
    <t>https://podminky.urs.cz/item/CS_URS_2024_01/998771102</t>
  </si>
  <si>
    <t>234</t>
  </si>
  <si>
    <t>776121111</t>
  </si>
  <si>
    <t>Vodou ředitelná penetrace savého podkladu povlakových podlah</t>
  </si>
  <si>
    <t>870207849</t>
  </si>
  <si>
    <t>Příprava podkladu penetrace vodou ředitelná podlah</t>
  </si>
  <si>
    <t>235</t>
  </si>
  <si>
    <t>776141111</t>
  </si>
  <si>
    <t>Stěrka podlahová nivelační pro vyrovnání podkladu povlakových podlah pevnosti 20 MPa tl do 3 mm</t>
  </si>
  <si>
    <t>94625479</t>
  </si>
  <si>
    <t>Příprava podkladu povlakových podlah a stěn vyrovnání samonivelační stěrkou podlah min.pevnosti 20 MPa, tloušťky do 3 mm</t>
  </si>
  <si>
    <t>https://podminky.urs.cz/item/CS_URS_2024_01/776141111</t>
  </si>
  <si>
    <t>238</t>
  </si>
  <si>
    <t>776241121</t>
  </si>
  <si>
    <t>Lepení vzorovaných pásů ze sametového vinylu</t>
  </si>
  <si>
    <t>-1400468868</t>
  </si>
  <si>
    <t>Montáž podlahovin ze sametového vinylu lepením pásů vzorovaných</t>
  </si>
  <si>
    <t>https://podminky.urs.cz/item/CS_URS_2024_01/776241121</t>
  </si>
  <si>
    <t>239</t>
  </si>
  <si>
    <t>28411081</t>
  </si>
  <si>
    <t>vinyl sametový vyrobený systémem vločkování, digitální tisk tl 4,3mm, nylon 6,6, hustota vlákna 70mil/m2, zátěž 33, R10, hořlavost Bfl S1, útlum 20dB</t>
  </si>
  <si>
    <t>1834650024</t>
  </si>
  <si>
    <t>54,8*1,15 'Přepočtené koeficientem množství</t>
  </si>
  <si>
    <t>401</t>
  </si>
  <si>
    <t>776421111</t>
  </si>
  <si>
    <t>Montáž obvodových lišt lepením</t>
  </si>
  <si>
    <t>605014849</t>
  </si>
  <si>
    <t>Montáž lišt obvodových lepených</t>
  </si>
  <si>
    <t>https://podminky.urs.cz/item/CS_URS_2024_01/776421111</t>
  </si>
  <si>
    <t>18,287+18,322+18,391</t>
  </si>
  <si>
    <t>241</t>
  </si>
  <si>
    <t>2841100R</t>
  </si>
  <si>
    <t>lišta soklová PVC 18x80mm</t>
  </si>
  <si>
    <t>-1930101368</t>
  </si>
  <si>
    <t>Poznámka k položce:_x000d_
SANITÁRNÍ VYTAŽENÍ PVC NA ZEĎ DO PVC LIŠT</t>
  </si>
  <si>
    <t>55*1,15 'Přepočtené koeficientem množství</t>
  </si>
  <si>
    <t>242</t>
  </si>
  <si>
    <t>776991121</t>
  </si>
  <si>
    <t>Základní čištění nově položených podlahovin vysátím a setřením vlhkým mopem</t>
  </si>
  <si>
    <t>-93246970</t>
  </si>
  <si>
    <t>Ostatní práce údržba nových podlahovin po pokládce čištění základní</t>
  </si>
  <si>
    <t>https://podminky.urs.cz/item/CS_URS_2024_01/776991121</t>
  </si>
  <si>
    <t>243</t>
  </si>
  <si>
    <t>998776102</t>
  </si>
  <si>
    <t>Přesun hmot tonážní pro podlahy povlakové v objektech v přes 6 do 12 m</t>
  </si>
  <si>
    <t>-1327533841</t>
  </si>
  <si>
    <t>Přesun hmot pro podlahy povlakové stanovený z hmotnosti přesunovaného materiálu vodorovná dopravní vzdálenost do 50 m základní v objektech výšky přes 6 do 12 m</t>
  </si>
  <si>
    <t>https://podminky.urs.cz/item/CS_URS_2024_01/998776102</t>
  </si>
  <si>
    <t>781</t>
  </si>
  <si>
    <t>Dokončovací práce - obklady</t>
  </si>
  <si>
    <t>244</t>
  </si>
  <si>
    <t>781111011</t>
  </si>
  <si>
    <t>Ometení (oprášení) stěny při přípravě podkladu</t>
  </si>
  <si>
    <t>1111531104</t>
  </si>
  <si>
    <t>Příprava podkladu před provedením obkladu oprášení (ometení) stěny</t>
  </si>
  <si>
    <t>https://podminky.urs.cz/item/CS_URS_2024_01/781111011</t>
  </si>
  <si>
    <t>(0,6+1,6+2+0,6)*0,6</t>
  </si>
  <si>
    <t>245</t>
  </si>
  <si>
    <t>781121011</t>
  </si>
  <si>
    <t>Nátěr penetrační na stěnu</t>
  </si>
  <si>
    <t>-683157677</t>
  </si>
  <si>
    <t>Příprava podkladu před provedením obkladu nátěr penetrační na stěnu</t>
  </si>
  <si>
    <t>https://podminky.urs.cz/item/CS_URS_2024_01/781121011</t>
  </si>
  <si>
    <t>252</t>
  </si>
  <si>
    <t>781151031</t>
  </si>
  <si>
    <t>Celoplošné vyrovnání podkladu stěrkou tl 3 mm</t>
  </si>
  <si>
    <t>1101552558</t>
  </si>
  <si>
    <t>Příprava podkladu před provedením obkladu celoplošné vyrovnání podkladu stěrkou, tloušťky 3 mm</t>
  </si>
  <si>
    <t>https://podminky.urs.cz/item/CS_URS_2024_01/781151031</t>
  </si>
  <si>
    <t>253</t>
  </si>
  <si>
    <t>781151041</t>
  </si>
  <si>
    <t>Příplatek k cenám celoplošné vyrovnání stěrkou za každý další 1 mm přes tl 3 mm</t>
  </si>
  <si>
    <t>-47603301</t>
  </si>
  <si>
    <t>Příprava podkladu před provedením obkladu celoplošné vyrovnání podkladu příplatek za každý další 1 mm tloušťky přes 3 mm</t>
  </si>
  <si>
    <t>https://podminky.urs.cz/item/CS_URS_2024_01/781151041</t>
  </si>
  <si>
    <t>2,88*3 'Přepočtené koeficientem množství</t>
  </si>
  <si>
    <t>400</t>
  </si>
  <si>
    <t>781161021</t>
  </si>
  <si>
    <t>Montáž profilu ukončujícího rohového nebo vanového</t>
  </si>
  <si>
    <t>-1322623592</t>
  </si>
  <si>
    <t>Příprava podkladu před provedením obkladu montáž profilu ukončujícího profilu rohového, vanového</t>
  </si>
  <si>
    <t>https://podminky.urs.cz/item/CS_URS_2024_01/781161021</t>
  </si>
  <si>
    <t>(0,6+1,6+2+0,6)+0,6</t>
  </si>
  <si>
    <t>255</t>
  </si>
  <si>
    <t>59054131</t>
  </si>
  <si>
    <t>profil ukončovací pro vnější hrany obkladů hliník leskle eloxovaný chromem 6x2500mm</t>
  </si>
  <si>
    <t>726190912</t>
  </si>
  <si>
    <t>10,8*1,1 'Přepočtené koeficientem množství</t>
  </si>
  <si>
    <t>399</t>
  </si>
  <si>
    <t>781472214</t>
  </si>
  <si>
    <t>Montáž obkladů keramických hladkých lepených cementovým flexibilním lepidlem přes 4 do 6 ks/m2</t>
  </si>
  <si>
    <t>1558983585</t>
  </si>
  <si>
    <t>Montáž keramických obkladů stěn lepených cementovým flexibilním lepidlem hladkých přes 4 do 6 ks/m2</t>
  </si>
  <si>
    <t>https://podminky.urs.cz/item/CS_URS_2024_01/781472214</t>
  </si>
  <si>
    <t>259</t>
  </si>
  <si>
    <t>59761707</t>
  </si>
  <si>
    <t>obklad keramický nemrazuvzdorný povrch hladký/lesklý tl do 10mm přes 4 do 6ks/m2</t>
  </si>
  <si>
    <t>-292719092</t>
  </si>
  <si>
    <t>2,88*1,15 'Přepočtené koeficientem množství</t>
  </si>
  <si>
    <t>260</t>
  </si>
  <si>
    <t>781495115</t>
  </si>
  <si>
    <t>Spárování vnitřních obkladů silikonem</t>
  </si>
  <si>
    <t>-1815548620</t>
  </si>
  <si>
    <t>Obklad - dokončující práce ostatní práce spárování silikonem</t>
  </si>
  <si>
    <t>https://podminky.urs.cz/item/CS_URS_2024_01/781495115</t>
  </si>
  <si>
    <t>3*0,6</t>
  </si>
  <si>
    <t>261</t>
  </si>
  <si>
    <t>781495141</t>
  </si>
  <si>
    <t>Průnik obkladem kruhový do DN 30</t>
  </si>
  <si>
    <t>-3101672</t>
  </si>
  <si>
    <t>Obklad - dokončující práce průnik obkladem kruhový, bez izolace do DN 30</t>
  </si>
  <si>
    <t>https://podminky.urs.cz/item/CS_URS_2024_01/781495141</t>
  </si>
  <si>
    <t>262</t>
  </si>
  <si>
    <t>78149518R</t>
  </si>
  <si>
    <t>Řezání pracnější keramických obkládaček, vykružování otvorů</t>
  </si>
  <si>
    <t>kpl</t>
  </si>
  <si>
    <t>669603370</t>
  </si>
  <si>
    <t>Obklad - dokončující práce pracnější řezání obkladaček rovné</t>
  </si>
  <si>
    <t>263</t>
  </si>
  <si>
    <t>781495211</t>
  </si>
  <si>
    <t>Čištění vnitřních ploch stěn po provedení obkladu chemickými prostředky</t>
  </si>
  <si>
    <t>374862411</t>
  </si>
  <si>
    <t>Čištění vnitřních ploch po provedení obkladu stěn chemickými prostředky</t>
  </si>
  <si>
    <t>https://podminky.urs.cz/item/CS_URS_2024_01/781495211</t>
  </si>
  <si>
    <t>2,88</t>
  </si>
  <si>
    <t>264</t>
  </si>
  <si>
    <t>998781102</t>
  </si>
  <si>
    <t>Přesun hmot tonážní pro obklady keramické v objektech v přes 6 do 12 m</t>
  </si>
  <si>
    <t>-1240370372</t>
  </si>
  <si>
    <t>Přesun hmot pro obklady keramické stanovený z hmotnosti přesunovaného materiálu vodorovná dopravní vzdálenost do 50 m základní v objektech výšky přes 6 do 12 m</t>
  </si>
  <si>
    <t>https://podminky.urs.cz/item/CS_URS_2024_01/998781102</t>
  </si>
  <si>
    <t>783</t>
  </si>
  <si>
    <t>Dokončovací práce - nátěry</t>
  </si>
  <si>
    <t>265</t>
  </si>
  <si>
    <t>783813101</t>
  </si>
  <si>
    <t>Penetrační syntetický nátěr hladkých betonových povrchů</t>
  </si>
  <si>
    <t>-1376997528</t>
  </si>
  <si>
    <t>Penetrační nátěr omítek hladkých betonových povrchů syntetický</t>
  </si>
  <si>
    <t>https://podminky.urs.cz/item/CS_URS_2024_01/783813101</t>
  </si>
  <si>
    <t>266</t>
  </si>
  <si>
    <t>783817221</t>
  </si>
  <si>
    <t>Krycí jednonásobný syntetický nátěr hrubých betonových povrchů nebo hrubých omítek</t>
  </si>
  <si>
    <t>-2037054253</t>
  </si>
  <si>
    <t>Krycí (ochranný ) nátěr omítek jednonásobný hrubých betonových povrchů nebo omítek hrubých, rýhovaných tenkovrstvých nebo škrábaných (břízolitových) syntetický</t>
  </si>
  <si>
    <t>https://podminky.urs.cz/item/CS_URS_2024_01/783817221</t>
  </si>
  <si>
    <t>269</t>
  </si>
  <si>
    <t>784181101</t>
  </si>
  <si>
    <t>Základní akrylátová jednonásobná bezbarvá penetrace podkladu v místnostech v do 3,80 m</t>
  </si>
  <si>
    <t>-311428647</t>
  </si>
  <si>
    <t>Penetrace podkladu jednonásobná základní akrylátová bezbarvá v místnostech výšky do 3,80 m</t>
  </si>
  <si>
    <t>https://podminky.urs.cz/item/CS_URS_2024_01/784181101</t>
  </si>
  <si>
    <t>407</t>
  </si>
  <si>
    <t>784211101</t>
  </si>
  <si>
    <t>Dvojnásobné bílé malby ze směsí za mokra výborně oděruvzdorných v místnostech v do 3,80 m</t>
  </si>
  <si>
    <t>-1153350768</t>
  </si>
  <si>
    <t>Malby z malířských směsí oděruvzdorných za mokra dvojnásobné, bílé za mokra oděruvzdorné výborně v místnostech výšky do 3,80 m</t>
  </si>
  <si>
    <t>https://podminky.urs.cz/item/CS_URS_2024_01/784211101</t>
  </si>
  <si>
    <t>271</t>
  </si>
  <si>
    <t>784R1</t>
  </si>
  <si>
    <t>Zakrývání ploch</t>
  </si>
  <si>
    <t>-1346103546</t>
  </si>
  <si>
    <t>Dveře - dodávka a montáž</t>
  </si>
  <si>
    <t>276</t>
  </si>
  <si>
    <t>D1.04</t>
  </si>
  <si>
    <t>DVOUKŘÍDLÉ DVEŘE PROSKLENÉ S NADSVĚTLÍKEM</t>
  </si>
  <si>
    <t>58619249</t>
  </si>
  <si>
    <t xml:space="preserve">Poznámka k položce:_x000d_
ROZMĚRY: 1780x1970mm (šířka x výška); Požární odolnost: EI30/DP3-C; Práh: NE; Popis: PROSKLENÉ; Povrch: RÁM: BARVA RAL 7016 ANTRACITOVÁ ŠEDÁ; Zasklení: BEZPEČNOSTNÍ, PROTIPOŽÁRNÍ SKLO, BEZPEČNOSTNÍ POLEP; Světlíky: NADSVĚTLÍK: FIX, ČIRÉ PROTIPOŽÁRNÍ SKLO, 1 POLE ; Zárubeň: RÁMOVÁ, PROTIPOŽÁRNÍ, RAL 7016 ANTRACITOVÁ ŠEDÁ; Kování: KLIKA-PANIKOVÁ KLIKA, POVRCH BROUŠENÝ, NEREZ, MADLO ; Zámek: ZÁMEK S PANIKOVOU FUNKCÍ; Poznámka: SE SAMOZAVÍRAČEM A KOORDINÁTOREM ZAVÍRÁNÍ S VODOROVNÝM MADLEM NA PROTĚJŠÍ STRANĚ ZÁVĚSŮ VE VÝŠCE 800-900mm, ZASKLENÍ OD VÝŠKY 400mm, SOUČÁSTÍ CENY JE PROVEDENÍ ZEDNICKÉHO ZAČIŠTĚNÍ KOLEM VÝPLNÍ OTVORŮ </t>
  </si>
  <si>
    <t>277</t>
  </si>
  <si>
    <t>D1.05</t>
  </si>
  <si>
    <t>JEDNOKŘÍDLÉ DVEŘE PLNÉ</t>
  </si>
  <si>
    <t>-674528651</t>
  </si>
  <si>
    <t xml:space="preserve">Poznámka k položce:_x000d_
ROZMĚRY: 800x1970mm (šířka x výška); Požární odolnost: EI30/DP3-C; Práh: NE; Popis: DŘEVĚNÉ RÁMOVÉ, PLNÁ VÝPLŇ; Povrch: HLADKÝ, BÍLÁ BARVA; Zasklení:  - ; Světlíky:  -; Zárubeň: DŘEVĚNÁ OBLOŽKOVÁ  , RAL 7016 ANTRACITOVÁ ŠEDÁ; Kování: KLIKA-KLIKA, POVRCH BROUŠENÝ, NEREZ; Zámek: MECHANICKÝ S CYLINDRICKOU VLOŽKOU; Poznámka: SE SAMOZAVÍRAČEM, SOUČÁSTÍ CENY JE PROVEDENÍ ZEDNICKÉHO ZAČIŠTĚNÍ KOLEM VÝPLNÍ OTVORŮ </t>
  </si>
  <si>
    <t>279</t>
  </si>
  <si>
    <t>D1.07</t>
  </si>
  <si>
    <t>1368972622</t>
  </si>
  <si>
    <t xml:space="preserve">Poznámka k položce:_x000d_
ROZMĚRY: 800x1970mm (šířka x výška); Požární odolnost:  -; Práh: ANO; Popis: DŘEVĚNÉ RÁMOVÉ, PLNÁ VÝPLŇ; Povrch: HLADKÝ, BÍLÁ BARVA; Zasklení:  -; Světlíky:  -; Zárubeň: DŘEVĚNÁ OBLOŽKOVÁ  , RAL 7016 ANTRACITOVÁ ŠEDÁ; Kování: KLIKA-KLIKA, POVRCH BROUŠENÝ, NEREZ; Zámek: MECHANICKÝ S CYLINDRICKOU VLOŽKOU; Poznámka: VÝMĚNA 2 STÁVAJÍCÍCH DVEŘÍ S OCELOVOU ZÁRUBNÍ, 1 DO NOVÉHO OTVORU, SOUČÁSTÍ CENY JE PROVEDENÍ ZEDNICKÉHO ZAČIŠTĚNÍ KOLEM VÝPLNÍ OTVORŮ </t>
  </si>
  <si>
    <t>280</t>
  </si>
  <si>
    <t>D1.08</t>
  </si>
  <si>
    <t>1679093323</t>
  </si>
  <si>
    <t xml:space="preserve">Poznámka k položce:_x000d_
ROZMĚRY: 800x1970mm (šířka x výška); Požární odolnost:  -; Práh: ANO; Popis: DŘEVĚNÉ RÁMOVÉ, PLNÁ VÝPLŇ; Povrch: HLADKÝ, BÍLÁ BARVA; Zasklení:  -; Světlíky:  -; Zárubeň: DŘEVĚNÁ OBLOŽKOVÁ  , RAL 7016 ANTRACITOVÁ ŠEDÁ; Kování: KLIKA-KLIKA, POVRCH BROUŠENÝ, NEREZ; Zámek: MECHANICKÝ S CYLINDRICKOU VLOŽKOU; Poznámka: VÝMĚNA STÁVAJÍCÍCH DVEŘÍ S OCELOVOU ZÁRUBNÍ, SOUČÁSTÍ CENY JE PROVEDENÍ ZEDNICKÉHO ZAČIŠTĚNÍ KOLEM VÝPLNÍ OTVORŮ </t>
  </si>
  <si>
    <t>281</t>
  </si>
  <si>
    <t>D1.09</t>
  </si>
  <si>
    <t>POSUVNÉ DVEŘE DO POUZDRA</t>
  </si>
  <si>
    <t>-2041080894</t>
  </si>
  <si>
    <t xml:space="preserve">Poznámka k položce:_x000d_
ROZMĚRY: 800x1970mm (šířka x výška); Požární odolnost:  -; Práh: NE; Popis: DŘEVĚNÉ RÁMOVÉ, PLNÁ VÝPLŇ; Povrch: HLADKÝ, BÍLÁ BARVA; Zasklení:  -; Světlíky:  -; Zárubeň: STAVEBNÍ POUZDRO DO SDK, OBLOŽKOVÁ ZÁRUBEŇ, RAL 7016 ANTRACITOVÁ ŠEDÁ; Kování: MUŠLE-MUŠLE; Zámek:  -; Poznámka:  -SOUČÁSTÍ CENY JE PROVEDENÍ ZEDNICKÉHO ZAČIŠTĚNÍ KOLEM VÝPLNÍ OTVORŮ </t>
  </si>
  <si>
    <t>O</t>
  </si>
  <si>
    <t>Okna - dodávka a montáž</t>
  </si>
  <si>
    <t>305</t>
  </si>
  <si>
    <t>O1.01_O1.06</t>
  </si>
  <si>
    <t>OKÉNKO PODATELNY/INFORMACÍ S PROTIPOŽÁRNÍ ROLETOU</t>
  </si>
  <si>
    <t>-2002050832</t>
  </si>
  <si>
    <t xml:space="preserve">Poznámka k položce:_x000d_
ROZMĚRY: 1260x2000 mm (šířka x výška); PARAPET: EXTERIÉR-MASIV, SPOLU S OSTĚNÍM A POLICÍ - NÁBYTKOVÝ PRVEK, VIZ SCHÉMA, INTERIÉR- ; POŽÁRNÍ ODOLNOST:  -; KŘÍDLO: FIXNÍ, ČÁSTEČNĚ ZASKLENÉ; VÝPLŇ: BEZPEČNOSTNÍ SKLO S VÝVRTY; RÁM: PEVNÝ KOVOVÝ ZASKLÍVACÍ RÁM, BARVA NATRACITOVÁ ŠEDA RAL 7016 ; KOVÁNÍ:  -  PŘÍSLUŠENSTVÍ: PROTIPOŽÁRNÍ ROLETA ZE STRANY PODATELNY/INFORMACÍ; POZNÁMKA: ROLETOVÝ KASTLÍK SKRYTÝ V NADPRAŽÍ. ODOLNOST EI, POD SKLEM PONECHÁNA MEZERA CCA 180mm SOUČÁSTÍ CENY JE PROVEDENÍ ZEDNICKÉHO ZAČIŠTĚNÍ KOLEM VÝPLNÍ OTVORŮ _x000d_
VIZ Tabulka oken - pozice O1.01 a O1.06 (uchazeč v jednotkové ceně nacení D+M obou pozic)</t>
  </si>
  <si>
    <t>317</t>
  </si>
  <si>
    <t>OO1.06</t>
  </si>
  <si>
    <t>PROTIPOŽÁRNÍ ROLETA</t>
  </si>
  <si>
    <t>-967726793</t>
  </si>
  <si>
    <t xml:space="preserve">Poznámka k položce:_x000d_
ROZMĚRY: 1260x2000 mm (šířka x výška); PARAPET: EXTERIÉR-VIZ O1.01, INTERIÉR- ; POŽÁRNÍ ODOLNOST: EI30DP3; KŘÍDLO: ; VÝPLŇ: KOVOVÉ LAMELY; RÁM: SYSTÉMOVÉ VODÍCÍ LIŠTY; KOVÁNÍ:  PŘÍSLUŠENSTVÍ: ZKRÁPĚNÍ; POZNÁMKA: ROLETA SLOUŽÍ I K PROVOZNÍMU UZAVÍRÁNÍ OKEN INFORMACÍ A PODATELNY=PRAVIDELNÉ UZAVÍRÁNÍ. PRO ZAJIŠTĚNÍ POŽADOVANÉ PROTIPOŽÁRNÍ ODOLNOSTI DOPLNĚNA SYSTÉMEM ZKRÁPĚNÍ, ZKRÁPĚCÍ VENTIL JE SOUČÁSTÍ DODÁVKY, ZABUDOVANÝ KASTLÍK NÁVINU, REFERENČNÍ VÝROBCE AVAPS</t>
  </si>
  <si>
    <t>OS</t>
  </si>
  <si>
    <t>Ostatní</t>
  </si>
  <si>
    <t>325</t>
  </si>
  <si>
    <t>OV.08</t>
  </si>
  <si>
    <t>ZNAČENÍ ÚNIKOVÝCH CEST</t>
  </si>
  <si>
    <t>1608389044</t>
  </si>
  <si>
    <t>Poznámka k položce:_x000d_
VÝSTRAŽNÉ POŽÁRNÍ A BEZPEČNOSTNÍ TABULKY V HLAVNÍCH PROSTORECH (SMĚRY ÚNIKU V SOULADU S ČSN ISO 3864), FOTOLUMINESCENČNÍ FÓLIE V ČCHÚC A NAVAZUJÍCÍCH CHODBÁCH</t>
  </si>
  <si>
    <t>329</t>
  </si>
  <si>
    <t>OV.12</t>
  </si>
  <si>
    <t>REVIZNÍ DVÍŘKA DO SDK</t>
  </si>
  <si>
    <t>-1058062438</t>
  </si>
  <si>
    <t>Poznámka k položce:_x000d_
VLASTNOSTI DLE KONSTRUKCE, VE KTERÉ JSOU OSAZENY (POŽÁRNÍ ODOLNOST APOD.)</t>
  </si>
  <si>
    <t>334</t>
  </si>
  <si>
    <t>OV.17</t>
  </si>
  <si>
    <t>PROTIPOŽÁRNÍ UCPÁVKY</t>
  </si>
  <si>
    <t>185796510</t>
  </si>
  <si>
    <t>Poznámka k položce:_x000d_
VEŠKERÉ PROSTUPY INSTALACÍ SKRZE POŽÁRNĚ DĚLÍCÍ KONSTRUKCI BUDOU TĚSNĚNY CERTIFIKOVANÝMI SYSTÉMY. PROSTUPY BUDOU OZNAČENY A DOLOŽENY ATESTY (EI45/DP1 V 1. A 2.NP, EI30/DP1 V 3.NP) MIMO CHÚC LZE PROSTUPY DOBETONOVAT ČI TĚSNIT HMOTAMI A1, A2. PLATÍ PRO: PROSTUP MAX 3 POTRUBÍ Z HMOT A1, A2 NEBO POTRUBÍ DO PRŮMĚRU 30mm NEBO 1 KABEL ELEKTRO DO VNĚJŠÍHO PRŮMĚRU 20mm. VIZ PBŘ NA ROZHRANÍ PÚ</t>
  </si>
  <si>
    <t>339</t>
  </si>
  <si>
    <t>OV.22</t>
  </si>
  <si>
    <t>ÚNIKOVÉ PLÁNY</t>
  </si>
  <si>
    <t>1526662766</t>
  </si>
  <si>
    <t>Poznámka k položce:_x000d_
NÁSTĚNNÉ TABULKY S EVAKUAČNÍM SCHÉMATEM CHODBY</t>
  </si>
  <si>
    <t>T</t>
  </si>
  <si>
    <t>Truhlářské konstrukce - dodávka a montáž</t>
  </si>
  <si>
    <t>341</t>
  </si>
  <si>
    <t>T1.01</t>
  </si>
  <si>
    <t>OKÉNKO PODATELNY - OBDÉLNÍKOVÝ LÍMEC S VSAZENÝM SKLEM PODACÍHO OKÉNKA S POLICÍ</t>
  </si>
  <si>
    <t>-2021361696</t>
  </si>
  <si>
    <t xml:space="preserve">Poznámka k položce:_x000d_
Materiál: LAMINOVANÁ DŘEVOTŘÍSKA, TL. 36mm; Povrchová úprava/barva: ANTRACITOVĚ ŠEDÁ, RAL 7016; Umístění:  1.13 ; Poznámky: VSAZENO DO STAVEBNÍHO OTVORU 1260x2000mm SOUČÁSTÍ JE POLICE VÝŠKY 170mm, POD PARAPETEM OTVOR BUDE ZE STRANY PODATELNY OPATŘEN PROTIPOŽÁRNÍ ROLETOU HLOUBKA RÁMU 660mm, DOVNITŘ RÁMU MONTOVAT SKLO V OCELOVÉM RÁMU (O1.01) PLASTICKÝ TEXT NA HORNÍ HRANĚ</t>
  </si>
  <si>
    <t>342</t>
  </si>
  <si>
    <t>T1.02</t>
  </si>
  <si>
    <t>ČAJOVÁ KUCHYŇKA</t>
  </si>
  <si>
    <t>-902493737</t>
  </si>
  <si>
    <t xml:space="preserve">Poznámka k položce:_x000d_
Materiál: LAMINOVANÁ DŘEVOTŘÍSKA; Povrchová úprava/barva: BÍLÝ MAT; Umístění:  1.16 ; Poznámky: DVÍŘKA HLADKÁ BEZ PROFILACE, MADLA A VYBAVENÍ DLE VÝBĚRU INVESTORA. PŘEDPOKLAD: -MIKROVLNNÁ TROUBA -NEREZOVÝ DŘEZ S ODKAPÁVAČE -STOJÁNKOVÁ PÁKOVÁ BATERIE -INTEGROVANÉ LED OSVĚTLENÍ KONKRÉTNÍ ŘEŠENÍ BUDE ODSOUHLASENO INVESTOREM NA ZÁKLADĚ PŘEDLOŽENÝCH VZORKŮ</t>
  </si>
  <si>
    <t>Z</t>
  </si>
  <si>
    <t>Zámečnické konstrukce - dodávka a montáž</t>
  </si>
  <si>
    <t>409</t>
  </si>
  <si>
    <t>Z.XX</t>
  </si>
  <si>
    <t>Mříž - dveře D1.02</t>
  </si>
  <si>
    <t>-2126022819</t>
  </si>
  <si>
    <t>356</t>
  </si>
  <si>
    <t>Z1.03</t>
  </si>
  <si>
    <t>DVOJITÉ ZÁBRADLÍ BEZBARIÉROVÉ RAMPY</t>
  </si>
  <si>
    <t>-256465011</t>
  </si>
  <si>
    <t xml:space="preserve">Poznámka k položce:_x000d_
ROZMĚRY [mm]: ROZVIN. D. 3250; MATERIÁL: NEREZOVÁ OCEL; POVRCHOVÁ ÚPRAVA/BARVA: KARTÁČOVANÁ NEREZ; UMÍSTĚNÍ:  1.12; POZNÁMKY: MADLO VE VÝŠCE 750 A 900mm, PŘESAH O 150mm NA ZAČÁTKU I KONCI RAMPY (ZA HRANOU ZDI SE ZAOBLENÍM) ODSAZENÍ OD ZDI MIN 60mm</t>
  </si>
  <si>
    <t>03 - Elektroinstalace</t>
  </si>
  <si>
    <t xml:space="preserve">D1 - SILNOPROUDÁ ELEKTROINSTALACE   </t>
  </si>
  <si>
    <t xml:space="preserve">D2 - Rozvaděč RP1.1   </t>
  </si>
  <si>
    <t xml:space="preserve">D3 - Elektroinstalace   </t>
  </si>
  <si>
    <t xml:space="preserve">D4 - Osvětlení   </t>
  </si>
  <si>
    <t xml:space="preserve">D5 - Osvětlení dle výběru investora - pouze vývody   </t>
  </si>
  <si>
    <t xml:space="preserve">D6 - Kabely, vodiče   </t>
  </si>
  <si>
    <t xml:space="preserve">D7 - Ostatní práce - odhad   </t>
  </si>
  <si>
    <t>D1</t>
  </si>
  <si>
    <t xml:space="preserve">SILNOPROUDÁ ELEKTROINSTALACE   </t>
  </si>
  <si>
    <t>D2</t>
  </si>
  <si>
    <t xml:space="preserve">Rozvaděč RP1.1   </t>
  </si>
  <si>
    <t>Pol.0001</t>
  </si>
  <si>
    <t>Rozvodnicová skříň plastová s plnými dveřmi pro zapuštěnou montáž, 48 modulů, IP30 - elektroměry a jističe musí být osazeny ve výšce 600 až 1200mm nad podlahou a musí být umístěny ve vzdálenosti 500mm od pevné překážky např. Hager VU48NE</t>
  </si>
  <si>
    <t>ks</t>
  </si>
  <si>
    <t>Pol.0002</t>
  </si>
  <si>
    <t>Hl. vypínač 40/3 např. MSN-40-3</t>
  </si>
  <si>
    <t>Pol.0003</t>
  </si>
  <si>
    <t>Svodič přepětí T2 v zapojení 3+1 např. SVC-350-3N-MZ</t>
  </si>
  <si>
    <t>Pol.0004</t>
  </si>
  <si>
    <t>Jistič 3P 25A/B, 6kA např. LTE-25B-3</t>
  </si>
  <si>
    <t>Pol.0005</t>
  </si>
  <si>
    <t>Jistič 1P 16A/B, 6kA např. LTE-16B-1</t>
  </si>
  <si>
    <t>10</t>
  </si>
  <si>
    <t>Pol.0006</t>
  </si>
  <si>
    <t>Jistič 1P 10A/B, 6kA např. LTE-10B-1</t>
  </si>
  <si>
    <t>Pol.0007</t>
  </si>
  <si>
    <t>Jistič 1P 16A/C, 6kA např. LTE-16C-1</t>
  </si>
  <si>
    <t>Pol.0008</t>
  </si>
  <si>
    <t>Jistič 1P 10A/C, 6kA např. LTE-10C-1</t>
  </si>
  <si>
    <t>Pol.0009</t>
  </si>
  <si>
    <t>Proudový chránič 4P 40A 30mA, typ A např. LFE-40-4-030A</t>
  </si>
  <si>
    <t>18</t>
  </si>
  <si>
    <t>Pol.0010</t>
  </si>
  <si>
    <t>Svorkovnice hl. ochranného pospojování MET</t>
  </si>
  <si>
    <t>Pol.0011</t>
  </si>
  <si>
    <t>Nulová svorkovnice 8 svorek</t>
  </si>
  <si>
    <t>Pol.0012</t>
  </si>
  <si>
    <t>Spojovací a montážní materiál vč. mont.</t>
  </si>
  <si>
    <t>24</t>
  </si>
  <si>
    <t>Pol.0013</t>
  </si>
  <si>
    <t>Připojení, zprovoznění</t>
  </si>
  <si>
    <t>26</t>
  </si>
  <si>
    <t>D3</t>
  </si>
  <si>
    <t xml:space="preserve">Elektroinstalace   </t>
  </si>
  <si>
    <t>Pol.0043</t>
  </si>
  <si>
    <t>Přístroj - přepínač seriový řazení 5</t>
  </si>
  <si>
    <t>28</t>
  </si>
  <si>
    <t>Pol.0046</t>
  </si>
  <si>
    <t>Kryt dělený bílá/bílá (5, 6+6)</t>
  </si>
  <si>
    <t>Pol.0048</t>
  </si>
  <si>
    <t>Zásuvka 230V/16A/IP20</t>
  </si>
  <si>
    <t>Pol.0050</t>
  </si>
  <si>
    <t>Rámeček jednonásobný</t>
  </si>
  <si>
    <t>Pol.0052</t>
  </si>
  <si>
    <t>Pohybový senzor PIR 360°</t>
  </si>
  <si>
    <t>Pol.0053</t>
  </si>
  <si>
    <t>Svorkovnice pro připojení varné desky</t>
  </si>
  <si>
    <t>Pol.0054</t>
  </si>
  <si>
    <t>Autonomní požární hlásič</t>
  </si>
  <si>
    <t>Pol.0055</t>
  </si>
  <si>
    <t>Krabice instalační A11 OBO</t>
  </si>
  <si>
    <t>42</t>
  </si>
  <si>
    <t>Pol.0056</t>
  </si>
  <si>
    <t>Krabice přístrojová</t>
  </si>
  <si>
    <t>44</t>
  </si>
  <si>
    <t>Pol.0057</t>
  </si>
  <si>
    <t>Elektroinstalační trubka SF 16</t>
  </si>
  <si>
    <t>46</t>
  </si>
  <si>
    <t>Pol.0058</t>
  </si>
  <si>
    <t>Elektroinstalační trubka SF 20</t>
  </si>
  <si>
    <t>48</t>
  </si>
  <si>
    <t>Pol.0059</t>
  </si>
  <si>
    <t>Elektroinstalační trubka SF 35</t>
  </si>
  <si>
    <t>50</t>
  </si>
  <si>
    <t>Pol.0060</t>
  </si>
  <si>
    <t>52</t>
  </si>
  <si>
    <t>Pol.0061</t>
  </si>
  <si>
    <t>Uzemňovací svorka na potrubí s páskem Cu</t>
  </si>
  <si>
    <t>Pol.0062</t>
  </si>
  <si>
    <t>Vývod pro napájení ventilátoru</t>
  </si>
  <si>
    <t>56</t>
  </si>
  <si>
    <t>Pol.0064</t>
  </si>
  <si>
    <t>1f/3f vývod pro zařízení</t>
  </si>
  <si>
    <t>Pol.0066</t>
  </si>
  <si>
    <t>Drobný montážní materiál vč. mont.</t>
  </si>
  <si>
    <t>60</t>
  </si>
  <si>
    <t>D4</t>
  </si>
  <si>
    <t xml:space="preserve">Osvětlení   </t>
  </si>
  <si>
    <t>D5</t>
  </si>
  <si>
    <t xml:space="preserve">Osvětlení dle výběru investora - pouze vývody   </t>
  </si>
  <si>
    <t>Pol.0067</t>
  </si>
  <si>
    <t>vývod pro svítidlo přisazené, závěsné</t>
  </si>
  <si>
    <t>Pol.0068</t>
  </si>
  <si>
    <t>vývod pro svítidlo nástěnné</t>
  </si>
  <si>
    <t>Pol.0070</t>
  </si>
  <si>
    <t>nouzové svitidlo pro osvětlení východu S1</t>
  </si>
  <si>
    <t>Pol.0072</t>
  </si>
  <si>
    <t>nouzové svítidlo pro osvětlení únikových cest N1</t>
  </si>
  <si>
    <t>Pol.0073</t>
  </si>
  <si>
    <t>drobný montážní materiál vč. mont.</t>
  </si>
  <si>
    <t>70</t>
  </si>
  <si>
    <t>D6</t>
  </si>
  <si>
    <t xml:space="preserve">Kabely, vodiče   </t>
  </si>
  <si>
    <t>Pol.0074</t>
  </si>
  <si>
    <t>CYKY-J 5x4</t>
  </si>
  <si>
    <t>72</t>
  </si>
  <si>
    <t>Pol.0075</t>
  </si>
  <si>
    <t>CYKY-J 5x6</t>
  </si>
  <si>
    <t>Pol.0076</t>
  </si>
  <si>
    <t>CYKY-J 4x1,5</t>
  </si>
  <si>
    <t>76</t>
  </si>
  <si>
    <t>Pol.0077</t>
  </si>
  <si>
    <t>CYKY-J 3x2,5</t>
  </si>
  <si>
    <t>Pol.0078</t>
  </si>
  <si>
    <t>CYKY-J(O) 3x1,5</t>
  </si>
  <si>
    <t>80</t>
  </si>
  <si>
    <t>Pol.0079</t>
  </si>
  <si>
    <t>Vodič CYA 25 (H07V-K) zž</t>
  </si>
  <si>
    <t>82</t>
  </si>
  <si>
    <t>Pol.0080</t>
  </si>
  <si>
    <t>Vodič CY16 (H07V-U) zž</t>
  </si>
  <si>
    <t>84</t>
  </si>
  <si>
    <t>Pol.0081</t>
  </si>
  <si>
    <t>Vodič CY6 (H07V-U) zž</t>
  </si>
  <si>
    <t>Pol.0083</t>
  </si>
  <si>
    <t>Prořez</t>
  </si>
  <si>
    <t>88</t>
  </si>
  <si>
    <t>Pol.0084</t>
  </si>
  <si>
    <t>90</t>
  </si>
  <si>
    <t>D7</t>
  </si>
  <si>
    <t xml:space="preserve">Ostatní práce - odhad   </t>
  </si>
  <si>
    <t>Pol.0105</t>
  </si>
  <si>
    <t>vysekání otvoru pro rozvaděč</t>
  </si>
  <si>
    <t>92</t>
  </si>
  <si>
    <t>Pol.0106</t>
  </si>
  <si>
    <t>vysekání otvoru pro krabici</t>
  </si>
  <si>
    <t>94</t>
  </si>
  <si>
    <t>Pol.0107</t>
  </si>
  <si>
    <t>vysekání a zához drážky 5x3 cm ve zdivu</t>
  </si>
  <si>
    <t>96</t>
  </si>
  <si>
    <t>Pol.0108</t>
  </si>
  <si>
    <t>vysekání a zához drážky 5x5 cm ve zdivu</t>
  </si>
  <si>
    <t>98</t>
  </si>
  <si>
    <t>Pol.0109</t>
  </si>
  <si>
    <t>vysekání a zához drážky 10x5 cm ve zdivu</t>
  </si>
  <si>
    <t>100</t>
  </si>
  <si>
    <t>Pol.0110</t>
  </si>
  <si>
    <t>průraz stěnou do tl. 150 mm</t>
  </si>
  <si>
    <t>102</t>
  </si>
  <si>
    <t>Pol.0111</t>
  </si>
  <si>
    <t>průraz stěnou do tl. 300 mm</t>
  </si>
  <si>
    <t>104</t>
  </si>
  <si>
    <t>Pol.0112</t>
  </si>
  <si>
    <t>koordinace s investorem</t>
  </si>
  <si>
    <t>106</t>
  </si>
  <si>
    <t>Pol.0114</t>
  </si>
  <si>
    <t>koordinace s ostatními profesemi</t>
  </si>
  <si>
    <t>108</t>
  </si>
  <si>
    <t>Pol.0115</t>
  </si>
  <si>
    <t>ostatní nespecifikované / nepředvídatelné položky</t>
  </si>
  <si>
    <t>110</t>
  </si>
  <si>
    <t>Pol.0116</t>
  </si>
  <si>
    <t>revize (elektroinstalace, hromosvod, el. přípojka)</t>
  </si>
  <si>
    <t>112</t>
  </si>
  <si>
    <t>Pol.0117</t>
  </si>
  <si>
    <t>autorský dozor, dokumentace skut. provedení</t>
  </si>
  <si>
    <t>114</t>
  </si>
  <si>
    <t>Pol.0118</t>
  </si>
  <si>
    <t>ekologická likvidace odpadu</t>
  </si>
  <si>
    <t>116</t>
  </si>
  <si>
    <t xml:space="preserve">04 - ZTI </t>
  </si>
  <si>
    <t xml:space="preserve">D1 - Zařizovací předměty   </t>
  </si>
  <si>
    <t xml:space="preserve">D2 - Potrubí kanalizace   </t>
  </si>
  <si>
    <t xml:space="preserve">D3 - Potrubí vodovod   </t>
  </si>
  <si>
    <t xml:space="preserve">Zařizovací předměty   </t>
  </si>
  <si>
    <t>15</t>
  </si>
  <si>
    <t>Pol15</t>
  </si>
  <si>
    <t>Dřez nerez s odkládací ploškou vestavný matný 560 x 480mm</t>
  </si>
  <si>
    <t>Pol16</t>
  </si>
  <si>
    <t>Baterie dřezová nástěnná, mosaz/povrch chrom, kovová páka, variabilně nastavitelný omezovač průtoku, otočné výtokové ramínko, perlátor (např. Euroeco - GROHE)</t>
  </si>
  <si>
    <t>Pol17</t>
  </si>
  <si>
    <t>Zápachové uzávěrky zařizovacích předmětů pro dřezy DN 50 včetně dřezového odpadního ventilu</t>
  </si>
  <si>
    <t>Pol28</t>
  </si>
  <si>
    <t>Ventil rohový G1/2 " se sítkem nerezový, pro připojení stojánkové baterie nebo nádržky</t>
  </si>
  <si>
    <t>Pol30</t>
  </si>
  <si>
    <t>Sanitární flexi ohebná tlaková hadice (pokud není součástí baterie)</t>
  </si>
  <si>
    <t>Pol32</t>
  </si>
  <si>
    <t>Kanalizační přivzdušňovací ventil DN50/75/110 (HL900N)</t>
  </si>
  <si>
    <t>Pol33</t>
  </si>
  <si>
    <t>Vtok (nálevka) DN32 se zápachovou uzávěrkou a kuličkou pro suchý stav (HL21) od bojleru</t>
  </si>
  <si>
    <t>Pol34</t>
  </si>
  <si>
    <t>Zásobníkový elektrický ohřívač vody o objemu 10l, včetně připojovacích armatur (2x uzavírací ventil DN15, zpětná klapka DN15, pojistný ventil)</t>
  </si>
  <si>
    <t xml:space="preserve">Potrubí kanalizace   </t>
  </si>
  <si>
    <t>Pol39</t>
  </si>
  <si>
    <t>KGEM potrubí SN4 - KG110</t>
  </si>
  <si>
    <t>Pol43</t>
  </si>
  <si>
    <t>KGB koleno 45° - KG110</t>
  </si>
  <si>
    <t>Pol50</t>
  </si>
  <si>
    <t>HTEM trubka vč. tvarovek - HT50</t>
  </si>
  <si>
    <t>51</t>
  </si>
  <si>
    <t>Pol51</t>
  </si>
  <si>
    <t>HTEM trubka vč. tvarovek - HT75</t>
  </si>
  <si>
    <t>Pol54</t>
  </si>
  <si>
    <t>Čistící kus s revizními dvířky HTRE 75</t>
  </si>
  <si>
    <t>57</t>
  </si>
  <si>
    <t>Pol57</t>
  </si>
  <si>
    <t>Napojení na stávající rozvod DN100</t>
  </si>
  <si>
    <t xml:space="preserve">Potrubí vodovod   </t>
  </si>
  <si>
    <t>Pol60</t>
  </si>
  <si>
    <t>Potrubí z plastových trubek z polypropylenu (PPR) včetně tvarovek svařovaných polyfuzně PN 16 D 20 x 2,8 - studená</t>
  </si>
  <si>
    <t>120</t>
  </si>
  <si>
    <t>61</t>
  </si>
  <si>
    <t>Pol61</t>
  </si>
  <si>
    <t>Potrubí z plastových trubek z polypropylenu (PPR) včetně tvarovek svařovaných polyfuzně PN 16 D 25 x 3,5 - studená</t>
  </si>
  <si>
    <t>122</t>
  </si>
  <si>
    <t>Pol62</t>
  </si>
  <si>
    <t>Potrubí z plastových trubek z polypropylenu (PPR) včetně tvarovek svařovaných polyfuzně PN 16 D 20 x 2,8 - teplá</t>
  </si>
  <si>
    <t>124</t>
  </si>
  <si>
    <t>Pol64</t>
  </si>
  <si>
    <t>Termoizolační trubice z pěnového polyetylenu (z PE pěny) s uzavřenou buněčnou strukturou - Mirelon Pro vnitřní průměr 20mm, tloušťka stěny 9mm</t>
  </si>
  <si>
    <t>128</t>
  </si>
  <si>
    <t>Pol65</t>
  </si>
  <si>
    <t>Termoizolační trubice z pěnového polyetylenu (z PE pěny) s uzavřenou buněčnou strukturou - Mirelon Pro vnitřní průměr 25mm, tloušťka stěny 9mm</t>
  </si>
  <si>
    <t>130</t>
  </si>
  <si>
    <t>Pol66</t>
  </si>
  <si>
    <t>Termoizolační trubice z pěnového polyetylenu (z PE pěny) s uzavřenou buněčnou strukturou - Mirelon Pro vnitřní průměr 20mm, tloušťka stěny 20mm</t>
  </si>
  <si>
    <t>132</t>
  </si>
  <si>
    <t>69</t>
  </si>
  <si>
    <t>Pol69</t>
  </si>
  <si>
    <t>Potrubí pozink DN15</t>
  </si>
  <si>
    <t>138</t>
  </si>
  <si>
    <t>05 - VZT</t>
  </si>
  <si>
    <t xml:space="preserve">D3 - VZT - potrubí   </t>
  </si>
  <si>
    <t xml:space="preserve">VZT - potrubí   </t>
  </si>
  <si>
    <t>Pol11.1</t>
  </si>
  <si>
    <t>zpětná klapka DN125 ( pokud bude součástí rad.ventilátoru není potřeba osazení do potrubí )</t>
  </si>
  <si>
    <t>spojka vnější SN 125</t>
  </si>
  <si>
    <t>19</t>
  </si>
  <si>
    <t>spojka vnější SN 160</t>
  </si>
  <si>
    <t>Pol18</t>
  </si>
  <si>
    <t>PRR přechod asymetrický 160/125</t>
  </si>
  <si>
    <t>23</t>
  </si>
  <si>
    <t>Pol2.1</t>
  </si>
  <si>
    <t>radiální ventilátor 220/280 m3/h , 106/136 Pa, akust.tlak 28/37 dB, příkon 23/37 W, časový ovladač</t>
  </si>
  <si>
    <t>Pol21</t>
  </si>
  <si>
    <t>OS koleno O 100/90</t>
  </si>
  <si>
    <t>27</t>
  </si>
  <si>
    <t>Pol23</t>
  </si>
  <si>
    <t>OS koleno O 100/45</t>
  </si>
  <si>
    <t>31</t>
  </si>
  <si>
    <t>Pol27</t>
  </si>
  <si>
    <t>OBJ Odbočka jednostrannná 45° 125/100</t>
  </si>
  <si>
    <t>Pol29</t>
  </si>
  <si>
    <t>demontáž stávajícího VZT potrubí</t>
  </si>
  <si>
    <t>35</t>
  </si>
  <si>
    <t>montáž nového VZT potrubí</t>
  </si>
  <si>
    <t>Pol4.1</t>
  </si>
  <si>
    <t>talířový ventil odvodní DN100</t>
  </si>
  <si>
    <t>Pol8.1</t>
  </si>
  <si>
    <t>potrubí hladké např. SPIRO DN 125</t>
  </si>
  <si>
    <t>41</t>
  </si>
  <si>
    <t>Pol9.1</t>
  </si>
  <si>
    <t>flexi potrubí s izol. 25 mm např. MASTERSAN DN 100</t>
  </si>
  <si>
    <t xml:space="preserve">06 - Vytápění </t>
  </si>
  <si>
    <t xml:space="preserve">D1 - Zařízení   </t>
  </si>
  <si>
    <t xml:space="preserve">D2 - Potrubí   </t>
  </si>
  <si>
    <t xml:space="preserve">D3 - Tvarovky   </t>
  </si>
  <si>
    <t xml:space="preserve">D4 - Armatury   </t>
  </si>
  <si>
    <t xml:space="preserve">D5 - Tepelné izolace   </t>
  </si>
  <si>
    <t xml:space="preserve">Zařízení   </t>
  </si>
  <si>
    <t>Pol1</t>
  </si>
  <si>
    <t>Ocelové deskové otopné těleso Korado Radik VK11-600/400</t>
  </si>
  <si>
    <t xml:space="preserve">Potrubí   </t>
  </si>
  <si>
    <t>Pol2</t>
  </si>
  <si>
    <t>Trubka měděná polotvrdá O15x1</t>
  </si>
  <si>
    <t xml:space="preserve">Tvarovky   </t>
  </si>
  <si>
    <t>Pol3</t>
  </si>
  <si>
    <t>Koleno Cu15 - 90°</t>
  </si>
  <si>
    <t>Pol4</t>
  </si>
  <si>
    <t>Přechod Cu15 x G1/2" vnější</t>
  </si>
  <si>
    <t>Pol5</t>
  </si>
  <si>
    <t>Nátrubek varný 1/2" černý</t>
  </si>
  <si>
    <t>Pol6</t>
  </si>
  <si>
    <t>Svěrné šroubení na potrubí Cu15 - 3/4" EK</t>
  </si>
  <si>
    <t xml:space="preserve">Armatury   </t>
  </si>
  <si>
    <t>Pol7</t>
  </si>
  <si>
    <t>Set pro otopné těleso Danfoss RAE-K + RLV-K rohový</t>
  </si>
  <si>
    <t xml:space="preserve">Tepelné izolace   </t>
  </si>
  <si>
    <t>Pol8</t>
  </si>
  <si>
    <t>PE potrubní izolační pouzdro O15/13</t>
  </si>
  <si>
    <t>VON - Vedlejší a ostatní náklady</t>
  </si>
  <si>
    <t>VRN1 - Průzkumné, geodetické a projektové práce</t>
  </si>
  <si>
    <t>VRN3 - Zařízení staveniště</t>
  </si>
  <si>
    <t>VRN4 - Inženýrská činnost</t>
  </si>
  <si>
    <t>VRN6 - Územní vlivy</t>
  </si>
  <si>
    <t>VRN7 - Provozní vlivy</t>
  </si>
  <si>
    <t>VRN9 - Ostatní náklady</t>
  </si>
  <si>
    <t>VRN1</t>
  </si>
  <si>
    <t>Průzkumné, geodetické a projektové práce</t>
  </si>
  <si>
    <t>010001000</t>
  </si>
  <si>
    <t>1024</t>
  </si>
  <si>
    <t>-1367398420</t>
  </si>
  <si>
    <t>https://podminky.urs.cz/item/CS_URS_2024_01/010001000</t>
  </si>
  <si>
    <t xml:space="preserve">Poznámka k položce:_x000d_
V rámci dodávky stavby zhotovitel zajistí před započetím stavebních prací či započetím prací na dalším stupni PD zejména tyto průzkumy a sondy:_x000d_
•	Kompletní rozkrytí železobetonových trámových stropů (nad 1.NP) vestavby z prostor 1.NP (bude kompletně odstraněn podhled v 1.NP z železobetonových stropů)_x000d_
•	Stavebně technický průzkum železobetonových trámových stropních konstrukcí, jenž musí stanovit:_x000d_
- Tvar železobetonových konstrukcí – geometrii všech prvků. Výsledkem by měl být výkres skutečného tvaru, jehož součástí budou polohy a rozměry všech železobetonových sloupů, průvlaků, trámů a desek trámových stropů_x000d_
- Třídu betonu trámů, průvlaků a desek_x000d_
- Karbonataci betonu_x000d_
- Vyztužení jednotlivých železobetonových prvků (trámů, průvlaků, desek). Typ výztuže (pevnost), polohy a průměry podélné a třmínkové výztuže, krytí výztuže. Primárně by mělo být využito metod nezasahujících do konstrukčních prvků (radiografie), případně jejich kombinace (elektromagnetické indikátory výztuže, georadar, radiografie) a doplňkově lokální odsekání krycí vrstvy výztuže bez poškození výztužných prutů !_x000d_
- Odtrhové zkoušky pro ověření možnosti případného zesílení konstrukcí lepenou výztuží z uhlíkových vláken_x000d_
•	Kompletní rozkrytí dřevěných trámových stropů nad 1.NP v severovýchodním rohu z prostor mezipatra_x000d_
•	Stavebně technický průzkum a mykologický průzkum dřevěných stropních konstrukcí_x000d_
•	Stavebně technický průzkum zaměřený na ověření technického stavu a nosné konstrukce nadpraží otvorů vyznačených v půdorysu 1.NP (POZN.X11)_x000d_
•	Stavebně technický průzkum zaměřený na ověření konstrukčního a materiálového řešení dvou pilířů v 1.NP, nedestruktivní ověření výztuže železobetonového pilíře_x000d_
_x000d_
</t>
  </si>
  <si>
    <t>013254000</t>
  </si>
  <si>
    <t>Dokumentace skutečného provedení stavby</t>
  </si>
  <si>
    <t>-1883840735</t>
  </si>
  <si>
    <t>https://podminky.urs.cz/item/CS_URS_2024_01/013254000</t>
  </si>
  <si>
    <t xml:space="preserve">Poznámka k položce:_x000d_
Dokumentace skutečného provedení stavby, Obsah a rozsah dle zadávací dokumentace_x000d_
</t>
  </si>
  <si>
    <t>VRN3</t>
  </si>
  <si>
    <t>Zařízení staveniště</t>
  </si>
  <si>
    <t>030001000</t>
  </si>
  <si>
    <t>1839270118</t>
  </si>
  <si>
    <t>https://podminky.urs.cz/item/CS_URS_2024_01/030001000</t>
  </si>
  <si>
    <t xml:space="preserve">Poznámka k položce:_x000d_
Zajištění dvou kanceláří jako zázemí pro objednatele (SS+TDI) vč. sociálního zařízení a elektřiny. Dále zajištění kanceláře - zasedací místnosti pro cca 20 osob pro konání KD stavby a jednání se zástupci objednatele. Po celou dobu realizace._x000d_
_x000d_
zahrnuje objednatelem povolené náklady na pořízení (event. pronájem), provozování, udržování a likvidaci zhotovitelova zařízení_x000d_
</t>
  </si>
  <si>
    <t>033103000</t>
  </si>
  <si>
    <t>Připojení energií</t>
  </si>
  <si>
    <t>-2100487796</t>
  </si>
  <si>
    <t>https://podminky.urs.cz/item/CS_URS_2024_01/033103000</t>
  </si>
  <si>
    <t>034503000</t>
  </si>
  <si>
    <t>Informační tabule na staveništi</t>
  </si>
  <si>
    <t>2077947797</t>
  </si>
  <si>
    <t>https://podminky.urs.cz/item/CS_URS_2024_01/034503000</t>
  </si>
  <si>
    <t>VRN4</t>
  </si>
  <si>
    <t>Inženýrská činnost</t>
  </si>
  <si>
    <t>042503000</t>
  </si>
  <si>
    <t>Plán BOZP na staveništi</t>
  </si>
  <si>
    <t>963942353</t>
  </si>
  <si>
    <t>https://podminky.urs.cz/item/CS_URS_2024_01/042503000</t>
  </si>
  <si>
    <t>7</t>
  </si>
  <si>
    <t>043103000</t>
  </si>
  <si>
    <t>Zkoušky bez rozlišení</t>
  </si>
  <si>
    <t>-1937764638</t>
  </si>
  <si>
    <t>https://podminky.urs.cz/item/CS_URS_2024_01/043103000</t>
  </si>
  <si>
    <t>VRN6</t>
  </si>
  <si>
    <t>Územní vlivy</t>
  </si>
  <si>
    <t>065002000</t>
  </si>
  <si>
    <t>Mimostaveništní doprava materiálů</t>
  </si>
  <si>
    <t>836897613</t>
  </si>
  <si>
    <t>https://podminky.urs.cz/item/CS_URS_2024_01/065002000</t>
  </si>
  <si>
    <t>VRN7</t>
  </si>
  <si>
    <t>Provozní vlivy</t>
  </si>
  <si>
    <t>070001000</t>
  </si>
  <si>
    <t>Provozní vlivy - ztížené podmínky zásobování stavby</t>
  </si>
  <si>
    <t>-1869726652</t>
  </si>
  <si>
    <t>https://podminky.urs.cz/item/CS_URS_2024_01/070001000</t>
  </si>
  <si>
    <t>Poznámka k položce:_x000d_
Příplatek za ruční přesun hmot a suti, pravidelný úklid zásobovacích tras, zakrývání ploch zásobovacích tras, ochrana schodiště. Viz výkresy C. Zařízení staveniště (mezipatro, 1.NP). Demnontáž a zpětná montáž okna, provádění ocelobetonových stropů ze shora, zábor chodníku.</t>
  </si>
  <si>
    <t>VRN9</t>
  </si>
  <si>
    <t>Ostatní náklady</t>
  </si>
  <si>
    <t>090001000</t>
  </si>
  <si>
    <t>423558707</t>
  </si>
  <si>
    <t>https://podminky.urs.cz/item/CS_URS_2024_01/090001000</t>
  </si>
  <si>
    <t xml:space="preserve">Poznámka k položce:_x000d_
OSTATNÍ POŽADAVKY - POSUDKY, KONTROLY, REVIZNÍ ZPRÁVY_x000d_
_x000d_
_x000d_
zahrnuje veškeré náklady spojené s objednatelem požadovanými pracemi_x000d_
</t>
  </si>
  <si>
    <t>091003000</t>
  </si>
  <si>
    <t>Ostatní náklady bez rozlišení</t>
  </si>
  <si>
    <t>292662730</t>
  </si>
  <si>
    <t>https://podminky.urs.cz/item/CS_URS_2024_01/091003000</t>
  </si>
  <si>
    <t xml:space="preserve">Poznámka k položce:_x000d_
Výstražné a bezpečnostní značky a tabulky podle požadavku ČSN ISO 3864 – Bezpečnostní barvy a bezpečnostní značky, ČSN 018013 – Požární tabulky a nař. vl. č. 375/2017 Sb. _x000d_
- hlavní vypínač elektrické energie, rozvaděče a elektrické zařízení. _x000d_
- hlavní uzávěr vody _x000d_
- směry úniku fotoluminiscenčními tabulkami _x000d_
</t>
  </si>
  <si>
    <t>SEZNAM FIGUR</t>
  </si>
  <si>
    <t>Výměra</t>
  </si>
  <si>
    <t xml:space="preserve"> 01</t>
  </si>
  <si>
    <t>VV0001</t>
  </si>
  <si>
    <t>Nový výkaz (30)</t>
  </si>
  <si>
    <t>0,000</t>
  </si>
  <si>
    <t xml:space="preserve"> 02</t>
  </si>
  <si>
    <t>"1.32, 1.33</t>
  </si>
  <si>
    <t>19,6+6,8</t>
  </si>
  <si>
    <t>Použití figury:</t>
  </si>
  <si>
    <t>F0002</t>
  </si>
  <si>
    <t>P1 - podlaha na terénu (deska)</t>
  </si>
  <si>
    <t>"1.32, 1.34</t>
  </si>
  <si>
    <t>1,95*1,65</t>
  </si>
  <si>
    <t>F0004</t>
  </si>
  <si>
    <t xml:space="preserve">Izolace spodní stavby - Svislá plošná izolace suterénních stěn </t>
  </si>
  <si>
    <t>9,072*2,2</t>
  </si>
  <si>
    <t>(13,764+7,045)*0,2</t>
  </si>
  <si>
    <t>F0005</t>
  </si>
  <si>
    <t>Základy - Základové pasy</t>
  </si>
  <si>
    <t>1*0,4</t>
  </si>
  <si>
    <t>2,25*0,4</t>
  </si>
  <si>
    <t>F0006</t>
  </si>
  <si>
    <t>2,816</t>
  </si>
  <si>
    <t>F0007</t>
  </si>
  <si>
    <t>S2 - Střecha archivu</t>
  </si>
  <si>
    <t>5,2*25,69</t>
  </si>
  <si>
    <t>2,5*18,9</t>
  </si>
  <si>
    <t>P11</t>
  </si>
  <si>
    <t>Zvýšená podlaha archivu (konstrukce totožné se skladbou P8 jsou ve skladbě P8)</t>
  </si>
  <si>
    <t>11,56</t>
  </si>
  <si>
    <t>P2</t>
  </si>
  <si>
    <t xml:space="preserve">Strop </t>
  </si>
  <si>
    <t>9,03</t>
  </si>
  <si>
    <t>P3</t>
  </si>
  <si>
    <t>Strop</t>
  </si>
  <si>
    <t>10,42+9,03+14,93</t>
  </si>
  <si>
    <t>P4</t>
  </si>
  <si>
    <t>Podlaha dvora</t>
  </si>
  <si>
    <t>P7</t>
  </si>
  <si>
    <t>Rampa do podkroví</t>
  </si>
  <si>
    <t>9,4</t>
  </si>
  <si>
    <t>P8</t>
  </si>
  <si>
    <t>Podlaha archiv</t>
  </si>
  <si>
    <t>S0001</t>
  </si>
  <si>
    <t>Strop výtahové šachty</t>
  </si>
  <si>
    <t>2,35*2,05</t>
  </si>
  <si>
    <t>S1</t>
  </si>
  <si>
    <t>Plochá střecha přístavby</t>
  </si>
  <si>
    <t>4,7*4,2</t>
  </si>
  <si>
    <t>S3</t>
  </si>
  <si>
    <t>Střecha vikýře</t>
  </si>
  <si>
    <t>4,33*2,2</t>
  </si>
  <si>
    <t>S4</t>
  </si>
  <si>
    <t>Střecha</t>
  </si>
  <si>
    <t>8,94*25,33</t>
  </si>
  <si>
    <t>8,94*24,5</t>
  </si>
  <si>
    <t>-4,33*2,2</t>
  </si>
  <si>
    <t>S6</t>
  </si>
  <si>
    <t>Plášť vikýře</t>
  </si>
  <si>
    <t>5,24*2</t>
  </si>
  <si>
    <t>Nový výkaz (1)</t>
  </si>
  <si>
    <t>2,358</t>
  </si>
  <si>
    <t>VV0002</t>
  </si>
  <si>
    <t>Nový výkaz (2)</t>
  </si>
  <si>
    <t>12,148</t>
  </si>
  <si>
    <t>VV0003</t>
  </si>
  <si>
    <t>Nový výkaz (3)</t>
  </si>
  <si>
    <t>16,821</t>
  </si>
  <si>
    <t>VV0004</t>
  </si>
  <si>
    <t>Nový výkaz (4)</t>
  </si>
  <si>
    <t>3,242</t>
  </si>
  <si>
    <t>VV0005</t>
  </si>
  <si>
    <t>Nový výkaz (5)</t>
  </si>
  <si>
    <t>6,246</t>
  </si>
  <si>
    <t>VV0006</t>
  </si>
  <si>
    <t>Nový výkaz (6)</t>
  </si>
  <si>
    <t>18,975</t>
  </si>
  <si>
    <t>VV0007</t>
  </si>
  <si>
    <t>Nový výkaz (7)</t>
  </si>
  <si>
    <t>33,26</t>
  </si>
  <si>
    <t>VV0008</t>
  </si>
  <si>
    <t>Nový výkaz (8)</t>
  </si>
  <si>
    <t>36,521</t>
  </si>
  <si>
    <t>VV0009</t>
  </si>
  <si>
    <t>Nový výkaz (9)</t>
  </si>
  <si>
    <t>VV0010</t>
  </si>
  <si>
    <t>Nový výkaz (10)</t>
  </si>
  <si>
    <t>VV0011</t>
  </si>
  <si>
    <t>Nový výkaz (11)</t>
  </si>
  <si>
    <t>5,020</t>
  </si>
  <si>
    <t>VV0012</t>
  </si>
  <si>
    <t>Nový výkaz (12)</t>
  </si>
  <si>
    <t>9,117</t>
  </si>
  <si>
    <t>VV0013</t>
  </si>
  <si>
    <t>Nový výkaz (13)</t>
  </si>
  <si>
    <t>57,45</t>
  </si>
  <si>
    <t>VV0014</t>
  </si>
  <si>
    <t>Nový výkaz (14)</t>
  </si>
  <si>
    <t>4,278</t>
  </si>
  <si>
    <t>VV0015</t>
  </si>
  <si>
    <t>Nový výkaz (16)</t>
  </si>
  <si>
    <t>VV0016</t>
  </si>
  <si>
    <t>Nový výkaz (17)</t>
  </si>
  <si>
    <t>31,3</t>
  </si>
  <si>
    <t>VV0017</t>
  </si>
  <si>
    <t>Nový výkaz (18)</t>
  </si>
  <si>
    <t>VV0018</t>
  </si>
  <si>
    <t>Nový výkaz (19)</t>
  </si>
  <si>
    <t>12,1</t>
  </si>
  <si>
    <t>VV0019</t>
  </si>
  <si>
    <t>Nový výkaz (20)</t>
  </si>
  <si>
    <t>56,308</t>
  </si>
  <si>
    <t>VV0020</t>
  </si>
  <si>
    <t>Nový výkaz (21)</t>
  </si>
  <si>
    <t>19,107</t>
  </si>
  <si>
    <t>VV0021</t>
  </si>
  <si>
    <t>Nový výkaz (22)</t>
  </si>
  <si>
    <t>12,671</t>
  </si>
  <si>
    <t>VV0022</t>
  </si>
  <si>
    <t>Nový výkaz (23)</t>
  </si>
  <si>
    <t>7,079</t>
  </si>
  <si>
    <t>VV0023</t>
  </si>
  <si>
    <t>Nový výkaz (24)</t>
  </si>
  <si>
    <t>41,370</t>
  </si>
  <si>
    <t>VV0024</t>
  </si>
  <si>
    <t>Nový výkaz (25)</t>
  </si>
  <si>
    <t>10,008</t>
  </si>
  <si>
    <t>VV0025</t>
  </si>
  <si>
    <t>Nový výkaz (26)</t>
  </si>
  <si>
    <t>176,925</t>
  </si>
  <si>
    <t>VV0026</t>
  </si>
  <si>
    <t>Nový výkaz (27)</t>
  </si>
  <si>
    <t>44,8</t>
  </si>
  <si>
    <t>VV0027</t>
  </si>
  <si>
    <t>Nový výkaz (28)</t>
  </si>
  <si>
    <t>177,7</t>
  </si>
  <si>
    <t>VV0028</t>
  </si>
  <si>
    <t>Sokl dlažba</t>
  </si>
  <si>
    <t>171,624</t>
  </si>
  <si>
    <t>VV0029</t>
  </si>
  <si>
    <t>Nový výkaz (29)</t>
  </si>
  <si>
    <t>232,329</t>
  </si>
  <si>
    <t>VV0030</t>
  </si>
  <si>
    <t>110,433</t>
  </si>
  <si>
    <t>VV0031</t>
  </si>
  <si>
    <t>Nový výkaz (31)</t>
  </si>
  <si>
    <t>9,78</t>
  </si>
  <si>
    <t>VV0032</t>
  </si>
  <si>
    <t>Nový výkaz (32)</t>
  </si>
  <si>
    <t>61,802</t>
  </si>
  <si>
    <t>VV0033</t>
  </si>
  <si>
    <t>Nový výkaz (33)</t>
  </si>
  <si>
    <t>46,135</t>
  </si>
  <si>
    <t>VV0034</t>
  </si>
  <si>
    <t>Nový výkaz (34)</t>
  </si>
  <si>
    <t>124,080</t>
  </si>
  <si>
    <t>VV0035</t>
  </si>
  <si>
    <t>Nový výkaz (35)</t>
  </si>
  <si>
    <t>VV0037</t>
  </si>
  <si>
    <t>Nový výkaz (37)</t>
  </si>
  <si>
    <t>124,08</t>
  </si>
  <si>
    <t>VV0038</t>
  </si>
  <si>
    <t>Nový výkaz (38)</t>
  </si>
  <si>
    <t>164,207</t>
  </si>
  <si>
    <t>VV0039</t>
  </si>
  <si>
    <t>Nový výkaz (39)</t>
  </si>
  <si>
    <t>1721,005</t>
  </si>
  <si>
    <t>VV0040</t>
  </si>
  <si>
    <t>Nový výkaz (40)</t>
  </si>
  <si>
    <t>310,053</t>
  </si>
  <si>
    <t>(2,35+2,05+2,35+2,05)*14,28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</si>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</sst>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3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39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167" fontId="42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3" fillId="0" borderId="24" xfId="0" applyFont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0" fontId="43" fillId="0" borderId="27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45" fillId="0" borderId="29" xfId="0" applyFont="1" applyBorder="1" applyAlignment="1">
      <alignment horizontal="left" wrapText="1"/>
    </xf>
    <xf numFmtId="0" fontId="43" fillId="0" borderId="28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27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 wrapText="1"/>
    </xf>
    <xf numFmtId="49" fontId="46" fillId="0" borderId="1" xfId="0" applyNumberFormat="1" applyFont="1" applyBorder="1" applyAlignment="1">
      <alignment vertical="center" wrapText="1"/>
    </xf>
    <xf numFmtId="0" fontId="43" fillId="0" borderId="30" xfId="0" applyFont="1" applyBorder="1" applyAlignment="1">
      <alignment vertical="center" wrapText="1"/>
    </xf>
    <xf numFmtId="0" fontId="48" fillId="0" borderId="29" xfId="0" applyFont="1" applyBorder="1" applyAlignment="1">
      <alignment vertical="center" wrapText="1"/>
    </xf>
    <xf numFmtId="0" fontId="43" fillId="0" borderId="31" xfId="0" applyFont="1" applyBorder="1" applyAlignment="1">
      <alignment vertical="center" wrapText="1"/>
    </xf>
    <xf numFmtId="0" fontId="43" fillId="0" borderId="1" xfId="0" applyFont="1" applyBorder="1" applyAlignment="1">
      <alignment vertical="top"/>
    </xf>
    <xf numFmtId="0" fontId="43" fillId="0" borderId="0" xfId="0" applyFont="1" applyAlignment="1">
      <alignment vertical="top"/>
    </xf>
    <xf numFmtId="0" fontId="43" fillId="0" borderId="24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3" fillId="0" borderId="2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9" fillId="0" borderId="27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top"/>
    </xf>
    <xf numFmtId="0" fontId="46" fillId="0" borderId="1" xfId="0" applyFont="1" applyBorder="1" applyAlignment="1">
      <alignment horizontal="center" vertical="top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5" fillId="0" borderId="1" xfId="0" applyFont="1" applyBorder="1" applyAlignment="1">
      <alignment vertical="center"/>
    </xf>
    <xf numFmtId="0" fontId="49" fillId="0" borderId="29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6" fillId="0" borderId="1" xfId="0" applyFont="1" applyBorder="1" applyAlignment="1">
      <alignment vertical="top"/>
    </xf>
    <xf numFmtId="49" fontId="46" fillId="0" borderId="1" xfId="0" applyNumberFormat="1" applyFont="1" applyBorder="1" applyAlignment="1">
      <alignment horizontal="left" vertical="center"/>
    </xf>
    <xf numFmtId="0" fontId="52" fillId="0" borderId="27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vertical="top"/>
    </xf>
    <xf numFmtId="0" fontId="53" fillId="0" borderId="1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horizontal="center" vertical="center"/>
    </xf>
    <xf numFmtId="49" fontId="53" fillId="0" borderId="1" xfId="0" applyNumberFormat="1" applyFont="1" applyBorder="1" applyAlignment="1" applyProtection="1">
      <alignment horizontal="left" vertical="center"/>
    </xf>
    <xf numFmtId="0" fontId="52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5" fillId="0" borderId="29" xfId="0" applyFont="1" applyBorder="1" applyAlignment="1">
      <alignment horizontal="left"/>
    </xf>
    <xf numFmtId="0" fontId="49" fillId="0" borderId="29" xfId="0" applyFont="1" applyBorder="1" applyAlignment="1"/>
    <xf numFmtId="0" fontId="43" fillId="0" borderId="27" xfId="0" applyFont="1" applyBorder="1" applyAlignment="1">
      <alignment vertical="top"/>
    </xf>
    <xf numFmtId="0" fontId="43" fillId="0" borderId="28" xfId="0" applyFont="1" applyBorder="1" applyAlignment="1">
      <alignment vertical="top"/>
    </xf>
    <xf numFmtId="0" fontId="43" fillId="0" borderId="30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3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theme" Target="theme/theme1.xml" /><Relationship Id="rId13" Type="http://schemas.openxmlformats.org/officeDocument/2006/relationships/calcChain" Target="calcChain.xml" /><Relationship Id="rId1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52902611" TargetMode="External" /><Relationship Id="rId2" Type="http://schemas.openxmlformats.org/officeDocument/2006/relationships/hyperlink" Target="https://podminky.urs.cz/item/CS_URS_2024_01/962031133" TargetMode="External" /><Relationship Id="rId3" Type="http://schemas.openxmlformats.org/officeDocument/2006/relationships/hyperlink" Target="https://podminky.urs.cz/item/CS_URS_2024_01/962032230" TargetMode="External" /><Relationship Id="rId4" Type="http://schemas.openxmlformats.org/officeDocument/2006/relationships/hyperlink" Target="https://podminky.urs.cz/item/CS_URS_2024_01/965042131" TargetMode="External" /><Relationship Id="rId5" Type="http://schemas.openxmlformats.org/officeDocument/2006/relationships/hyperlink" Target="https://podminky.urs.cz/item/CS_URS_2024_01/965081313" TargetMode="External" /><Relationship Id="rId6" Type="http://schemas.openxmlformats.org/officeDocument/2006/relationships/hyperlink" Target="https://podminky.urs.cz/item/CS_URS_2024_01/968062244" TargetMode="External" /><Relationship Id="rId7" Type="http://schemas.openxmlformats.org/officeDocument/2006/relationships/hyperlink" Target="https://podminky.urs.cz/item/CS_URS_2024_01/974031153" TargetMode="External" /><Relationship Id="rId8" Type="http://schemas.openxmlformats.org/officeDocument/2006/relationships/hyperlink" Target="https://podminky.urs.cz/item/CS_URS_2024_01/977151123" TargetMode="External" /><Relationship Id="rId9" Type="http://schemas.openxmlformats.org/officeDocument/2006/relationships/hyperlink" Target="https://podminky.urs.cz/item/CS_URS_2024_01/978059541" TargetMode="External" /><Relationship Id="rId10" Type="http://schemas.openxmlformats.org/officeDocument/2006/relationships/hyperlink" Target="https://podminky.urs.cz/item/CS_URS_2024_01/997013213" TargetMode="External" /><Relationship Id="rId11" Type="http://schemas.openxmlformats.org/officeDocument/2006/relationships/hyperlink" Target="https://podminky.urs.cz/item/CS_URS_2024_01/997221131" TargetMode="External" /><Relationship Id="rId12" Type="http://schemas.openxmlformats.org/officeDocument/2006/relationships/hyperlink" Target="https://podminky.urs.cz/item/CS_URS_2024_01/725110814" TargetMode="External" /><Relationship Id="rId13" Type="http://schemas.openxmlformats.org/officeDocument/2006/relationships/hyperlink" Target="https://podminky.urs.cz/item/CS_URS_2024_01/735151811" TargetMode="External" /><Relationship Id="rId14" Type="http://schemas.openxmlformats.org/officeDocument/2006/relationships/hyperlink" Target="https://podminky.urs.cz/item/CS_URS_2024_01/763131822" TargetMode="External" /><Relationship Id="rId15" Type="http://schemas.openxmlformats.org/officeDocument/2006/relationships/hyperlink" Target="https://podminky.urs.cz/item/CS_URS_2024_01/763711811" TargetMode="External" /><Relationship Id="rId16" Type="http://schemas.openxmlformats.org/officeDocument/2006/relationships/hyperlink" Target="https://podminky.urs.cz/item/CS_URS_2024_01/767641800" TargetMode="External" /><Relationship Id="rId17" Type="http://schemas.openxmlformats.org/officeDocument/2006/relationships/hyperlink" Target="https://podminky.urs.cz/item/CS_URS_2024_01/767641805" TargetMode="External" /><Relationship Id="rId18" Type="http://schemas.openxmlformats.org/officeDocument/2006/relationships/hyperlink" Target="https://podminky.urs.cz/item/CS_URS_2024_01/771573810" TargetMode="External" /><Relationship Id="rId19" Type="http://schemas.openxmlformats.org/officeDocument/2006/relationships/hyperlink" Target="https://podminky.urs.cz/item/CS_URS_2024_01/776201811" TargetMode="External" /><Relationship Id="rId20" Type="http://schemas.openxmlformats.org/officeDocument/2006/relationships/hyperlink" Target="https://podminky.urs.cz/item/CS_URS_2024_01/784121001" TargetMode="External" /><Relationship Id="rId21" Type="http://schemas.openxmlformats.org/officeDocument/2006/relationships/hyperlink" Target="https://podminky.urs.cz/item/CS_URS_2024_01/HZS1292" TargetMode="External" /><Relationship Id="rId2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317238141" TargetMode="External" /><Relationship Id="rId2" Type="http://schemas.openxmlformats.org/officeDocument/2006/relationships/hyperlink" Target="https://podminky.urs.cz/item/CS_URS_2024_01/317941123" TargetMode="External" /><Relationship Id="rId3" Type="http://schemas.openxmlformats.org/officeDocument/2006/relationships/hyperlink" Target="https://podminky.urs.cz/item/CS_URS_2024_01/342244111" TargetMode="External" /><Relationship Id="rId4" Type="http://schemas.openxmlformats.org/officeDocument/2006/relationships/hyperlink" Target="https://podminky.urs.cz/item/CS_URS_2024_01/346244381" TargetMode="External" /><Relationship Id="rId5" Type="http://schemas.openxmlformats.org/officeDocument/2006/relationships/hyperlink" Target="https://podminky.urs.cz/item/CS_URS_2024_01/349231811" TargetMode="External" /><Relationship Id="rId6" Type="http://schemas.openxmlformats.org/officeDocument/2006/relationships/hyperlink" Target="https://podminky.urs.cz/item/CS_URS_2024_01/434311115" TargetMode="External" /><Relationship Id="rId7" Type="http://schemas.openxmlformats.org/officeDocument/2006/relationships/hyperlink" Target="https://podminky.urs.cz/item/CS_URS_2024_01/434351141" TargetMode="External" /><Relationship Id="rId8" Type="http://schemas.openxmlformats.org/officeDocument/2006/relationships/hyperlink" Target="https://podminky.urs.cz/item/CS_URS_2024_01/434351142" TargetMode="External" /><Relationship Id="rId9" Type="http://schemas.openxmlformats.org/officeDocument/2006/relationships/hyperlink" Target="https://podminky.urs.cz/item/CS_URS_2024_01/612131121" TargetMode="External" /><Relationship Id="rId10" Type="http://schemas.openxmlformats.org/officeDocument/2006/relationships/hyperlink" Target="https://podminky.urs.cz/item/CS_URS_2024_01/612321141" TargetMode="External" /><Relationship Id="rId11" Type="http://schemas.openxmlformats.org/officeDocument/2006/relationships/hyperlink" Target="https://podminky.urs.cz/item/CS_URS_2024_01/612321191" TargetMode="External" /><Relationship Id="rId12" Type="http://schemas.openxmlformats.org/officeDocument/2006/relationships/hyperlink" Target="https://podminky.urs.cz/item/CS_URS_2024_01/631311115" TargetMode="External" /><Relationship Id="rId13" Type="http://schemas.openxmlformats.org/officeDocument/2006/relationships/hyperlink" Target="https://podminky.urs.cz/item/CS_URS_2024_01/631319011" TargetMode="External" /><Relationship Id="rId14" Type="http://schemas.openxmlformats.org/officeDocument/2006/relationships/hyperlink" Target="https://podminky.urs.cz/item/CS_URS_2024_01/634112126" TargetMode="External" /><Relationship Id="rId15" Type="http://schemas.openxmlformats.org/officeDocument/2006/relationships/hyperlink" Target="https://podminky.urs.cz/item/CS_URS_2024_01/973031813" TargetMode="External" /><Relationship Id="rId16" Type="http://schemas.openxmlformats.org/officeDocument/2006/relationships/hyperlink" Target="https://podminky.urs.cz/item/CS_URS_2024_01/998011003" TargetMode="External" /><Relationship Id="rId17" Type="http://schemas.openxmlformats.org/officeDocument/2006/relationships/hyperlink" Target="https://podminky.urs.cz/item/CS_URS_2024_01/763111313" TargetMode="External" /><Relationship Id="rId18" Type="http://schemas.openxmlformats.org/officeDocument/2006/relationships/hyperlink" Target="https://podminky.urs.cz/item/CS_URS_2024_01/763131411" TargetMode="External" /><Relationship Id="rId19" Type="http://schemas.openxmlformats.org/officeDocument/2006/relationships/hyperlink" Target="https://podminky.urs.cz/item/CS_URS_2024_01/998763302" TargetMode="External" /><Relationship Id="rId20" Type="http://schemas.openxmlformats.org/officeDocument/2006/relationships/hyperlink" Target="https://podminky.urs.cz/item/CS_URS_2024_01/771111011" TargetMode="External" /><Relationship Id="rId21" Type="http://schemas.openxmlformats.org/officeDocument/2006/relationships/hyperlink" Target="https://podminky.urs.cz/item/CS_URS_2024_01/771121011" TargetMode="External" /><Relationship Id="rId22" Type="http://schemas.openxmlformats.org/officeDocument/2006/relationships/hyperlink" Target="https://podminky.urs.cz/item/CS_URS_2024_01/771151012" TargetMode="External" /><Relationship Id="rId23" Type="http://schemas.openxmlformats.org/officeDocument/2006/relationships/hyperlink" Target="https://podminky.urs.cz/item/CS_URS_2024_01/771161022" TargetMode="External" /><Relationship Id="rId24" Type="http://schemas.openxmlformats.org/officeDocument/2006/relationships/hyperlink" Target="https://podminky.urs.cz/item/CS_URS_2024_01/771274113" TargetMode="External" /><Relationship Id="rId25" Type="http://schemas.openxmlformats.org/officeDocument/2006/relationships/hyperlink" Target="https://podminky.urs.cz/item/CS_URS_2024_01/771274232" TargetMode="External" /><Relationship Id="rId26" Type="http://schemas.openxmlformats.org/officeDocument/2006/relationships/hyperlink" Target="https://podminky.urs.cz/item/CS_URS_2024_01/771474113" TargetMode="External" /><Relationship Id="rId27" Type="http://schemas.openxmlformats.org/officeDocument/2006/relationships/hyperlink" Target="https://podminky.urs.cz/item/CS_URS_2024_01/771574412" TargetMode="External" /><Relationship Id="rId28" Type="http://schemas.openxmlformats.org/officeDocument/2006/relationships/hyperlink" Target="https://podminky.urs.cz/item/CS_URS_2024_01/771574414" TargetMode="External" /><Relationship Id="rId29" Type="http://schemas.openxmlformats.org/officeDocument/2006/relationships/hyperlink" Target="https://podminky.urs.cz/item/CS_URS_2024_01/771591115" TargetMode="External" /><Relationship Id="rId30" Type="http://schemas.openxmlformats.org/officeDocument/2006/relationships/hyperlink" Target="https://podminky.urs.cz/item/CS_URS_2024_01/771592011" TargetMode="External" /><Relationship Id="rId31" Type="http://schemas.openxmlformats.org/officeDocument/2006/relationships/hyperlink" Target="https://podminky.urs.cz/item/CS_URS_2024_01/998771102" TargetMode="External" /><Relationship Id="rId32" Type="http://schemas.openxmlformats.org/officeDocument/2006/relationships/hyperlink" Target="https://podminky.urs.cz/item/CS_URS_2024_01/776141111" TargetMode="External" /><Relationship Id="rId33" Type="http://schemas.openxmlformats.org/officeDocument/2006/relationships/hyperlink" Target="https://podminky.urs.cz/item/CS_URS_2024_01/776241121" TargetMode="External" /><Relationship Id="rId34" Type="http://schemas.openxmlformats.org/officeDocument/2006/relationships/hyperlink" Target="https://podminky.urs.cz/item/CS_URS_2024_01/776421111" TargetMode="External" /><Relationship Id="rId35" Type="http://schemas.openxmlformats.org/officeDocument/2006/relationships/hyperlink" Target="https://podminky.urs.cz/item/CS_URS_2024_01/776991121" TargetMode="External" /><Relationship Id="rId36" Type="http://schemas.openxmlformats.org/officeDocument/2006/relationships/hyperlink" Target="https://podminky.urs.cz/item/CS_URS_2024_01/998776102" TargetMode="External" /><Relationship Id="rId37" Type="http://schemas.openxmlformats.org/officeDocument/2006/relationships/hyperlink" Target="https://podminky.urs.cz/item/CS_URS_2024_01/781111011" TargetMode="External" /><Relationship Id="rId38" Type="http://schemas.openxmlformats.org/officeDocument/2006/relationships/hyperlink" Target="https://podminky.urs.cz/item/CS_URS_2024_01/781121011" TargetMode="External" /><Relationship Id="rId39" Type="http://schemas.openxmlformats.org/officeDocument/2006/relationships/hyperlink" Target="https://podminky.urs.cz/item/CS_URS_2024_01/781151031" TargetMode="External" /><Relationship Id="rId40" Type="http://schemas.openxmlformats.org/officeDocument/2006/relationships/hyperlink" Target="https://podminky.urs.cz/item/CS_URS_2024_01/781151041" TargetMode="External" /><Relationship Id="rId41" Type="http://schemas.openxmlformats.org/officeDocument/2006/relationships/hyperlink" Target="https://podminky.urs.cz/item/CS_URS_2024_01/781161021" TargetMode="External" /><Relationship Id="rId42" Type="http://schemas.openxmlformats.org/officeDocument/2006/relationships/hyperlink" Target="https://podminky.urs.cz/item/CS_URS_2024_01/781472214" TargetMode="External" /><Relationship Id="rId43" Type="http://schemas.openxmlformats.org/officeDocument/2006/relationships/hyperlink" Target="https://podminky.urs.cz/item/CS_URS_2024_01/781495115" TargetMode="External" /><Relationship Id="rId44" Type="http://schemas.openxmlformats.org/officeDocument/2006/relationships/hyperlink" Target="https://podminky.urs.cz/item/CS_URS_2024_01/781495141" TargetMode="External" /><Relationship Id="rId45" Type="http://schemas.openxmlformats.org/officeDocument/2006/relationships/hyperlink" Target="https://podminky.urs.cz/item/CS_URS_2024_01/781495211" TargetMode="External" /><Relationship Id="rId46" Type="http://schemas.openxmlformats.org/officeDocument/2006/relationships/hyperlink" Target="https://podminky.urs.cz/item/CS_URS_2024_01/998781102" TargetMode="External" /><Relationship Id="rId47" Type="http://schemas.openxmlformats.org/officeDocument/2006/relationships/hyperlink" Target="https://podminky.urs.cz/item/CS_URS_2024_01/783813101" TargetMode="External" /><Relationship Id="rId48" Type="http://schemas.openxmlformats.org/officeDocument/2006/relationships/hyperlink" Target="https://podminky.urs.cz/item/CS_URS_2024_01/783817221" TargetMode="External" /><Relationship Id="rId49" Type="http://schemas.openxmlformats.org/officeDocument/2006/relationships/hyperlink" Target="https://podminky.urs.cz/item/CS_URS_2024_01/784181101" TargetMode="External" /><Relationship Id="rId50" Type="http://schemas.openxmlformats.org/officeDocument/2006/relationships/hyperlink" Target="https://podminky.urs.cz/item/CS_URS_2024_01/784211101" TargetMode="External" /><Relationship Id="rId5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0001000" TargetMode="External" /><Relationship Id="rId2" Type="http://schemas.openxmlformats.org/officeDocument/2006/relationships/hyperlink" Target="https://podminky.urs.cz/item/CS_URS_2024_01/013254000" TargetMode="External" /><Relationship Id="rId3" Type="http://schemas.openxmlformats.org/officeDocument/2006/relationships/hyperlink" Target="https://podminky.urs.cz/item/CS_URS_2024_01/030001000" TargetMode="External" /><Relationship Id="rId4" Type="http://schemas.openxmlformats.org/officeDocument/2006/relationships/hyperlink" Target="https://podminky.urs.cz/item/CS_URS_2024_01/033103000" TargetMode="External" /><Relationship Id="rId5" Type="http://schemas.openxmlformats.org/officeDocument/2006/relationships/hyperlink" Target="https://podminky.urs.cz/item/CS_URS_2024_01/034503000" TargetMode="External" /><Relationship Id="rId6" Type="http://schemas.openxmlformats.org/officeDocument/2006/relationships/hyperlink" Target="https://podminky.urs.cz/item/CS_URS_2024_01/042503000" TargetMode="External" /><Relationship Id="rId7" Type="http://schemas.openxmlformats.org/officeDocument/2006/relationships/hyperlink" Target="https://podminky.urs.cz/item/CS_URS_2024_01/043103000" TargetMode="External" /><Relationship Id="rId8" Type="http://schemas.openxmlformats.org/officeDocument/2006/relationships/hyperlink" Target="https://podminky.urs.cz/item/CS_URS_2024_01/065002000" TargetMode="External" /><Relationship Id="rId9" Type="http://schemas.openxmlformats.org/officeDocument/2006/relationships/hyperlink" Target="https://podminky.urs.cz/item/CS_URS_2024_01/070001000" TargetMode="External" /><Relationship Id="rId10" Type="http://schemas.openxmlformats.org/officeDocument/2006/relationships/hyperlink" Target="https://podminky.urs.cz/item/CS_URS_2024_01/090001000" TargetMode="External" /><Relationship Id="rId11" Type="http://schemas.openxmlformats.org/officeDocument/2006/relationships/hyperlink" Target="https://podminky.urs.cz/item/CS_URS_2024_01/091003000" TargetMode="External" /><Relationship Id="rId12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32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34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35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131.25" customHeight="1">
      <c r="B23" s="23"/>
      <c r="C23" s="24"/>
      <c r="D23" s="24"/>
      <c r="E23" s="38" t="s">
        <v>39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41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42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43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44</v>
      </c>
      <c r="E29" s="49"/>
      <c r="F29" s="34" t="s">
        <v>45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46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47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48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49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51</v>
      </c>
      <c r="U35" s="56"/>
      <c r="V35" s="56"/>
      <c r="W35" s="56"/>
      <c r="X35" s="58" t="s">
        <v>52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53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2024-02-04-1_Etapa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Stavební úpravy a přístavba MÚ Štětí,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Štětí [763691]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13. 3. 2024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25.6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Město Štětí, Mírové náměstí 163, 411 08        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Ateliér Civilista s.r.o., Bratronice 241, 273 63</v>
      </c>
      <c r="AN49" s="66"/>
      <c r="AO49" s="66"/>
      <c r="AP49" s="66"/>
      <c r="AQ49" s="42"/>
      <c r="AR49" s="46"/>
      <c r="AS49" s="76" t="s">
        <v>54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55</v>
      </c>
      <c r="D52" s="89"/>
      <c r="E52" s="89"/>
      <c r="F52" s="89"/>
      <c r="G52" s="89"/>
      <c r="H52" s="90"/>
      <c r="I52" s="91" t="s">
        <v>56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57</v>
      </c>
      <c r="AH52" s="89"/>
      <c r="AI52" s="89"/>
      <c r="AJ52" s="89"/>
      <c r="AK52" s="89"/>
      <c r="AL52" s="89"/>
      <c r="AM52" s="89"/>
      <c r="AN52" s="91" t="s">
        <v>58</v>
      </c>
      <c r="AO52" s="89"/>
      <c r="AP52" s="89"/>
      <c r="AQ52" s="93" t="s">
        <v>59</v>
      </c>
      <c r="AR52" s="46"/>
      <c r="AS52" s="94" t="s">
        <v>60</v>
      </c>
      <c r="AT52" s="95" t="s">
        <v>61</v>
      </c>
      <c r="AU52" s="95" t="s">
        <v>62</v>
      </c>
      <c r="AV52" s="95" t="s">
        <v>63</v>
      </c>
      <c r="AW52" s="95" t="s">
        <v>64</v>
      </c>
      <c r="AX52" s="95" t="s">
        <v>65</v>
      </c>
      <c r="AY52" s="95" t="s">
        <v>66</v>
      </c>
      <c r="AZ52" s="95" t="s">
        <v>67</v>
      </c>
      <c r="BA52" s="95" t="s">
        <v>68</v>
      </c>
      <c r="BB52" s="95" t="s">
        <v>69</v>
      </c>
      <c r="BC52" s="95" t="s">
        <v>70</v>
      </c>
      <c r="BD52" s="96" t="s">
        <v>71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72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ROUND(SUM(AG55:AG61),2)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ROUND(SUM(AS55:AS61),2)</f>
        <v>0</v>
      </c>
      <c r="AT54" s="108">
        <f>ROUND(SUM(AV54:AW54),2)</f>
        <v>0</v>
      </c>
      <c r="AU54" s="109">
        <f>ROUND(SUM(AU55:AU61),5)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ROUND(SUM(AZ55:AZ61),2)</f>
        <v>0</v>
      </c>
      <c r="BA54" s="108">
        <f>ROUND(SUM(BA55:BA61),2)</f>
        <v>0</v>
      </c>
      <c r="BB54" s="108">
        <f>ROUND(SUM(BB55:BB61),2)</f>
        <v>0</v>
      </c>
      <c r="BC54" s="108">
        <f>ROUND(SUM(BC55:BC61),2)</f>
        <v>0</v>
      </c>
      <c r="BD54" s="110">
        <f>ROUND(SUM(BD55:BD61),2)</f>
        <v>0</v>
      </c>
      <c r="BE54" s="6"/>
      <c r="BS54" s="111" t="s">
        <v>73</v>
      </c>
      <c r="BT54" s="111" t="s">
        <v>74</v>
      </c>
      <c r="BU54" s="112" t="s">
        <v>75</v>
      </c>
      <c r="BV54" s="111" t="s">
        <v>76</v>
      </c>
      <c r="BW54" s="111" t="s">
        <v>5</v>
      </c>
      <c r="BX54" s="111" t="s">
        <v>77</v>
      </c>
      <c r="CL54" s="111" t="s">
        <v>19</v>
      </c>
    </row>
    <row r="55" s="7" customFormat="1" ht="16.5" customHeight="1">
      <c r="A55" s="113" t="s">
        <v>78</v>
      </c>
      <c r="B55" s="114"/>
      <c r="C55" s="115"/>
      <c r="D55" s="116" t="s">
        <v>79</v>
      </c>
      <c r="E55" s="116"/>
      <c r="F55" s="116"/>
      <c r="G55" s="116"/>
      <c r="H55" s="116"/>
      <c r="I55" s="117"/>
      <c r="J55" s="116" t="s">
        <v>80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Bourací práce'!J30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81</v>
      </c>
      <c r="AR55" s="120"/>
      <c r="AS55" s="121">
        <v>0</v>
      </c>
      <c r="AT55" s="122">
        <f>ROUND(SUM(AV55:AW55),2)</f>
        <v>0</v>
      </c>
      <c r="AU55" s="123">
        <f>'01 - Bourací práce'!P91</f>
        <v>0</v>
      </c>
      <c r="AV55" s="122">
        <f>'01 - Bourací práce'!J33</f>
        <v>0</v>
      </c>
      <c r="AW55" s="122">
        <f>'01 - Bourací práce'!J34</f>
        <v>0</v>
      </c>
      <c r="AX55" s="122">
        <f>'01 - Bourací práce'!J35</f>
        <v>0</v>
      </c>
      <c r="AY55" s="122">
        <f>'01 - Bourací práce'!J36</f>
        <v>0</v>
      </c>
      <c r="AZ55" s="122">
        <f>'01 - Bourací práce'!F33</f>
        <v>0</v>
      </c>
      <c r="BA55" s="122">
        <f>'01 - Bourací práce'!F34</f>
        <v>0</v>
      </c>
      <c r="BB55" s="122">
        <f>'01 - Bourací práce'!F35</f>
        <v>0</v>
      </c>
      <c r="BC55" s="122">
        <f>'01 - Bourací práce'!F36</f>
        <v>0</v>
      </c>
      <c r="BD55" s="124">
        <f>'01 - Bourací práce'!F37</f>
        <v>0</v>
      </c>
      <c r="BE55" s="7"/>
      <c r="BT55" s="125" t="s">
        <v>82</v>
      </c>
      <c r="BV55" s="125" t="s">
        <v>76</v>
      </c>
      <c r="BW55" s="125" t="s">
        <v>83</v>
      </c>
      <c r="BX55" s="125" t="s">
        <v>5</v>
      </c>
      <c r="CL55" s="125" t="s">
        <v>19</v>
      </c>
      <c r="CM55" s="125" t="s">
        <v>84</v>
      </c>
    </row>
    <row r="56" s="7" customFormat="1" ht="16.5" customHeight="1">
      <c r="A56" s="113" t="s">
        <v>78</v>
      </c>
      <c r="B56" s="114"/>
      <c r="C56" s="115"/>
      <c r="D56" s="116" t="s">
        <v>85</v>
      </c>
      <c r="E56" s="116"/>
      <c r="F56" s="116"/>
      <c r="G56" s="116"/>
      <c r="H56" s="116"/>
      <c r="I56" s="117"/>
      <c r="J56" s="116" t="s">
        <v>86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'02 - Stavební práce'!J30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81</v>
      </c>
      <c r="AR56" s="120"/>
      <c r="AS56" s="121">
        <v>0</v>
      </c>
      <c r="AT56" s="122">
        <f>ROUND(SUM(AV56:AW56),2)</f>
        <v>0</v>
      </c>
      <c r="AU56" s="123">
        <f>'02 - Stavební práce'!P97</f>
        <v>0</v>
      </c>
      <c r="AV56" s="122">
        <f>'02 - Stavební práce'!J33</f>
        <v>0</v>
      </c>
      <c r="AW56" s="122">
        <f>'02 - Stavební práce'!J34</f>
        <v>0</v>
      </c>
      <c r="AX56" s="122">
        <f>'02 - Stavební práce'!J35</f>
        <v>0</v>
      </c>
      <c r="AY56" s="122">
        <f>'02 - Stavební práce'!J36</f>
        <v>0</v>
      </c>
      <c r="AZ56" s="122">
        <f>'02 - Stavební práce'!F33</f>
        <v>0</v>
      </c>
      <c r="BA56" s="122">
        <f>'02 - Stavební práce'!F34</f>
        <v>0</v>
      </c>
      <c r="BB56" s="122">
        <f>'02 - Stavební práce'!F35</f>
        <v>0</v>
      </c>
      <c r="BC56" s="122">
        <f>'02 - Stavební práce'!F36</f>
        <v>0</v>
      </c>
      <c r="BD56" s="124">
        <f>'02 - Stavební práce'!F37</f>
        <v>0</v>
      </c>
      <c r="BE56" s="7"/>
      <c r="BT56" s="125" t="s">
        <v>82</v>
      </c>
      <c r="BV56" s="125" t="s">
        <v>76</v>
      </c>
      <c r="BW56" s="125" t="s">
        <v>87</v>
      </c>
      <c r="BX56" s="125" t="s">
        <v>5</v>
      </c>
      <c r="CL56" s="125" t="s">
        <v>19</v>
      </c>
      <c r="CM56" s="125" t="s">
        <v>84</v>
      </c>
    </row>
    <row r="57" s="7" customFormat="1" ht="16.5" customHeight="1">
      <c r="A57" s="113" t="s">
        <v>78</v>
      </c>
      <c r="B57" s="114"/>
      <c r="C57" s="115"/>
      <c r="D57" s="116" t="s">
        <v>88</v>
      </c>
      <c r="E57" s="116"/>
      <c r="F57" s="116"/>
      <c r="G57" s="116"/>
      <c r="H57" s="116"/>
      <c r="I57" s="117"/>
      <c r="J57" s="116" t="s">
        <v>89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'03 - Elektroinstalace'!J30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81</v>
      </c>
      <c r="AR57" s="120"/>
      <c r="AS57" s="121">
        <v>0</v>
      </c>
      <c r="AT57" s="122">
        <f>ROUND(SUM(AV57:AW57),2)</f>
        <v>0</v>
      </c>
      <c r="AU57" s="123">
        <f>'03 - Elektroinstalace'!P86</f>
        <v>0</v>
      </c>
      <c r="AV57" s="122">
        <f>'03 - Elektroinstalace'!J33</f>
        <v>0</v>
      </c>
      <c r="AW57" s="122">
        <f>'03 - Elektroinstalace'!J34</f>
        <v>0</v>
      </c>
      <c r="AX57" s="122">
        <f>'03 - Elektroinstalace'!J35</f>
        <v>0</v>
      </c>
      <c r="AY57" s="122">
        <f>'03 - Elektroinstalace'!J36</f>
        <v>0</v>
      </c>
      <c r="AZ57" s="122">
        <f>'03 - Elektroinstalace'!F33</f>
        <v>0</v>
      </c>
      <c r="BA57" s="122">
        <f>'03 - Elektroinstalace'!F34</f>
        <v>0</v>
      </c>
      <c r="BB57" s="122">
        <f>'03 - Elektroinstalace'!F35</f>
        <v>0</v>
      </c>
      <c r="BC57" s="122">
        <f>'03 - Elektroinstalace'!F36</f>
        <v>0</v>
      </c>
      <c r="BD57" s="124">
        <f>'03 - Elektroinstalace'!F37</f>
        <v>0</v>
      </c>
      <c r="BE57" s="7"/>
      <c r="BT57" s="125" t="s">
        <v>82</v>
      </c>
      <c r="BV57" s="125" t="s">
        <v>76</v>
      </c>
      <c r="BW57" s="125" t="s">
        <v>90</v>
      </c>
      <c r="BX57" s="125" t="s">
        <v>5</v>
      </c>
      <c r="CL57" s="125" t="s">
        <v>19</v>
      </c>
      <c r="CM57" s="125" t="s">
        <v>84</v>
      </c>
    </row>
    <row r="58" s="7" customFormat="1" ht="16.5" customHeight="1">
      <c r="A58" s="113" t="s">
        <v>78</v>
      </c>
      <c r="B58" s="114"/>
      <c r="C58" s="115"/>
      <c r="D58" s="116" t="s">
        <v>91</v>
      </c>
      <c r="E58" s="116"/>
      <c r="F58" s="116"/>
      <c r="G58" s="116"/>
      <c r="H58" s="116"/>
      <c r="I58" s="117"/>
      <c r="J58" s="116" t="s">
        <v>92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'04 - ZTI 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81</v>
      </c>
      <c r="AR58" s="120"/>
      <c r="AS58" s="121">
        <v>0</v>
      </c>
      <c r="AT58" s="122">
        <f>ROUND(SUM(AV58:AW58),2)</f>
        <v>0</v>
      </c>
      <c r="AU58" s="123">
        <f>'04 - ZTI '!P82</f>
        <v>0</v>
      </c>
      <c r="AV58" s="122">
        <f>'04 - ZTI '!J33</f>
        <v>0</v>
      </c>
      <c r="AW58" s="122">
        <f>'04 - ZTI '!J34</f>
        <v>0</v>
      </c>
      <c r="AX58" s="122">
        <f>'04 - ZTI '!J35</f>
        <v>0</v>
      </c>
      <c r="AY58" s="122">
        <f>'04 - ZTI '!J36</f>
        <v>0</v>
      </c>
      <c r="AZ58" s="122">
        <f>'04 - ZTI '!F33</f>
        <v>0</v>
      </c>
      <c r="BA58" s="122">
        <f>'04 - ZTI '!F34</f>
        <v>0</v>
      </c>
      <c r="BB58" s="122">
        <f>'04 - ZTI '!F35</f>
        <v>0</v>
      </c>
      <c r="BC58" s="122">
        <f>'04 - ZTI '!F36</f>
        <v>0</v>
      </c>
      <c r="BD58" s="124">
        <f>'04 - ZTI '!F37</f>
        <v>0</v>
      </c>
      <c r="BE58" s="7"/>
      <c r="BT58" s="125" t="s">
        <v>82</v>
      </c>
      <c r="BV58" s="125" t="s">
        <v>76</v>
      </c>
      <c r="BW58" s="125" t="s">
        <v>93</v>
      </c>
      <c r="BX58" s="125" t="s">
        <v>5</v>
      </c>
      <c r="CL58" s="125" t="s">
        <v>19</v>
      </c>
      <c r="CM58" s="125" t="s">
        <v>84</v>
      </c>
    </row>
    <row r="59" s="7" customFormat="1" ht="16.5" customHeight="1">
      <c r="A59" s="113" t="s">
        <v>78</v>
      </c>
      <c r="B59" s="114"/>
      <c r="C59" s="115"/>
      <c r="D59" s="116" t="s">
        <v>94</v>
      </c>
      <c r="E59" s="116"/>
      <c r="F59" s="116"/>
      <c r="G59" s="116"/>
      <c r="H59" s="116"/>
      <c r="I59" s="117"/>
      <c r="J59" s="116" t="s">
        <v>95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'05 - VZT'!J30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81</v>
      </c>
      <c r="AR59" s="120"/>
      <c r="AS59" s="121">
        <v>0</v>
      </c>
      <c r="AT59" s="122">
        <f>ROUND(SUM(AV59:AW59),2)</f>
        <v>0</v>
      </c>
      <c r="AU59" s="123">
        <f>'05 - VZT'!P80</f>
        <v>0</v>
      </c>
      <c r="AV59" s="122">
        <f>'05 - VZT'!J33</f>
        <v>0</v>
      </c>
      <c r="AW59" s="122">
        <f>'05 - VZT'!J34</f>
        <v>0</v>
      </c>
      <c r="AX59" s="122">
        <f>'05 - VZT'!J35</f>
        <v>0</v>
      </c>
      <c r="AY59" s="122">
        <f>'05 - VZT'!J36</f>
        <v>0</v>
      </c>
      <c r="AZ59" s="122">
        <f>'05 - VZT'!F33</f>
        <v>0</v>
      </c>
      <c r="BA59" s="122">
        <f>'05 - VZT'!F34</f>
        <v>0</v>
      </c>
      <c r="BB59" s="122">
        <f>'05 - VZT'!F35</f>
        <v>0</v>
      </c>
      <c r="BC59" s="122">
        <f>'05 - VZT'!F36</f>
        <v>0</v>
      </c>
      <c r="BD59" s="124">
        <f>'05 - VZT'!F37</f>
        <v>0</v>
      </c>
      <c r="BE59" s="7"/>
      <c r="BT59" s="125" t="s">
        <v>82</v>
      </c>
      <c r="BV59" s="125" t="s">
        <v>76</v>
      </c>
      <c r="BW59" s="125" t="s">
        <v>96</v>
      </c>
      <c r="BX59" s="125" t="s">
        <v>5</v>
      </c>
      <c r="CL59" s="125" t="s">
        <v>19</v>
      </c>
      <c r="CM59" s="125" t="s">
        <v>84</v>
      </c>
    </row>
    <row r="60" s="7" customFormat="1" ht="16.5" customHeight="1">
      <c r="A60" s="113" t="s">
        <v>78</v>
      </c>
      <c r="B60" s="114"/>
      <c r="C60" s="115"/>
      <c r="D60" s="116" t="s">
        <v>97</v>
      </c>
      <c r="E60" s="116"/>
      <c r="F60" s="116"/>
      <c r="G60" s="116"/>
      <c r="H60" s="116"/>
      <c r="I60" s="117"/>
      <c r="J60" s="116" t="s">
        <v>98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8">
        <f>'06 - Vytápění '!J30</f>
        <v>0</v>
      </c>
      <c r="AH60" s="117"/>
      <c r="AI60" s="117"/>
      <c r="AJ60" s="117"/>
      <c r="AK60" s="117"/>
      <c r="AL60" s="117"/>
      <c r="AM60" s="117"/>
      <c r="AN60" s="118">
        <f>SUM(AG60,AT60)</f>
        <v>0</v>
      </c>
      <c r="AO60" s="117"/>
      <c r="AP60" s="117"/>
      <c r="AQ60" s="119" t="s">
        <v>81</v>
      </c>
      <c r="AR60" s="120"/>
      <c r="AS60" s="121">
        <v>0</v>
      </c>
      <c r="AT60" s="122">
        <f>ROUND(SUM(AV60:AW60),2)</f>
        <v>0</v>
      </c>
      <c r="AU60" s="123">
        <f>'06 - Vytápění '!P84</f>
        <v>0</v>
      </c>
      <c r="AV60" s="122">
        <f>'06 - Vytápění '!J33</f>
        <v>0</v>
      </c>
      <c r="AW60" s="122">
        <f>'06 - Vytápění '!J34</f>
        <v>0</v>
      </c>
      <c r="AX60" s="122">
        <f>'06 - Vytápění '!J35</f>
        <v>0</v>
      </c>
      <c r="AY60" s="122">
        <f>'06 - Vytápění '!J36</f>
        <v>0</v>
      </c>
      <c r="AZ60" s="122">
        <f>'06 - Vytápění '!F33</f>
        <v>0</v>
      </c>
      <c r="BA60" s="122">
        <f>'06 - Vytápění '!F34</f>
        <v>0</v>
      </c>
      <c r="BB60" s="122">
        <f>'06 - Vytápění '!F35</f>
        <v>0</v>
      </c>
      <c r="BC60" s="122">
        <f>'06 - Vytápění '!F36</f>
        <v>0</v>
      </c>
      <c r="BD60" s="124">
        <f>'06 - Vytápění '!F37</f>
        <v>0</v>
      </c>
      <c r="BE60" s="7"/>
      <c r="BT60" s="125" t="s">
        <v>82</v>
      </c>
      <c r="BV60" s="125" t="s">
        <v>76</v>
      </c>
      <c r="BW60" s="125" t="s">
        <v>99</v>
      </c>
      <c r="BX60" s="125" t="s">
        <v>5</v>
      </c>
      <c r="CL60" s="125" t="s">
        <v>19</v>
      </c>
      <c r="CM60" s="125" t="s">
        <v>84</v>
      </c>
    </row>
    <row r="61" s="7" customFormat="1" ht="16.5" customHeight="1">
      <c r="A61" s="113" t="s">
        <v>78</v>
      </c>
      <c r="B61" s="114"/>
      <c r="C61" s="115"/>
      <c r="D61" s="116" t="s">
        <v>100</v>
      </c>
      <c r="E61" s="116"/>
      <c r="F61" s="116"/>
      <c r="G61" s="116"/>
      <c r="H61" s="116"/>
      <c r="I61" s="117"/>
      <c r="J61" s="116" t="s">
        <v>101</v>
      </c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8">
        <f>'VON - Vedlejší a ostatní ...'!J30</f>
        <v>0</v>
      </c>
      <c r="AH61" s="117"/>
      <c r="AI61" s="117"/>
      <c r="AJ61" s="117"/>
      <c r="AK61" s="117"/>
      <c r="AL61" s="117"/>
      <c r="AM61" s="117"/>
      <c r="AN61" s="118">
        <f>SUM(AG61,AT61)</f>
        <v>0</v>
      </c>
      <c r="AO61" s="117"/>
      <c r="AP61" s="117"/>
      <c r="AQ61" s="119" t="s">
        <v>81</v>
      </c>
      <c r="AR61" s="120"/>
      <c r="AS61" s="126">
        <v>0</v>
      </c>
      <c r="AT61" s="127">
        <f>ROUND(SUM(AV61:AW61),2)</f>
        <v>0</v>
      </c>
      <c r="AU61" s="128">
        <f>'VON - Vedlejší a ostatní ...'!P85</f>
        <v>0</v>
      </c>
      <c r="AV61" s="127">
        <f>'VON - Vedlejší a ostatní ...'!J33</f>
        <v>0</v>
      </c>
      <c r="AW61" s="127">
        <f>'VON - Vedlejší a ostatní ...'!J34</f>
        <v>0</v>
      </c>
      <c r="AX61" s="127">
        <f>'VON - Vedlejší a ostatní ...'!J35</f>
        <v>0</v>
      </c>
      <c r="AY61" s="127">
        <f>'VON - Vedlejší a ostatní ...'!J36</f>
        <v>0</v>
      </c>
      <c r="AZ61" s="127">
        <f>'VON - Vedlejší a ostatní ...'!F33</f>
        <v>0</v>
      </c>
      <c r="BA61" s="127">
        <f>'VON - Vedlejší a ostatní ...'!F34</f>
        <v>0</v>
      </c>
      <c r="BB61" s="127">
        <f>'VON - Vedlejší a ostatní ...'!F35</f>
        <v>0</v>
      </c>
      <c r="BC61" s="127">
        <f>'VON - Vedlejší a ostatní ...'!F36</f>
        <v>0</v>
      </c>
      <c r="BD61" s="129">
        <f>'VON - Vedlejší a ostatní ...'!F37</f>
        <v>0</v>
      </c>
      <c r="BE61" s="7"/>
      <c r="BT61" s="125" t="s">
        <v>82</v>
      </c>
      <c r="BV61" s="125" t="s">
        <v>76</v>
      </c>
      <c r="BW61" s="125" t="s">
        <v>102</v>
      </c>
      <c r="BX61" s="125" t="s">
        <v>5</v>
      </c>
      <c r="CL61" s="125" t="s">
        <v>19</v>
      </c>
      <c r="CM61" s="125" t="s">
        <v>84</v>
      </c>
    </row>
    <row r="62" s="2" customFormat="1" ht="30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6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46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</row>
  </sheetData>
  <sheetProtection sheet="1" formatColumns="0" formatRows="0" objects="1" scenarios="1" spinCount="100000" saltValue="EBOkyxDjNVojZhOA0CrApD8RIUNMpBiRaRBdX8GzXKg9WCyQc2y2z2cHv6l1dYQ0lf+408dZbAbAjs8nDhZ1LQ==" hashValue="OF9dtyaijJupVfHsiJD2g7Prhm3ILE6axNgU9tPjBRz5SO9lQjgX3ndYAw29Z1saKPbOFAcSq18ESGq35mH3xg==" algorithmName="SHA-512" password="CA9C"/>
  <mergeCells count="66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Bourací práce'!C2" display="/"/>
    <hyperlink ref="A56" location="'02 - Stavební práce'!C2" display="/"/>
    <hyperlink ref="A57" location="'03 - Elektroinstalace'!C2" display="/"/>
    <hyperlink ref="A58" location="'04 - ZTI '!C2" display="/"/>
    <hyperlink ref="A59" location="'05 - VZT'!C2" display="/"/>
    <hyperlink ref="A60" location="'06 - Vytápění '!C2" display="/"/>
    <hyperlink ref="A61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92" customWidth="1"/>
    <col min="2" max="2" width="1.667969" style="292" customWidth="1"/>
    <col min="3" max="4" width="5" style="292" customWidth="1"/>
    <col min="5" max="5" width="11.66016" style="292" customWidth="1"/>
    <col min="6" max="6" width="9.160156" style="292" customWidth="1"/>
    <col min="7" max="7" width="5" style="292" customWidth="1"/>
    <col min="8" max="8" width="77.83203" style="292" customWidth="1"/>
    <col min="9" max="10" width="20" style="292" customWidth="1"/>
    <col min="11" max="11" width="1.667969" style="292" customWidth="1"/>
  </cols>
  <sheetData>
    <row r="1" s="1" customFormat="1" ht="37.5" customHeight="1"/>
    <row r="2" s="1" customFormat="1" ht="7.5" customHeight="1">
      <c r="B2" s="293"/>
      <c r="C2" s="294"/>
      <c r="D2" s="294"/>
      <c r="E2" s="294"/>
      <c r="F2" s="294"/>
      <c r="G2" s="294"/>
      <c r="H2" s="294"/>
      <c r="I2" s="294"/>
      <c r="J2" s="294"/>
      <c r="K2" s="295"/>
    </row>
    <row r="3" s="16" customFormat="1" ht="45" customHeight="1">
      <c r="B3" s="296"/>
      <c r="C3" s="297" t="s">
        <v>1407</v>
      </c>
      <c r="D3" s="297"/>
      <c r="E3" s="297"/>
      <c r="F3" s="297"/>
      <c r="G3" s="297"/>
      <c r="H3" s="297"/>
      <c r="I3" s="297"/>
      <c r="J3" s="297"/>
      <c r="K3" s="298"/>
    </row>
    <row r="4" s="1" customFormat="1" ht="25.5" customHeight="1">
      <c r="B4" s="299"/>
      <c r="C4" s="300" t="s">
        <v>1408</v>
      </c>
      <c r="D4" s="300"/>
      <c r="E4" s="300"/>
      <c r="F4" s="300"/>
      <c r="G4" s="300"/>
      <c r="H4" s="300"/>
      <c r="I4" s="300"/>
      <c r="J4" s="300"/>
      <c r="K4" s="301"/>
    </row>
    <row r="5" s="1" customFormat="1" ht="5.25" customHeight="1">
      <c r="B5" s="299"/>
      <c r="C5" s="302"/>
      <c r="D5" s="302"/>
      <c r="E5" s="302"/>
      <c r="F5" s="302"/>
      <c r="G5" s="302"/>
      <c r="H5" s="302"/>
      <c r="I5" s="302"/>
      <c r="J5" s="302"/>
      <c r="K5" s="301"/>
    </row>
    <row r="6" s="1" customFormat="1" ht="15" customHeight="1">
      <c r="B6" s="299"/>
      <c r="C6" s="303" t="s">
        <v>1409</v>
      </c>
      <c r="D6" s="303"/>
      <c r="E6" s="303"/>
      <c r="F6" s="303"/>
      <c r="G6" s="303"/>
      <c r="H6" s="303"/>
      <c r="I6" s="303"/>
      <c r="J6" s="303"/>
      <c r="K6" s="301"/>
    </row>
    <row r="7" s="1" customFormat="1" ht="15" customHeight="1">
      <c r="B7" s="304"/>
      <c r="C7" s="303" t="s">
        <v>1410</v>
      </c>
      <c r="D7" s="303"/>
      <c r="E7" s="303"/>
      <c r="F7" s="303"/>
      <c r="G7" s="303"/>
      <c r="H7" s="303"/>
      <c r="I7" s="303"/>
      <c r="J7" s="303"/>
      <c r="K7" s="301"/>
    </row>
    <row r="8" s="1" customFormat="1" ht="12.75" customHeight="1">
      <c r="B8" s="304"/>
      <c r="C8" s="303"/>
      <c r="D8" s="303"/>
      <c r="E8" s="303"/>
      <c r="F8" s="303"/>
      <c r="G8" s="303"/>
      <c r="H8" s="303"/>
      <c r="I8" s="303"/>
      <c r="J8" s="303"/>
      <c r="K8" s="301"/>
    </row>
    <row r="9" s="1" customFormat="1" ht="15" customHeight="1">
      <c r="B9" s="304"/>
      <c r="C9" s="303" t="s">
        <v>1411</v>
      </c>
      <c r="D9" s="303"/>
      <c r="E9" s="303"/>
      <c r="F9" s="303"/>
      <c r="G9" s="303"/>
      <c r="H9" s="303"/>
      <c r="I9" s="303"/>
      <c r="J9" s="303"/>
      <c r="K9" s="301"/>
    </row>
    <row r="10" s="1" customFormat="1" ht="15" customHeight="1">
      <c r="B10" s="304"/>
      <c r="C10" s="303"/>
      <c r="D10" s="303" t="s">
        <v>1412</v>
      </c>
      <c r="E10" s="303"/>
      <c r="F10" s="303"/>
      <c r="G10" s="303"/>
      <c r="H10" s="303"/>
      <c r="I10" s="303"/>
      <c r="J10" s="303"/>
      <c r="K10" s="301"/>
    </row>
    <row r="11" s="1" customFormat="1" ht="15" customHeight="1">
      <c r="B11" s="304"/>
      <c r="C11" s="305"/>
      <c r="D11" s="303" t="s">
        <v>1413</v>
      </c>
      <c r="E11" s="303"/>
      <c r="F11" s="303"/>
      <c r="G11" s="303"/>
      <c r="H11" s="303"/>
      <c r="I11" s="303"/>
      <c r="J11" s="303"/>
      <c r="K11" s="301"/>
    </row>
    <row r="12" s="1" customFormat="1" ht="15" customHeight="1">
      <c r="B12" s="304"/>
      <c r="C12" s="305"/>
      <c r="D12" s="303"/>
      <c r="E12" s="303"/>
      <c r="F12" s="303"/>
      <c r="G12" s="303"/>
      <c r="H12" s="303"/>
      <c r="I12" s="303"/>
      <c r="J12" s="303"/>
      <c r="K12" s="301"/>
    </row>
    <row r="13" s="1" customFormat="1" ht="15" customHeight="1">
      <c r="B13" s="304"/>
      <c r="C13" s="305"/>
      <c r="D13" s="306" t="s">
        <v>1414</v>
      </c>
      <c r="E13" s="303"/>
      <c r="F13" s="303"/>
      <c r="G13" s="303"/>
      <c r="H13" s="303"/>
      <c r="I13" s="303"/>
      <c r="J13" s="303"/>
      <c r="K13" s="301"/>
    </row>
    <row r="14" s="1" customFormat="1" ht="12.75" customHeight="1">
      <c r="B14" s="304"/>
      <c r="C14" s="305"/>
      <c r="D14" s="305"/>
      <c r="E14" s="305"/>
      <c r="F14" s="305"/>
      <c r="G14" s="305"/>
      <c r="H14" s="305"/>
      <c r="I14" s="305"/>
      <c r="J14" s="305"/>
      <c r="K14" s="301"/>
    </row>
    <row r="15" s="1" customFormat="1" ht="15" customHeight="1">
      <c r="B15" s="304"/>
      <c r="C15" s="305"/>
      <c r="D15" s="303" t="s">
        <v>1415</v>
      </c>
      <c r="E15" s="303"/>
      <c r="F15" s="303"/>
      <c r="G15" s="303"/>
      <c r="H15" s="303"/>
      <c r="I15" s="303"/>
      <c r="J15" s="303"/>
      <c r="K15" s="301"/>
    </row>
    <row r="16" s="1" customFormat="1" ht="15" customHeight="1">
      <c r="B16" s="304"/>
      <c r="C16" s="305"/>
      <c r="D16" s="303" t="s">
        <v>1416</v>
      </c>
      <c r="E16" s="303"/>
      <c r="F16" s="303"/>
      <c r="G16" s="303"/>
      <c r="H16" s="303"/>
      <c r="I16" s="303"/>
      <c r="J16" s="303"/>
      <c r="K16" s="301"/>
    </row>
    <row r="17" s="1" customFormat="1" ht="15" customHeight="1">
      <c r="B17" s="304"/>
      <c r="C17" s="305"/>
      <c r="D17" s="303" t="s">
        <v>1417</v>
      </c>
      <c r="E17" s="303"/>
      <c r="F17" s="303"/>
      <c r="G17" s="303"/>
      <c r="H17" s="303"/>
      <c r="I17" s="303"/>
      <c r="J17" s="303"/>
      <c r="K17" s="301"/>
    </row>
    <row r="18" s="1" customFormat="1" ht="15" customHeight="1">
      <c r="B18" s="304"/>
      <c r="C18" s="305"/>
      <c r="D18" s="305"/>
      <c r="E18" s="307" t="s">
        <v>81</v>
      </c>
      <c r="F18" s="303" t="s">
        <v>1418</v>
      </c>
      <c r="G18" s="303"/>
      <c r="H18" s="303"/>
      <c r="I18" s="303"/>
      <c r="J18" s="303"/>
      <c r="K18" s="301"/>
    </row>
    <row r="19" s="1" customFormat="1" ht="15" customHeight="1">
      <c r="B19" s="304"/>
      <c r="C19" s="305"/>
      <c r="D19" s="305"/>
      <c r="E19" s="307" t="s">
        <v>1419</v>
      </c>
      <c r="F19" s="303" t="s">
        <v>1420</v>
      </c>
      <c r="G19" s="303"/>
      <c r="H19" s="303"/>
      <c r="I19" s="303"/>
      <c r="J19" s="303"/>
      <c r="K19" s="301"/>
    </row>
    <row r="20" s="1" customFormat="1" ht="15" customHeight="1">
      <c r="B20" s="304"/>
      <c r="C20" s="305"/>
      <c r="D20" s="305"/>
      <c r="E20" s="307" t="s">
        <v>1421</v>
      </c>
      <c r="F20" s="303" t="s">
        <v>1422</v>
      </c>
      <c r="G20" s="303"/>
      <c r="H20" s="303"/>
      <c r="I20" s="303"/>
      <c r="J20" s="303"/>
      <c r="K20" s="301"/>
    </row>
    <row r="21" s="1" customFormat="1" ht="15" customHeight="1">
      <c r="B21" s="304"/>
      <c r="C21" s="305"/>
      <c r="D21" s="305"/>
      <c r="E21" s="307" t="s">
        <v>100</v>
      </c>
      <c r="F21" s="303" t="s">
        <v>101</v>
      </c>
      <c r="G21" s="303"/>
      <c r="H21" s="303"/>
      <c r="I21" s="303"/>
      <c r="J21" s="303"/>
      <c r="K21" s="301"/>
    </row>
    <row r="22" s="1" customFormat="1" ht="15" customHeight="1">
      <c r="B22" s="304"/>
      <c r="C22" s="305"/>
      <c r="D22" s="305"/>
      <c r="E22" s="307" t="s">
        <v>1423</v>
      </c>
      <c r="F22" s="303" t="s">
        <v>832</v>
      </c>
      <c r="G22" s="303"/>
      <c r="H22" s="303"/>
      <c r="I22" s="303"/>
      <c r="J22" s="303"/>
      <c r="K22" s="301"/>
    </row>
    <row r="23" s="1" customFormat="1" ht="15" customHeight="1">
      <c r="B23" s="304"/>
      <c r="C23" s="305"/>
      <c r="D23" s="305"/>
      <c r="E23" s="307" t="s">
        <v>1424</v>
      </c>
      <c r="F23" s="303" t="s">
        <v>1425</v>
      </c>
      <c r="G23" s="303"/>
      <c r="H23" s="303"/>
      <c r="I23" s="303"/>
      <c r="J23" s="303"/>
      <c r="K23" s="301"/>
    </row>
    <row r="24" s="1" customFormat="1" ht="12.75" customHeight="1">
      <c r="B24" s="304"/>
      <c r="C24" s="305"/>
      <c r="D24" s="305"/>
      <c r="E24" s="305"/>
      <c r="F24" s="305"/>
      <c r="G24" s="305"/>
      <c r="H24" s="305"/>
      <c r="I24" s="305"/>
      <c r="J24" s="305"/>
      <c r="K24" s="301"/>
    </row>
    <row r="25" s="1" customFormat="1" ht="15" customHeight="1">
      <c r="B25" s="304"/>
      <c r="C25" s="303" t="s">
        <v>1426</v>
      </c>
      <c r="D25" s="303"/>
      <c r="E25" s="303"/>
      <c r="F25" s="303"/>
      <c r="G25" s="303"/>
      <c r="H25" s="303"/>
      <c r="I25" s="303"/>
      <c r="J25" s="303"/>
      <c r="K25" s="301"/>
    </row>
    <row r="26" s="1" customFormat="1" ht="15" customHeight="1">
      <c r="B26" s="304"/>
      <c r="C26" s="303" t="s">
        <v>1427</v>
      </c>
      <c r="D26" s="303"/>
      <c r="E26" s="303"/>
      <c r="F26" s="303"/>
      <c r="G26" s="303"/>
      <c r="H26" s="303"/>
      <c r="I26" s="303"/>
      <c r="J26" s="303"/>
      <c r="K26" s="301"/>
    </row>
    <row r="27" s="1" customFormat="1" ht="15" customHeight="1">
      <c r="B27" s="304"/>
      <c r="C27" s="303"/>
      <c r="D27" s="303" t="s">
        <v>1428</v>
      </c>
      <c r="E27" s="303"/>
      <c r="F27" s="303"/>
      <c r="G27" s="303"/>
      <c r="H27" s="303"/>
      <c r="I27" s="303"/>
      <c r="J27" s="303"/>
      <c r="K27" s="301"/>
    </row>
    <row r="28" s="1" customFormat="1" ht="15" customHeight="1">
      <c r="B28" s="304"/>
      <c r="C28" s="305"/>
      <c r="D28" s="303" t="s">
        <v>1429</v>
      </c>
      <c r="E28" s="303"/>
      <c r="F28" s="303"/>
      <c r="G28" s="303"/>
      <c r="H28" s="303"/>
      <c r="I28" s="303"/>
      <c r="J28" s="303"/>
      <c r="K28" s="301"/>
    </row>
    <row r="29" s="1" customFormat="1" ht="12.75" customHeight="1">
      <c r="B29" s="304"/>
      <c r="C29" s="305"/>
      <c r="D29" s="305"/>
      <c r="E29" s="305"/>
      <c r="F29" s="305"/>
      <c r="G29" s="305"/>
      <c r="H29" s="305"/>
      <c r="I29" s="305"/>
      <c r="J29" s="305"/>
      <c r="K29" s="301"/>
    </row>
    <row r="30" s="1" customFormat="1" ht="15" customHeight="1">
      <c r="B30" s="304"/>
      <c r="C30" s="305"/>
      <c r="D30" s="303" t="s">
        <v>1430</v>
      </c>
      <c r="E30" s="303"/>
      <c r="F30" s="303"/>
      <c r="G30" s="303"/>
      <c r="H30" s="303"/>
      <c r="I30" s="303"/>
      <c r="J30" s="303"/>
      <c r="K30" s="301"/>
    </row>
    <row r="31" s="1" customFormat="1" ht="15" customHeight="1">
      <c r="B31" s="304"/>
      <c r="C31" s="305"/>
      <c r="D31" s="303" t="s">
        <v>1431</v>
      </c>
      <c r="E31" s="303"/>
      <c r="F31" s="303"/>
      <c r="G31" s="303"/>
      <c r="H31" s="303"/>
      <c r="I31" s="303"/>
      <c r="J31" s="303"/>
      <c r="K31" s="301"/>
    </row>
    <row r="32" s="1" customFormat="1" ht="12.75" customHeight="1">
      <c r="B32" s="304"/>
      <c r="C32" s="305"/>
      <c r="D32" s="305"/>
      <c r="E32" s="305"/>
      <c r="F32" s="305"/>
      <c r="G32" s="305"/>
      <c r="H32" s="305"/>
      <c r="I32" s="305"/>
      <c r="J32" s="305"/>
      <c r="K32" s="301"/>
    </row>
    <row r="33" s="1" customFormat="1" ht="15" customHeight="1">
      <c r="B33" s="304"/>
      <c r="C33" s="305"/>
      <c r="D33" s="303" t="s">
        <v>1432</v>
      </c>
      <c r="E33" s="303"/>
      <c r="F33" s="303"/>
      <c r="G33" s="303"/>
      <c r="H33" s="303"/>
      <c r="I33" s="303"/>
      <c r="J33" s="303"/>
      <c r="K33" s="301"/>
    </row>
    <row r="34" s="1" customFormat="1" ht="15" customHeight="1">
      <c r="B34" s="304"/>
      <c r="C34" s="305"/>
      <c r="D34" s="303" t="s">
        <v>1433</v>
      </c>
      <c r="E34" s="303"/>
      <c r="F34" s="303"/>
      <c r="G34" s="303"/>
      <c r="H34" s="303"/>
      <c r="I34" s="303"/>
      <c r="J34" s="303"/>
      <c r="K34" s="301"/>
    </row>
    <row r="35" s="1" customFormat="1" ht="15" customHeight="1">
      <c r="B35" s="304"/>
      <c r="C35" s="305"/>
      <c r="D35" s="303" t="s">
        <v>1434</v>
      </c>
      <c r="E35" s="303"/>
      <c r="F35" s="303"/>
      <c r="G35" s="303"/>
      <c r="H35" s="303"/>
      <c r="I35" s="303"/>
      <c r="J35" s="303"/>
      <c r="K35" s="301"/>
    </row>
    <row r="36" s="1" customFormat="1" ht="15" customHeight="1">
      <c r="B36" s="304"/>
      <c r="C36" s="305"/>
      <c r="D36" s="303"/>
      <c r="E36" s="306" t="s">
        <v>123</v>
      </c>
      <c r="F36" s="303"/>
      <c r="G36" s="303" t="s">
        <v>1435</v>
      </c>
      <c r="H36" s="303"/>
      <c r="I36" s="303"/>
      <c r="J36" s="303"/>
      <c r="K36" s="301"/>
    </row>
    <row r="37" s="1" customFormat="1" ht="30.75" customHeight="1">
      <c r="B37" s="304"/>
      <c r="C37" s="305"/>
      <c r="D37" s="303"/>
      <c r="E37" s="306" t="s">
        <v>1436</v>
      </c>
      <c r="F37" s="303"/>
      <c r="G37" s="303" t="s">
        <v>1437</v>
      </c>
      <c r="H37" s="303"/>
      <c r="I37" s="303"/>
      <c r="J37" s="303"/>
      <c r="K37" s="301"/>
    </row>
    <row r="38" s="1" customFormat="1" ht="15" customHeight="1">
      <c r="B38" s="304"/>
      <c r="C38" s="305"/>
      <c r="D38" s="303"/>
      <c r="E38" s="306" t="s">
        <v>55</v>
      </c>
      <c r="F38" s="303"/>
      <c r="G38" s="303" t="s">
        <v>1438</v>
      </c>
      <c r="H38" s="303"/>
      <c r="I38" s="303"/>
      <c r="J38" s="303"/>
      <c r="K38" s="301"/>
    </row>
    <row r="39" s="1" customFormat="1" ht="15" customHeight="1">
      <c r="B39" s="304"/>
      <c r="C39" s="305"/>
      <c r="D39" s="303"/>
      <c r="E39" s="306" t="s">
        <v>56</v>
      </c>
      <c r="F39" s="303"/>
      <c r="G39" s="303" t="s">
        <v>1439</v>
      </c>
      <c r="H39" s="303"/>
      <c r="I39" s="303"/>
      <c r="J39" s="303"/>
      <c r="K39" s="301"/>
    </row>
    <row r="40" s="1" customFormat="1" ht="15" customHeight="1">
      <c r="B40" s="304"/>
      <c r="C40" s="305"/>
      <c r="D40" s="303"/>
      <c r="E40" s="306" t="s">
        <v>124</v>
      </c>
      <c r="F40" s="303"/>
      <c r="G40" s="303" t="s">
        <v>1440</v>
      </c>
      <c r="H40" s="303"/>
      <c r="I40" s="303"/>
      <c r="J40" s="303"/>
      <c r="K40" s="301"/>
    </row>
    <row r="41" s="1" customFormat="1" ht="15" customHeight="1">
      <c r="B41" s="304"/>
      <c r="C41" s="305"/>
      <c r="D41" s="303"/>
      <c r="E41" s="306" t="s">
        <v>125</v>
      </c>
      <c r="F41" s="303"/>
      <c r="G41" s="303" t="s">
        <v>1441</v>
      </c>
      <c r="H41" s="303"/>
      <c r="I41" s="303"/>
      <c r="J41" s="303"/>
      <c r="K41" s="301"/>
    </row>
    <row r="42" s="1" customFormat="1" ht="15" customHeight="1">
      <c r="B42" s="304"/>
      <c r="C42" s="305"/>
      <c r="D42" s="303"/>
      <c r="E42" s="306" t="s">
        <v>1442</v>
      </c>
      <c r="F42" s="303"/>
      <c r="G42" s="303" t="s">
        <v>1443</v>
      </c>
      <c r="H42" s="303"/>
      <c r="I42" s="303"/>
      <c r="J42" s="303"/>
      <c r="K42" s="301"/>
    </row>
    <row r="43" s="1" customFormat="1" ht="15" customHeight="1">
      <c r="B43" s="304"/>
      <c r="C43" s="305"/>
      <c r="D43" s="303"/>
      <c r="E43" s="306"/>
      <c r="F43" s="303"/>
      <c r="G43" s="303" t="s">
        <v>1444</v>
      </c>
      <c r="H43" s="303"/>
      <c r="I43" s="303"/>
      <c r="J43" s="303"/>
      <c r="K43" s="301"/>
    </row>
    <row r="44" s="1" customFormat="1" ht="15" customHeight="1">
      <c r="B44" s="304"/>
      <c r="C44" s="305"/>
      <c r="D44" s="303"/>
      <c r="E44" s="306" t="s">
        <v>1445</v>
      </c>
      <c r="F44" s="303"/>
      <c r="G44" s="303" t="s">
        <v>1446</v>
      </c>
      <c r="H44" s="303"/>
      <c r="I44" s="303"/>
      <c r="J44" s="303"/>
      <c r="K44" s="301"/>
    </row>
    <row r="45" s="1" customFormat="1" ht="15" customHeight="1">
      <c r="B45" s="304"/>
      <c r="C45" s="305"/>
      <c r="D45" s="303"/>
      <c r="E45" s="306" t="s">
        <v>127</v>
      </c>
      <c r="F45" s="303"/>
      <c r="G45" s="303" t="s">
        <v>1447</v>
      </c>
      <c r="H45" s="303"/>
      <c r="I45" s="303"/>
      <c r="J45" s="303"/>
      <c r="K45" s="301"/>
    </row>
    <row r="46" s="1" customFormat="1" ht="12.75" customHeight="1">
      <c r="B46" s="304"/>
      <c r="C46" s="305"/>
      <c r="D46" s="303"/>
      <c r="E46" s="303"/>
      <c r="F46" s="303"/>
      <c r="G46" s="303"/>
      <c r="H46" s="303"/>
      <c r="I46" s="303"/>
      <c r="J46" s="303"/>
      <c r="K46" s="301"/>
    </row>
    <row r="47" s="1" customFormat="1" ht="15" customHeight="1">
      <c r="B47" s="304"/>
      <c r="C47" s="305"/>
      <c r="D47" s="303" t="s">
        <v>1448</v>
      </c>
      <c r="E47" s="303"/>
      <c r="F47" s="303"/>
      <c r="G47" s="303"/>
      <c r="H47" s="303"/>
      <c r="I47" s="303"/>
      <c r="J47" s="303"/>
      <c r="K47" s="301"/>
    </row>
    <row r="48" s="1" customFormat="1" ht="15" customHeight="1">
      <c r="B48" s="304"/>
      <c r="C48" s="305"/>
      <c r="D48" s="305"/>
      <c r="E48" s="303" t="s">
        <v>1449</v>
      </c>
      <c r="F48" s="303"/>
      <c r="G48" s="303"/>
      <c r="H48" s="303"/>
      <c r="I48" s="303"/>
      <c r="J48" s="303"/>
      <c r="K48" s="301"/>
    </row>
    <row r="49" s="1" customFormat="1" ht="15" customHeight="1">
      <c r="B49" s="304"/>
      <c r="C49" s="305"/>
      <c r="D49" s="305"/>
      <c r="E49" s="303" t="s">
        <v>1450</v>
      </c>
      <c r="F49" s="303"/>
      <c r="G49" s="303"/>
      <c r="H49" s="303"/>
      <c r="I49" s="303"/>
      <c r="J49" s="303"/>
      <c r="K49" s="301"/>
    </row>
    <row r="50" s="1" customFormat="1" ht="15" customHeight="1">
      <c r="B50" s="304"/>
      <c r="C50" s="305"/>
      <c r="D50" s="305"/>
      <c r="E50" s="303" t="s">
        <v>1451</v>
      </c>
      <c r="F50" s="303"/>
      <c r="G50" s="303"/>
      <c r="H50" s="303"/>
      <c r="I50" s="303"/>
      <c r="J50" s="303"/>
      <c r="K50" s="301"/>
    </row>
    <row r="51" s="1" customFormat="1" ht="15" customHeight="1">
      <c r="B51" s="304"/>
      <c r="C51" s="305"/>
      <c r="D51" s="303" t="s">
        <v>1452</v>
      </c>
      <c r="E51" s="303"/>
      <c r="F51" s="303"/>
      <c r="G51" s="303"/>
      <c r="H51" s="303"/>
      <c r="I51" s="303"/>
      <c r="J51" s="303"/>
      <c r="K51" s="301"/>
    </row>
    <row r="52" s="1" customFormat="1" ht="25.5" customHeight="1">
      <c r="B52" s="299"/>
      <c r="C52" s="300" t="s">
        <v>1453</v>
      </c>
      <c r="D52" s="300"/>
      <c r="E52" s="300"/>
      <c r="F52" s="300"/>
      <c r="G52" s="300"/>
      <c r="H52" s="300"/>
      <c r="I52" s="300"/>
      <c r="J52" s="300"/>
      <c r="K52" s="301"/>
    </row>
    <row r="53" s="1" customFormat="1" ht="5.25" customHeight="1">
      <c r="B53" s="299"/>
      <c r="C53" s="302"/>
      <c r="D53" s="302"/>
      <c r="E53" s="302"/>
      <c r="F53" s="302"/>
      <c r="G53" s="302"/>
      <c r="H53" s="302"/>
      <c r="I53" s="302"/>
      <c r="J53" s="302"/>
      <c r="K53" s="301"/>
    </row>
    <row r="54" s="1" customFormat="1" ht="15" customHeight="1">
      <c r="B54" s="299"/>
      <c r="C54" s="303" t="s">
        <v>1454</v>
      </c>
      <c r="D54" s="303"/>
      <c r="E54" s="303"/>
      <c r="F54" s="303"/>
      <c r="G54" s="303"/>
      <c r="H54" s="303"/>
      <c r="I54" s="303"/>
      <c r="J54" s="303"/>
      <c r="K54" s="301"/>
    </row>
    <row r="55" s="1" customFormat="1" ht="15" customHeight="1">
      <c r="B55" s="299"/>
      <c r="C55" s="303" t="s">
        <v>1455</v>
      </c>
      <c r="D55" s="303"/>
      <c r="E55" s="303"/>
      <c r="F55" s="303"/>
      <c r="G55" s="303"/>
      <c r="H55" s="303"/>
      <c r="I55" s="303"/>
      <c r="J55" s="303"/>
      <c r="K55" s="301"/>
    </row>
    <row r="56" s="1" customFormat="1" ht="12.75" customHeight="1">
      <c r="B56" s="299"/>
      <c r="C56" s="303"/>
      <c r="D56" s="303"/>
      <c r="E56" s="303"/>
      <c r="F56" s="303"/>
      <c r="G56" s="303"/>
      <c r="H56" s="303"/>
      <c r="I56" s="303"/>
      <c r="J56" s="303"/>
      <c r="K56" s="301"/>
    </row>
    <row r="57" s="1" customFormat="1" ht="15" customHeight="1">
      <c r="B57" s="299"/>
      <c r="C57" s="303" t="s">
        <v>1456</v>
      </c>
      <c r="D57" s="303"/>
      <c r="E57" s="303"/>
      <c r="F57" s="303"/>
      <c r="G57" s="303"/>
      <c r="H57" s="303"/>
      <c r="I57" s="303"/>
      <c r="J57" s="303"/>
      <c r="K57" s="301"/>
    </row>
    <row r="58" s="1" customFormat="1" ht="15" customHeight="1">
      <c r="B58" s="299"/>
      <c r="C58" s="305"/>
      <c r="D58" s="303" t="s">
        <v>1457</v>
      </c>
      <c r="E58" s="303"/>
      <c r="F58" s="303"/>
      <c r="G58" s="303"/>
      <c r="H58" s="303"/>
      <c r="I58" s="303"/>
      <c r="J58" s="303"/>
      <c r="K58" s="301"/>
    </row>
    <row r="59" s="1" customFormat="1" ht="15" customHeight="1">
      <c r="B59" s="299"/>
      <c r="C59" s="305"/>
      <c r="D59" s="303" t="s">
        <v>1458</v>
      </c>
      <c r="E59" s="303"/>
      <c r="F59" s="303"/>
      <c r="G59" s="303"/>
      <c r="H59" s="303"/>
      <c r="I59" s="303"/>
      <c r="J59" s="303"/>
      <c r="K59" s="301"/>
    </row>
    <row r="60" s="1" customFormat="1" ht="15" customHeight="1">
      <c r="B60" s="299"/>
      <c r="C60" s="305"/>
      <c r="D60" s="303" t="s">
        <v>1459</v>
      </c>
      <c r="E60" s="303"/>
      <c r="F60" s="303"/>
      <c r="G60" s="303"/>
      <c r="H60" s="303"/>
      <c r="I60" s="303"/>
      <c r="J60" s="303"/>
      <c r="K60" s="301"/>
    </row>
    <row r="61" s="1" customFormat="1" ht="15" customHeight="1">
      <c r="B61" s="299"/>
      <c r="C61" s="305"/>
      <c r="D61" s="303" t="s">
        <v>1460</v>
      </c>
      <c r="E61" s="303"/>
      <c r="F61" s="303"/>
      <c r="G61" s="303"/>
      <c r="H61" s="303"/>
      <c r="I61" s="303"/>
      <c r="J61" s="303"/>
      <c r="K61" s="301"/>
    </row>
    <row r="62" s="1" customFormat="1" ht="15" customHeight="1">
      <c r="B62" s="299"/>
      <c r="C62" s="305"/>
      <c r="D62" s="308" t="s">
        <v>1461</v>
      </c>
      <c r="E62" s="308"/>
      <c r="F62" s="308"/>
      <c r="G62" s="308"/>
      <c r="H62" s="308"/>
      <c r="I62" s="308"/>
      <c r="J62" s="308"/>
      <c r="K62" s="301"/>
    </row>
    <row r="63" s="1" customFormat="1" ht="15" customHeight="1">
      <c r="B63" s="299"/>
      <c r="C63" s="305"/>
      <c r="D63" s="303" t="s">
        <v>1462</v>
      </c>
      <c r="E63" s="303"/>
      <c r="F63" s="303"/>
      <c r="G63" s="303"/>
      <c r="H63" s="303"/>
      <c r="I63" s="303"/>
      <c r="J63" s="303"/>
      <c r="K63" s="301"/>
    </row>
    <row r="64" s="1" customFormat="1" ht="12.75" customHeight="1">
      <c r="B64" s="299"/>
      <c r="C64" s="305"/>
      <c r="D64" s="305"/>
      <c r="E64" s="309"/>
      <c r="F64" s="305"/>
      <c r="G64" s="305"/>
      <c r="H64" s="305"/>
      <c r="I64" s="305"/>
      <c r="J64" s="305"/>
      <c r="K64" s="301"/>
    </row>
    <row r="65" s="1" customFormat="1" ht="15" customHeight="1">
      <c r="B65" s="299"/>
      <c r="C65" s="305"/>
      <c r="D65" s="303" t="s">
        <v>1463</v>
      </c>
      <c r="E65" s="303"/>
      <c r="F65" s="303"/>
      <c r="G65" s="303"/>
      <c r="H65" s="303"/>
      <c r="I65" s="303"/>
      <c r="J65" s="303"/>
      <c r="K65" s="301"/>
    </row>
    <row r="66" s="1" customFormat="1" ht="15" customHeight="1">
      <c r="B66" s="299"/>
      <c r="C66" s="305"/>
      <c r="D66" s="308" t="s">
        <v>1464</v>
      </c>
      <c r="E66" s="308"/>
      <c r="F66" s="308"/>
      <c r="G66" s="308"/>
      <c r="H66" s="308"/>
      <c r="I66" s="308"/>
      <c r="J66" s="308"/>
      <c r="K66" s="301"/>
    </row>
    <row r="67" s="1" customFormat="1" ht="15" customHeight="1">
      <c r="B67" s="299"/>
      <c r="C67" s="305"/>
      <c r="D67" s="303" t="s">
        <v>1465</v>
      </c>
      <c r="E67" s="303"/>
      <c r="F67" s="303"/>
      <c r="G67" s="303"/>
      <c r="H67" s="303"/>
      <c r="I67" s="303"/>
      <c r="J67" s="303"/>
      <c r="K67" s="301"/>
    </row>
    <row r="68" s="1" customFormat="1" ht="15" customHeight="1">
      <c r="B68" s="299"/>
      <c r="C68" s="305"/>
      <c r="D68" s="303" t="s">
        <v>1466</v>
      </c>
      <c r="E68" s="303"/>
      <c r="F68" s="303"/>
      <c r="G68" s="303"/>
      <c r="H68" s="303"/>
      <c r="I68" s="303"/>
      <c r="J68" s="303"/>
      <c r="K68" s="301"/>
    </row>
    <row r="69" s="1" customFormat="1" ht="15" customHeight="1">
      <c r="B69" s="299"/>
      <c r="C69" s="305"/>
      <c r="D69" s="303" t="s">
        <v>1467</v>
      </c>
      <c r="E69" s="303"/>
      <c r="F69" s="303"/>
      <c r="G69" s="303"/>
      <c r="H69" s="303"/>
      <c r="I69" s="303"/>
      <c r="J69" s="303"/>
      <c r="K69" s="301"/>
    </row>
    <row r="70" s="1" customFormat="1" ht="15" customHeight="1">
      <c r="B70" s="299"/>
      <c r="C70" s="305"/>
      <c r="D70" s="303" t="s">
        <v>1468</v>
      </c>
      <c r="E70" s="303"/>
      <c r="F70" s="303"/>
      <c r="G70" s="303"/>
      <c r="H70" s="303"/>
      <c r="I70" s="303"/>
      <c r="J70" s="303"/>
      <c r="K70" s="301"/>
    </row>
    <row r="71" s="1" customFormat="1" ht="12.75" customHeight="1">
      <c r="B71" s="310"/>
      <c r="C71" s="311"/>
      <c r="D71" s="311"/>
      <c r="E71" s="311"/>
      <c r="F71" s="311"/>
      <c r="G71" s="311"/>
      <c r="H71" s="311"/>
      <c r="I71" s="311"/>
      <c r="J71" s="311"/>
      <c r="K71" s="312"/>
    </row>
    <row r="72" s="1" customFormat="1" ht="18.75" customHeight="1">
      <c r="B72" s="313"/>
      <c r="C72" s="313"/>
      <c r="D72" s="313"/>
      <c r="E72" s="313"/>
      <c r="F72" s="313"/>
      <c r="G72" s="313"/>
      <c r="H72" s="313"/>
      <c r="I72" s="313"/>
      <c r="J72" s="313"/>
      <c r="K72" s="314"/>
    </row>
    <row r="73" s="1" customFormat="1" ht="18.75" customHeight="1">
      <c r="B73" s="314"/>
      <c r="C73" s="314"/>
      <c r="D73" s="314"/>
      <c r="E73" s="314"/>
      <c r="F73" s="314"/>
      <c r="G73" s="314"/>
      <c r="H73" s="314"/>
      <c r="I73" s="314"/>
      <c r="J73" s="314"/>
      <c r="K73" s="314"/>
    </row>
    <row r="74" s="1" customFormat="1" ht="7.5" customHeight="1">
      <c r="B74" s="315"/>
      <c r="C74" s="316"/>
      <c r="D74" s="316"/>
      <c r="E74" s="316"/>
      <c r="F74" s="316"/>
      <c r="G74" s="316"/>
      <c r="H74" s="316"/>
      <c r="I74" s="316"/>
      <c r="J74" s="316"/>
      <c r="K74" s="317"/>
    </row>
    <row r="75" s="1" customFormat="1" ht="45" customHeight="1">
      <c r="B75" s="318"/>
      <c r="C75" s="319" t="s">
        <v>1469</v>
      </c>
      <c r="D75" s="319"/>
      <c r="E75" s="319"/>
      <c r="F75" s="319"/>
      <c r="G75" s="319"/>
      <c r="H75" s="319"/>
      <c r="I75" s="319"/>
      <c r="J75" s="319"/>
      <c r="K75" s="320"/>
    </row>
    <row r="76" s="1" customFormat="1" ht="17.25" customHeight="1">
      <c r="B76" s="318"/>
      <c r="C76" s="321" t="s">
        <v>1470</v>
      </c>
      <c r="D76" s="321"/>
      <c r="E76" s="321"/>
      <c r="F76" s="321" t="s">
        <v>1471</v>
      </c>
      <c r="G76" s="322"/>
      <c r="H76" s="321" t="s">
        <v>56</v>
      </c>
      <c r="I76" s="321" t="s">
        <v>59</v>
      </c>
      <c r="J76" s="321" t="s">
        <v>1472</v>
      </c>
      <c r="K76" s="320"/>
    </row>
    <row r="77" s="1" customFormat="1" ht="17.25" customHeight="1">
      <c r="B77" s="318"/>
      <c r="C77" s="323" t="s">
        <v>1473</v>
      </c>
      <c r="D77" s="323"/>
      <c r="E77" s="323"/>
      <c r="F77" s="324" t="s">
        <v>1474</v>
      </c>
      <c r="G77" s="325"/>
      <c r="H77" s="323"/>
      <c r="I77" s="323"/>
      <c r="J77" s="323" t="s">
        <v>1475</v>
      </c>
      <c r="K77" s="320"/>
    </row>
    <row r="78" s="1" customFormat="1" ht="5.25" customHeight="1">
      <c r="B78" s="318"/>
      <c r="C78" s="326"/>
      <c r="D78" s="326"/>
      <c r="E78" s="326"/>
      <c r="F78" s="326"/>
      <c r="G78" s="327"/>
      <c r="H78" s="326"/>
      <c r="I78" s="326"/>
      <c r="J78" s="326"/>
      <c r="K78" s="320"/>
    </row>
    <row r="79" s="1" customFormat="1" ht="15" customHeight="1">
      <c r="B79" s="318"/>
      <c r="C79" s="306" t="s">
        <v>55</v>
      </c>
      <c r="D79" s="328"/>
      <c r="E79" s="328"/>
      <c r="F79" s="329" t="s">
        <v>1476</v>
      </c>
      <c r="G79" s="330"/>
      <c r="H79" s="306" t="s">
        <v>1477</v>
      </c>
      <c r="I79" s="306" t="s">
        <v>1478</v>
      </c>
      <c r="J79" s="306">
        <v>20</v>
      </c>
      <c r="K79" s="320"/>
    </row>
    <row r="80" s="1" customFormat="1" ht="15" customHeight="1">
      <c r="B80" s="318"/>
      <c r="C80" s="306" t="s">
        <v>1479</v>
      </c>
      <c r="D80" s="306"/>
      <c r="E80" s="306"/>
      <c r="F80" s="329" t="s">
        <v>1476</v>
      </c>
      <c r="G80" s="330"/>
      <c r="H80" s="306" t="s">
        <v>1480</v>
      </c>
      <c r="I80" s="306" t="s">
        <v>1478</v>
      </c>
      <c r="J80" s="306">
        <v>120</v>
      </c>
      <c r="K80" s="320"/>
    </row>
    <row r="81" s="1" customFormat="1" ht="15" customHeight="1">
      <c r="B81" s="331"/>
      <c r="C81" s="306" t="s">
        <v>1481</v>
      </c>
      <c r="D81" s="306"/>
      <c r="E81" s="306"/>
      <c r="F81" s="329" t="s">
        <v>1482</v>
      </c>
      <c r="G81" s="330"/>
      <c r="H81" s="306" t="s">
        <v>1483</v>
      </c>
      <c r="I81" s="306" t="s">
        <v>1478</v>
      </c>
      <c r="J81" s="306">
        <v>50</v>
      </c>
      <c r="K81" s="320"/>
    </row>
    <row r="82" s="1" customFormat="1" ht="15" customHeight="1">
      <c r="B82" s="331"/>
      <c r="C82" s="306" t="s">
        <v>1484</v>
      </c>
      <c r="D82" s="306"/>
      <c r="E82" s="306"/>
      <c r="F82" s="329" t="s">
        <v>1476</v>
      </c>
      <c r="G82" s="330"/>
      <c r="H82" s="306" t="s">
        <v>1485</v>
      </c>
      <c r="I82" s="306" t="s">
        <v>1486</v>
      </c>
      <c r="J82" s="306"/>
      <c r="K82" s="320"/>
    </row>
    <row r="83" s="1" customFormat="1" ht="15" customHeight="1">
      <c r="B83" s="331"/>
      <c r="C83" s="332" t="s">
        <v>1487</v>
      </c>
      <c r="D83" s="332"/>
      <c r="E83" s="332"/>
      <c r="F83" s="333" t="s">
        <v>1482</v>
      </c>
      <c r="G83" s="332"/>
      <c r="H83" s="332" t="s">
        <v>1488</v>
      </c>
      <c r="I83" s="332" t="s">
        <v>1478</v>
      </c>
      <c r="J83" s="332">
        <v>15</v>
      </c>
      <c r="K83" s="320"/>
    </row>
    <row r="84" s="1" customFormat="1" ht="15" customHeight="1">
      <c r="B84" s="331"/>
      <c r="C84" s="332" t="s">
        <v>1489</v>
      </c>
      <c r="D84" s="332"/>
      <c r="E84" s="332"/>
      <c r="F84" s="333" t="s">
        <v>1482</v>
      </c>
      <c r="G84" s="332"/>
      <c r="H84" s="332" t="s">
        <v>1490</v>
      </c>
      <c r="I84" s="332" t="s">
        <v>1478</v>
      </c>
      <c r="J84" s="332">
        <v>15</v>
      </c>
      <c r="K84" s="320"/>
    </row>
    <row r="85" s="1" customFormat="1" ht="15" customHeight="1">
      <c r="B85" s="331"/>
      <c r="C85" s="332" t="s">
        <v>1491</v>
      </c>
      <c r="D85" s="332"/>
      <c r="E85" s="332"/>
      <c r="F85" s="333" t="s">
        <v>1482</v>
      </c>
      <c r="G85" s="332"/>
      <c r="H85" s="332" t="s">
        <v>1492</v>
      </c>
      <c r="I85" s="332" t="s">
        <v>1478</v>
      </c>
      <c r="J85" s="332">
        <v>20</v>
      </c>
      <c r="K85" s="320"/>
    </row>
    <row r="86" s="1" customFormat="1" ht="15" customHeight="1">
      <c r="B86" s="331"/>
      <c r="C86" s="332" t="s">
        <v>1493</v>
      </c>
      <c r="D86" s="332"/>
      <c r="E86" s="332"/>
      <c r="F86" s="333" t="s">
        <v>1482</v>
      </c>
      <c r="G86" s="332"/>
      <c r="H86" s="332" t="s">
        <v>1494</v>
      </c>
      <c r="I86" s="332" t="s">
        <v>1478</v>
      </c>
      <c r="J86" s="332">
        <v>20</v>
      </c>
      <c r="K86" s="320"/>
    </row>
    <row r="87" s="1" customFormat="1" ht="15" customHeight="1">
      <c r="B87" s="331"/>
      <c r="C87" s="306" t="s">
        <v>1495</v>
      </c>
      <c r="D87" s="306"/>
      <c r="E87" s="306"/>
      <c r="F87" s="329" t="s">
        <v>1482</v>
      </c>
      <c r="G87" s="330"/>
      <c r="H87" s="306" t="s">
        <v>1496</v>
      </c>
      <c r="I87" s="306" t="s">
        <v>1478</v>
      </c>
      <c r="J87" s="306">
        <v>50</v>
      </c>
      <c r="K87" s="320"/>
    </row>
    <row r="88" s="1" customFormat="1" ht="15" customHeight="1">
      <c r="B88" s="331"/>
      <c r="C88" s="306" t="s">
        <v>1497</v>
      </c>
      <c r="D88" s="306"/>
      <c r="E88" s="306"/>
      <c r="F88" s="329" t="s">
        <v>1482</v>
      </c>
      <c r="G88" s="330"/>
      <c r="H88" s="306" t="s">
        <v>1498</v>
      </c>
      <c r="I88" s="306" t="s">
        <v>1478</v>
      </c>
      <c r="J88" s="306">
        <v>20</v>
      </c>
      <c r="K88" s="320"/>
    </row>
    <row r="89" s="1" customFormat="1" ht="15" customHeight="1">
      <c r="B89" s="331"/>
      <c r="C89" s="306" t="s">
        <v>1499</v>
      </c>
      <c r="D89" s="306"/>
      <c r="E89" s="306"/>
      <c r="F89" s="329" t="s">
        <v>1482</v>
      </c>
      <c r="G89" s="330"/>
      <c r="H89" s="306" t="s">
        <v>1500</v>
      </c>
      <c r="I89" s="306" t="s">
        <v>1478</v>
      </c>
      <c r="J89" s="306">
        <v>20</v>
      </c>
      <c r="K89" s="320"/>
    </row>
    <row r="90" s="1" customFormat="1" ht="15" customHeight="1">
      <c r="B90" s="331"/>
      <c r="C90" s="306" t="s">
        <v>1501</v>
      </c>
      <c r="D90" s="306"/>
      <c r="E90" s="306"/>
      <c r="F90" s="329" t="s">
        <v>1482</v>
      </c>
      <c r="G90" s="330"/>
      <c r="H90" s="306" t="s">
        <v>1502</v>
      </c>
      <c r="I90" s="306" t="s">
        <v>1478</v>
      </c>
      <c r="J90" s="306">
        <v>50</v>
      </c>
      <c r="K90" s="320"/>
    </row>
    <row r="91" s="1" customFormat="1" ht="15" customHeight="1">
      <c r="B91" s="331"/>
      <c r="C91" s="306" t="s">
        <v>1503</v>
      </c>
      <c r="D91" s="306"/>
      <c r="E91" s="306"/>
      <c r="F91" s="329" t="s">
        <v>1482</v>
      </c>
      <c r="G91" s="330"/>
      <c r="H91" s="306" t="s">
        <v>1503</v>
      </c>
      <c r="I91" s="306" t="s">
        <v>1478</v>
      </c>
      <c r="J91" s="306">
        <v>50</v>
      </c>
      <c r="K91" s="320"/>
    </row>
    <row r="92" s="1" customFormat="1" ht="15" customHeight="1">
      <c r="B92" s="331"/>
      <c r="C92" s="306" t="s">
        <v>1504</v>
      </c>
      <c r="D92" s="306"/>
      <c r="E92" s="306"/>
      <c r="F92" s="329" t="s">
        <v>1482</v>
      </c>
      <c r="G92" s="330"/>
      <c r="H92" s="306" t="s">
        <v>1505</v>
      </c>
      <c r="I92" s="306" t="s">
        <v>1478</v>
      </c>
      <c r="J92" s="306">
        <v>255</v>
      </c>
      <c r="K92" s="320"/>
    </row>
    <row r="93" s="1" customFormat="1" ht="15" customHeight="1">
      <c r="B93" s="331"/>
      <c r="C93" s="306" t="s">
        <v>1506</v>
      </c>
      <c r="D93" s="306"/>
      <c r="E93" s="306"/>
      <c r="F93" s="329" t="s">
        <v>1476</v>
      </c>
      <c r="G93" s="330"/>
      <c r="H93" s="306" t="s">
        <v>1507</v>
      </c>
      <c r="I93" s="306" t="s">
        <v>1508</v>
      </c>
      <c r="J93" s="306"/>
      <c r="K93" s="320"/>
    </row>
    <row r="94" s="1" customFormat="1" ht="15" customHeight="1">
      <c r="B94" s="331"/>
      <c r="C94" s="306" t="s">
        <v>1509</v>
      </c>
      <c r="D94" s="306"/>
      <c r="E94" s="306"/>
      <c r="F94" s="329" t="s">
        <v>1476</v>
      </c>
      <c r="G94" s="330"/>
      <c r="H94" s="306" t="s">
        <v>1510</v>
      </c>
      <c r="I94" s="306" t="s">
        <v>1511</v>
      </c>
      <c r="J94" s="306"/>
      <c r="K94" s="320"/>
    </row>
    <row r="95" s="1" customFormat="1" ht="15" customHeight="1">
      <c r="B95" s="331"/>
      <c r="C95" s="306" t="s">
        <v>1512</v>
      </c>
      <c r="D95" s="306"/>
      <c r="E95" s="306"/>
      <c r="F95" s="329" t="s">
        <v>1476</v>
      </c>
      <c r="G95" s="330"/>
      <c r="H95" s="306" t="s">
        <v>1512</v>
      </c>
      <c r="I95" s="306" t="s">
        <v>1511</v>
      </c>
      <c r="J95" s="306"/>
      <c r="K95" s="320"/>
    </row>
    <row r="96" s="1" customFormat="1" ht="15" customHeight="1">
      <c r="B96" s="331"/>
      <c r="C96" s="306" t="s">
        <v>40</v>
      </c>
      <c r="D96" s="306"/>
      <c r="E96" s="306"/>
      <c r="F96" s="329" t="s">
        <v>1476</v>
      </c>
      <c r="G96" s="330"/>
      <c r="H96" s="306" t="s">
        <v>1513</v>
      </c>
      <c r="I96" s="306" t="s">
        <v>1511</v>
      </c>
      <c r="J96" s="306"/>
      <c r="K96" s="320"/>
    </row>
    <row r="97" s="1" customFormat="1" ht="15" customHeight="1">
      <c r="B97" s="331"/>
      <c r="C97" s="306" t="s">
        <v>50</v>
      </c>
      <c r="D97" s="306"/>
      <c r="E97" s="306"/>
      <c r="F97" s="329" t="s">
        <v>1476</v>
      </c>
      <c r="G97" s="330"/>
      <c r="H97" s="306" t="s">
        <v>1514</v>
      </c>
      <c r="I97" s="306" t="s">
        <v>1511</v>
      </c>
      <c r="J97" s="306"/>
      <c r="K97" s="320"/>
    </row>
    <row r="98" s="1" customFormat="1" ht="15" customHeight="1">
      <c r="B98" s="334"/>
      <c r="C98" s="335"/>
      <c r="D98" s="335"/>
      <c r="E98" s="335"/>
      <c r="F98" s="335"/>
      <c r="G98" s="335"/>
      <c r="H98" s="335"/>
      <c r="I98" s="335"/>
      <c r="J98" s="335"/>
      <c r="K98" s="336"/>
    </row>
    <row r="99" s="1" customFormat="1" ht="18.75" customHeight="1">
      <c r="B99" s="337"/>
      <c r="C99" s="338"/>
      <c r="D99" s="338"/>
      <c r="E99" s="338"/>
      <c r="F99" s="338"/>
      <c r="G99" s="338"/>
      <c r="H99" s="338"/>
      <c r="I99" s="338"/>
      <c r="J99" s="338"/>
      <c r="K99" s="337"/>
    </row>
    <row r="100" s="1" customFormat="1" ht="18.75" customHeight="1">
      <c r="B100" s="314"/>
      <c r="C100" s="314"/>
      <c r="D100" s="314"/>
      <c r="E100" s="314"/>
      <c r="F100" s="314"/>
      <c r="G100" s="314"/>
      <c r="H100" s="314"/>
      <c r="I100" s="314"/>
      <c r="J100" s="314"/>
      <c r="K100" s="314"/>
    </row>
    <row r="101" s="1" customFormat="1" ht="7.5" customHeight="1">
      <c r="B101" s="315"/>
      <c r="C101" s="316"/>
      <c r="D101" s="316"/>
      <c r="E101" s="316"/>
      <c r="F101" s="316"/>
      <c r="G101" s="316"/>
      <c r="H101" s="316"/>
      <c r="I101" s="316"/>
      <c r="J101" s="316"/>
      <c r="K101" s="317"/>
    </row>
    <row r="102" s="1" customFormat="1" ht="45" customHeight="1">
      <c r="B102" s="318"/>
      <c r="C102" s="319" t="s">
        <v>1515</v>
      </c>
      <c r="D102" s="319"/>
      <c r="E102" s="319"/>
      <c r="F102" s="319"/>
      <c r="G102" s="319"/>
      <c r="H102" s="319"/>
      <c r="I102" s="319"/>
      <c r="J102" s="319"/>
      <c r="K102" s="320"/>
    </row>
    <row r="103" s="1" customFormat="1" ht="17.25" customHeight="1">
      <c r="B103" s="318"/>
      <c r="C103" s="321" t="s">
        <v>1470</v>
      </c>
      <c r="D103" s="321"/>
      <c r="E103" s="321"/>
      <c r="F103" s="321" t="s">
        <v>1471</v>
      </c>
      <c r="G103" s="322"/>
      <c r="H103" s="321" t="s">
        <v>56</v>
      </c>
      <c r="I103" s="321" t="s">
        <v>59</v>
      </c>
      <c r="J103" s="321" t="s">
        <v>1472</v>
      </c>
      <c r="K103" s="320"/>
    </row>
    <row r="104" s="1" customFormat="1" ht="17.25" customHeight="1">
      <c r="B104" s="318"/>
      <c r="C104" s="323" t="s">
        <v>1473</v>
      </c>
      <c r="D104" s="323"/>
      <c r="E104" s="323"/>
      <c r="F104" s="324" t="s">
        <v>1474</v>
      </c>
      <c r="G104" s="325"/>
      <c r="H104" s="323"/>
      <c r="I104" s="323"/>
      <c r="J104" s="323" t="s">
        <v>1475</v>
      </c>
      <c r="K104" s="320"/>
    </row>
    <row r="105" s="1" customFormat="1" ht="5.25" customHeight="1">
      <c r="B105" s="318"/>
      <c r="C105" s="321"/>
      <c r="D105" s="321"/>
      <c r="E105" s="321"/>
      <c r="F105" s="321"/>
      <c r="G105" s="339"/>
      <c r="H105" s="321"/>
      <c r="I105" s="321"/>
      <c r="J105" s="321"/>
      <c r="K105" s="320"/>
    </row>
    <row r="106" s="1" customFormat="1" ht="15" customHeight="1">
      <c r="B106" s="318"/>
      <c r="C106" s="306" t="s">
        <v>55</v>
      </c>
      <c r="D106" s="328"/>
      <c r="E106" s="328"/>
      <c r="F106" s="329" t="s">
        <v>1476</v>
      </c>
      <c r="G106" s="306"/>
      <c r="H106" s="306" t="s">
        <v>1516</v>
      </c>
      <c r="I106" s="306" t="s">
        <v>1478</v>
      </c>
      <c r="J106" s="306">
        <v>20</v>
      </c>
      <c r="K106" s="320"/>
    </row>
    <row r="107" s="1" customFormat="1" ht="15" customHeight="1">
      <c r="B107" s="318"/>
      <c r="C107" s="306" t="s">
        <v>1479</v>
      </c>
      <c r="D107" s="306"/>
      <c r="E107" s="306"/>
      <c r="F107" s="329" t="s">
        <v>1476</v>
      </c>
      <c r="G107" s="306"/>
      <c r="H107" s="306" t="s">
        <v>1516</v>
      </c>
      <c r="I107" s="306" t="s">
        <v>1478</v>
      </c>
      <c r="J107" s="306">
        <v>120</v>
      </c>
      <c r="K107" s="320"/>
    </row>
    <row r="108" s="1" customFormat="1" ht="15" customHeight="1">
      <c r="B108" s="331"/>
      <c r="C108" s="306" t="s">
        <v>1481</v>
      </c>
      <c r="D108" s="306"/>
      <c r="E108" s="306"/>
      <c r="F108" s="329" t="s">
        <v>1482</v>
      </c>
      <c r="G108" s="306"/>
      <c r="H108" s="306" t="s">
        <v>1516</v>
      </c>
      <c r="I108" s="306" t="s">
        <v>1478</v>
      </c>
      <c r="J108" s="306">
        <v>50</v>
      </c>
      <c r="K108" s="320"/>
    </row>
    <row r="109" s="1" customFormat="1" ht="15" customHeight="1">
      <c r="B109" s="331"/>
      <c r="C109" s="306" t="s">
        <v>1484</v>
      </c>
      <c r="D109" s="306"/>
      <c r="E109" s="306"/>
      <c r="F109" s="329" t="s">
        <v>1476</v>
      </c>
      <c r="G109" s="306"/>
      <c r="H109" s="306" t="s">
        <v>1516</v>
      </c>
      <c r="I109" s="306" t="s">
        <v>1486</v>
      </c>
      <c r="J109" s="306"/>
      <c r="K109" s="320"/>
    </row>
    <row r="110" s="1" customFormat="1" ht="15" customHeight="1">
      <c r="B110" s="331"/>
      <c r="C110" s="306" t="s">
        <v>1495</v>
      </c>
      <c r="D110" s="306"/>
      <c r="E110" s="306"/>
      <c r="F110" s="329" t="s">
        <v>1482</v>
      </c>
      <c r="G110" s="306"/>
      <c r="H110" s="306" t="s">
        <v>1516</v>
      </c>
      <c r="I110" s="306" t="s">
        <v>1478</v>
      </c>
      <c r="J110" s="306">
        <v>50</v>
      </c>
      <c r="K110" s="320"/>
    </row>
    <row r="111" s="1" customFormat="1" ht="15" customHeight="1">
      <c r="B111" s="331"/>
      <c r="C111" s="306" t="s">
        <v>1503</v>
      </c>
      <c r="D111" s="306"/>
      <c r="E111" s="306"/>
      <c r="F111" s="329" t="s">
        <v>1482</v>
      </c>
      <c r="G111" s="306"/>
      <c r="H111" s="306" t="s">
        <v>1516</v>
      </c>
      <c r="I111" s="306" t="s">
        <v>1478</v>
      </c>
      <c r="J111" s="306">
        <v>50</v>
      </c>
      <c r="K111" s="320"/>
    </row>
    <row r="112" s="1" customFormat="1" ht="15" customHeight="1">
      <c r="B112" s="331"/>
      <c r="C112" s="306" t="s">
        <v>1501</v>
      </c>
      <c r="D112" s="306"/>
      <c r="E112" s="306"/>
      <c r="F112" s="329" t="s">
        <v>1482</v>
      </c>
      <c r="G112" s="306"/>
      <c r="H112" s="306" t="s">
        <v>1516</v>
      </c>
      <c r="I112" s="306" t="s">
        <v>1478</v>
      </c>
      <c r="J112" s="306">
        <v>50</v>
      </c>
      <c r="K112" s="320"/>
    </row>
    <row r="113" s="1" customFormat="1" ht="15" customHeight="1">
      <c r="B113" s="331"/>
      <c r="C113" s="306" t="s">
        <v>55</v>
      </c>
      <c r="D113" s="306"/>
      <c r="E113" s="306"/>
      <c r="F113" s="329" t="s">
        <v>1476</v>
      </c>
      <c r="G113" s="306"/>
      <c r="H113" s="306" t="s">
        <v>1517</v>
      </c>
      <c r="I113" s="306" t="s">
        <v>1478</v>
      </c>
      <c r="J113" s="306">
        <v>20</v>
      </c>
      <c r="K113" s="320"/>
    </row>
    <row r="114" s="1" customFormat="1" ht="15" customHeight="1">
      <c r="B114" s="331"/>
      <c r="C114" s="306" t="s">
        <v>1518</v>
      </c>
      <c r="D114" s="306"/>
      <c r="E114" s="306"/>
      <c r="F114" s="329" t="s">
        <v>1476</v>
      </c>
      <c r="G114" s="306"/>
      <c r="H114" s="306" t="s">
        <v>1519</v>
      </c>
      <c r="I114" s="306" t="s">
        <v>1478</v>
      </c>
      <c r="J114" s="306">
        <v>120</v>
      </c>
      <c r="K114" s="320"/>
    </row>
    <row r="115" s="1" customFormat="1" ht="15" customHeight="1">
      <c r="B115" s="331"/>
      <c r="C115" s="306" t="s">
        <v>40</v>
      </c>
      <c r="D115" s="306"/>
      <c r="E115" s="306"/>
      <c r="F115" s="329" t="s">
        <v>1476</v>
      </c>
      <c r="G115" s="306"/>
      <c r="H115" s="306" t="s">
        <v>1520</v>
      </c>
      <c r="I115" s="306" t="s">
        <v>1511</v>
      </c>
      <c r="J115" s="306"/>
      <c r="K115" s="320"/>
    </row>
    <row r="116" s="1" customFormat="1" ht="15" customHeight="1">
      <c r="B116" s="331"/>
      <c r="C116" s="306" t="s">
        <v>50</v>
      </c>
      <c r="D116" s="306"/>
      <c r="E116" s="306"/>
      <c r="F116" s="329" t="s">
        <v>1476</v>
      </c>
      <c r="G116" s="306"/>
      <c r="H116" s="306" t="s">
        <v>1521</v>
      </c>
      <c r="I116" s="306" t="s">
        <v>1511</v>
      </c>
      <c r="J116" s="306"/>
      <c r="K116" s="320"/>
    </row>
    <row r="117" s="1" customFormat="1" ht="15" customHeight="1">
      <c r="B117" s="331"/>
      <c r="C117" s="306" t="s">
        <v>59</v>
      </c>
      <c r="D117" s="306"/>
      <c r="E117" s="306"/>
      <c r="F117" s="329" t="s">
        <v>1476</v>
      </c>
      <c r="G117" s="306"/>
      <c r="H117" s="306" t="s">
        <v>1522</v>
      </c>
      <c r="I117" s="306" t="s">
        <v>1523</v>
      </c>
      <c r="J117" s="306"/>
      <c r="K117" s="320"/>
    </row>
    <row r="118" s="1" customFormat="1" ht="15" customHeight="1">
      <c r="B118" s="334"/>
      <c r="C118" s="340"/>
      <c r="D118" s="340"/>
      <c r="E118" s="340"/>
      <c r="F118" s="340"/>
      <c r="G118" s="340"/>
      <c r="H118" s="340"/>
      <c r="I118" s="340"/>
      <c r="J118" s="340"/>
      <c r="K118" s="336"/>
    </row>
    <row r="119" s="1" customFormat="1" ht="18.75" customHeight="1">
      <c r="B119" s="341"/>
      <c r="C119" s="342"/>
      <c r="D119" s="342"/>
      <c r="E119" s="342"/>
      <c r="F119" s="343"/>
      <c r="G119" s="342"/>
      <c r="H119" s="342"/>
      <c r="I119" s="342"/>
      <c r="J119" s="342"/>
      <c r="K119" s="341"/>
    </row>
    <row r="120" s="1" customFormat="1" ht="18.75" customHeight="1">
      <c r="B120" s="314"/>
      <c r="C120" s="314"/>
      <c r="D120" s="314"/>
      <c r="E120" s="314"/>
      <c r="F120" s="314"/>
      <c r="G120" s="314"/>
      <c r="H120" s="314"/>
      <c r="I120" s="314"/>
      <c r="J120" s="314"/>
      <c r="K120" s="314"/>
    </row>
    <row r="121" s="1" customFormat="1" ht="7.5" customHeight="1">
      <c r="B121" s="344"/>
      <c r="C121" s="345"/>
      <c r="D121" s="345"/>
      <c r="E121" s="345"/>
      <c r="F121" s="345"/>
      <c r="G121" s="345"/>
      <c r="H121" s="345"/>
      <c r="I121" s="345"/>
      <c r="J121" s="345"/>
      <c r="K121" s="346"/>
    </row>
    <row r="122" s="1" customFormat="1" ht="45" customHeight="1">
      <c r="B122" s="347"/>
      <c r="C122" s="297" t="s">
        <v>1524</v>
      </c>
      <c r="D122" s="297"/>
      <c r="E122" s="297"/>
      <c r="F122" s="297"/>
      <c r="G122" s="297"/>
      <c r="H122" s="297"/>
      <c r="I122" s="297"/>
      <c r="J122" s="297"/>
      <c r="K122" s="348"/>
    </row>
    <row r="123" s="1" customFormat="1" ht="17.25" customHeight="1">
      <c r="B123" s="349"/>
      <c r="C123" s="321" t="s">
        <v>1470</v>
      </c>
      <c r="D123" s="321"/>
      <c r="E123" s="321"/>
      <c r="F123" s="321" t="s">
        <v>1471</v>
      </c>
      <c r="G123" s="322"/>
      <c r="H123" s="321" t="s">
        <v>56</v>
      </c>
      <c r="I123" s="321" t="s">
        <v>59</v>
      </c>
      <c r="J123" s="321" t="s">
        <v>1472</v>
      </c>
      <c r="K123" s="350"/>
    </row>
    <row r="124" s="1" customFormat="1" ht="17.25" customHeight="1">
      <c r="B124" s="349"/>
      <c r="C124" s="323" t="s">
        <v>1473</v>
      </c>
      <c r="D124" s="323"/>
      <c r="E124" s="323"/>
      <c r="F124" s="324" t="s">
        <v>1474</v>
      </c>
      <c r="G124" s="325"/>
      <c r="H124" s="323"/>
      <c r="I124" s="323"/>
      <c r="J124" s="323" t="s">
        <v>1475</v>
      </c>
      <c r="K124" s="350"/>
    </row>
    <row r="125" s="1" customFormat="1" ht="5.25" customHeight="1">
      <c r="B125" s="351"/>
      <c r="C125" s="326"/>
      <c r="D125" s="326"/>
      <c r="E125" s="326"/>
      <c r="F125" s="326"/>
      <c r="G125" s="352"/>
      <c r="H125" s="326"/>
      <c r="I125" s="326"/>
      <c r="J125" s="326"/>
      <c r="K125" s="353"/>
    </row>
    <row r="126" s="1" customFormat="1" ht="15" customHeight="1">
      <c r="B126" s="351"/>
      <c r="C126" s="306" t="s">
        <v>1479</v>
      </c>
      <c r="D126" s="328"/>
      <c r="E126" s="328"/>
      <c r="F126" s="329" t="s">
        <v>1476</v>
      </c>
      <c r="G126" s="306"/>
      <c r="H126" s="306" t="s">
        <v>1516</v>
      </c>
      <c r="I126" s="306" t="s">
        <v>1478</v>
      </c>
      <c r="J126" s="306">
        <v>120</v>
      </c>
      <c r="K126" s="354"/>
    </row>
    <row r="127" s="1" customFormat="1" ht="15" customHeight="1">
      <c r="B127" s="351"/>
      <c r="C127" s="306" t="s">
        <v>1525</v>
      </c>
      <c r="D127" s="306"/>
      <c r="E127" s="306"/>
      <c r="F127" s="329" t="s">
        <v>1476</v>
      </c>
      <c r="G127" s="306"/>
      <c r="H127" s="306" t="s">
        <v>1526</v>
      </c>
      <c r="I127" s="306" t="s">
        <v>1478</v>
      </c>
      <c r="J127" s="306" t="s">
        <v>1527</v>
      </c>
      <c r="K127" s="354"/>
    </row>
    <row r="128" s="1" customFormat="1" ht="15" customHeight="1">
      <c r="B128" s="351"/>
      <c r="C128" s="306" t="s">
        <v>1424</v>
      </c>
      <c r="D128" s="306"/>
      <c r="E128" s="306"/>
      <c r="F128" s="329" t="s">
        <v>1476</v>
      </c>
      <c r="G128" s="306"/>
      <c r="H128" s="306" t="s">
        <v>1528</v>
      </c>
      <c r="I128" s="306" t="s">
        <v>1478</v>
      </c>
      <c r="J128" s="306" t="s">
        <v>1527</v>
      </c>
      <c r="K128" s="354"/>
    </row>
    <row r="129" s="1" customFormat="1" ht="15" customHeight="1">
      <c r="B129" s="351"/>
      <c r="C129" s="306" t="s">
        <v>1487</v>
      </c>
      <c r="D129" s="306"/>
      <c r="E129" s="306"/>
      <c r="F129" s="329" t="s">
        <v>1482</v>
      </c>
      <c r="G129" s="306"/>
      <c r="H129" s="306" t="s">
        <v>1488</v>
      </c>
      <c r="I129" s="306" t="s">
        <v>1478</v>
      </c>
      <c r="J129" s="306">
        <v>15</v>
      </c>
      <c r="K129" s="354"/>
    </row>
    <row r="130" s="1" customFormat="1" ht="15" customHeight="1">
      <c r="B130" s="351"/>
      <c r="C130" s="332" t="s">
        <v>1489</v>
      </c>
      <c r="D130" s="332"/>
      <c r="E130" s="332"/>
      <c r="F130" s="333" t="s">
        <v>1482</v>
      </c>
      <c r="G130" s="332"/>
      <c r="H130" s="332" t="s">
        <v>1490</v>
      </c>
      <c r="I130" s="332" t="s">
        <v>1478</v>
      </c>
      <c r="J130" s="332">
        <v>15</v>
      </c>
      <c r="K130" s="354"/>
    </row>
    <row r="131" s="1" customFormat="1" ht="15" customHeight="1">
      <c r="B131" s="351"/>
      <c r="C131" s="332" t="s">
        <v>1491</v>
      </c>
      <c r="D131" s="332"/>
      <c r="E131" s="332"/>
      <c r="F131" s="333" t="s">
        <v>1482</v>
      </c>
      <c r="G131" s="332"/>
      <c r="H131" s="332" t="s">
        <v>1492</v>
      </c>
      <c r="I131" s="332" t="s">
        <v>1478</v>
      </c>
      <c r="J131" s="332">
        <v>20</v>
      </c>
      <c r="K131" s="354"/>
    </row>
    <row r="132" s="1" customFormat="1" ht="15" customHeight="1">
      <c r="B132" s="351"/>
      <c r="C132" s="332" t="s">
        <v>1493</v>
      </c>
      <c r="D132" s="332"/>
      <c r="E132" s="332"/>
      <c r="F132" s="333" t="s">
        <v>1482</v>
      </c>
      <c r="G132" s="332"/>
      <c r="H132" s="332" t="s">
        <v>1494</v>
      </c>
      <c r="I132" s="332" t="s">
        <v>1478</v>
      </c>
      <c r="J132" s="332">
        <v>20</v>
      </c>
      <c r="K132" s="354"/>
    </row>
    <row r="133" s="1" customFormat="1" ht="15" customHeight="1">
      <c r="B133" s="351"/>
      <c r="C133" s="306" t="s">
        <v>1481</v>
      </c>
      <c r="D133" s="306"/>
      <c r="E133" s="306"/>
      <c r="F133" s="329" t="s">
        <v>1482</v>
      </c>
      <c r="G133" s="306"/>
      <c r="H133" s="306" t="s">
        <v>1516</v>
      </c>
      <c r="I133" s="306" t="s">
        <v>1478</v>
      </c>
      <c r="J133" s="306">
        <v>50</v>
      </c>
      <c r="K133" s="354"/>
    </row>
    <row r="134" s="1" customFormat="1" ht="15" customHeight="1">
      <c r="B134" s="351"/>
      <c r="C134" s="306" t="s">
        <v>1495</v>
      </c>
      <c r="D134" s="306"/>
      <c r="E134" s="306"/>
      <c r="F134" s="329" t="s">
        <v>1482</v>
      </c>
      <c r="G134" s="306"/>
      <c r="H134" s="306" t="s">
        <v>1516</v>
      </c>
      <c r="I134" s="306" t="s">
        <v>1478</v>
      </c>
      <c r="J134" s="306">
        <v>50</v>
      </c>
      <c r="K134" s="354"/>
    </row>
    <row r="135" s="1" customFormat="1" ht="15" customHeight="1">
      <c r="B135" s="351"/>
      <c r="C135" s="306" t="s">
        <v>1501</v>
      </c>
      <c r="D135" s="306"/>
      <c r="E135" s="306"/>
      <c r="F135" s="329" t="s">
        <v>1482</v>
      </c>
      <c r="G135" s="306"/>
      <c r="H135" s="306" t="s">
        <v>1516</v>
      </c>
      <c r="I135" s="306" t="s">
        <v>1478</v>
      </c>
      <c r="J135" s="306">
        <v>50</v>
      </c>
      <c r="K135" s="354"/>
    </row>
    <row r="136" s="1" customFormat="1" ht="15" customHeight="1">
      <c r="B136" s="351"/>
      <c r="C136" s="306" t="s">
        <v>1503</v>
      </c>
      <c r="D136" s="306"/>
      <c r="E136" s="306"/>
      <c r="F136" s="329" t="s">
        <v>1482</v>
      </c>
      <c r="G136" s="306"/>
      <c r="H136" s="306" t="s">
        <v>1516</v>
      </c>
      <c r="I136" s="306" t="s">
        <v>1478</v>
      </c>
      <c r="J136" s="306">
        <v>50</v>
      </c>
      <c r="K136" s="354"/>
    </row>
    <row r="137" s="1" customFormat="1" ht="15" customHeight="1">
      <c r="B137" s="351"/>
      <c r="C137" s="306" t="s">
        <v>1504</v>
      </c>
      <c r="D137" s="306"/>
      <c r="E137" s="306"/>
      <c r="F137" s="329" t="s">
        <v>1482</v>
      </c>
      <c r="G137" s="306"/>
      <c r="H137" s="306" t="s">
        <v>1529</v>
      </c>
      <c r="I137" s="306" t="s">
        <v>1478</v>
      </c>
      <c r="J137" s="306">
        <v>255</v>
      </c>
      <c r="K137" s="354"/>
    </row>
    <row r="138" s="1" customFormat="1" ht="15" customHeight="1">
      <c r="B138" s="351"/>
      <c r="C138" s="306" t="s">
        <v>1506</v>
      </c>
      <c r="D138" s="306"/>
      <c r="E138" s="306"/>
      <c r="F138" s="329" t="s">
        <v>1476</v>
      </c>
      <c r="G138" s="306"/>
      <c r="H138" s="306" t="s">
        <v>1530</v>
      </c>
      <c r="I138" s="306" t="s">
        <v>1508</v>
      </c>
      <c r="J138" s="306"/>
      <c r="K138" s="354"/>
    </row>
    <row r="139" s="1" customFormat="1" ht="15" customHeight="1">
      <c r="B139" s="351"/>
      <c r="C139" s="306" t="s">
        <v>1509</v>
      </c>
      <c r="D139" s="306"/>
      <c r="E139" s="306"/>
      <c r="F139" s="329" t="s">
        <v>1476</v>
      </c>
      <c r="G139" s="306"/>
      <c r="H139" s="306" t="s">
        <v>1531</v>
      </c>
      <c r="I139" s="306" t="s">
        <v>1511</v>
      </c>
      <c r="J139" s="306"/>
      <c r="K139" s="354"/>
    </row>
    <row r="140" s="1" customFormat="1" ht="15" customHeight="1">
      <c r="B140" s="351"/>
      <c r="C140" s="306" t="s">
        <v>1512</v>
      </c>
      <c r="D140" s="306"/>
      <c r="E140" s="306"/>
      <c r="F140" s="329" t="s">
        <v>1476</v>
      </c>
      <c r="G140" s="306"/>
      <c r="H140" s="306" t="s">
        <v>1512</v>
      </c>
      <c r="I140" s="306" t="s">
        <v>1511</v>
      </c>
      <c r="J140" s="306"/>
      <c r="K140" s="354"/>
    </row>
    <row r="141" s="1" customFormat="1" ht="15" customHeight="1">
      <c r="B141" s="351"/>
      <c r="C141" s="306" t="s">
        <v>40</v>
      </c>
      <c r="D141" s="306"/>
      <c r="E141" s="306"/>
      <c r="F141" s="329" t="s">
        <v>1476</v>
      </c>
      <c r="G141" s="306"/>
      <c r="H141" s="306" t="s">
        <v>1532</v>
      </c>
      <c r="I141" s="306" t="s">
        <v>1511</v>
      </c>
      <c r="J141" s="306"/>
      <c r="K141" s="354"/>
    </row>
    <row r="142" s="1" customFormat="1" ht="15" customHeight="1">
      <c r="B142" s="351"/>
      <c r="C142" s="306" t="s">
        <v>1533</v>
      </c>
      <c r="D142" s="306"/>
      <c r="E142" s="306"/>
      <c r="F142" s="329" t="s">
        <v>1476</v>
      </c>
      <c r="G142" s="306"/>
      <c r="H142" s="306" t="s">
        <v>1534</v>
      </c>
      <c r="I142" s="306" t="s">
        <v>1511</v>
      </c>
      <c r="J142" s="306"/>
      <c r="K142" s="354"/>
    </row>
    <row r="143" s="1" customFormat="1" ht="15" customHeight="1">
      <c r="B143" s="355"/>
      <c r="C143" s="356"/>
      <c r="D143" s="356"/>
      <c r="E143" s="356"/>
      <c r="F143" s="356"/>
      <c r="G143" s="356"/>
      <c r="H143" s="356"/>
      <c r="I143" s="356"/>
      <c r="J143" s="356"/>
      <c r="K143" s="357"/>
    </row>
    <row r="144" s="1" customFormat="1" ht="18.75" customHeight="1">
      <c r="B144" s="342"/>
      <c r="C144" s="342"/>
      <c r="D144" s="342"/>
      <c r="E144" s="342"/>
      <c r="F144" s="343"/>
      <c r="G144" s="342"/>
      <c r="H144" s="342"/>
      <c r="I144" s="342"/>
      <c r="J144" s="342"/>
      <c r="K144" s="342"/>
    </row>
    <row r="145" s="1" customFormat="1" ht="18.75" customHeight="1">
      <c r="B145" s="314"/>
      <c r="C145" s="314"/>
      <c r="D145" s="314"/>
      <c r="E145" s="314"/>
      <c r="F145" s="314"/>
      <c r="G145" s="314"/>
      <c r="H145" s="314"/>
      <c r="I145" s="314"/>
      <c r="J145" s="314"/>
      <c r="K145" s="314"/>
    </row>
    <row r="146" s="1" customFormat="1" ht="7.5" customHeight="1">
      <c r="B146" s="315"/>
      <c r="C146" s="316"/>
      <c r="D146" s="316"/>
      <c r="E146" s="316"/>
      <c r="F146" s="316"/>
      <c r="G146" s="316"/>
      <c r="H146" s="316"/>
      <c r="I146" s="316"/>
      <c r="J146" s="316"/>
      <c r="K146" s="317"/>
    </row>
    <row r="147" s="1" customFormat="1" ht="45" customHeight="1">
      <c r="B147" s="318"/>
      <c r="C147" s="319" t="s">
        <v>1535</v>
      </c>
      <c r="D147" s="319"/>
      <c r="E147" s="319"/>
      <c r="F147" s="319"/>
      <c r="G147" s="319"/>
      <c r="H147" s="319"/>
      <c r="I147" s="319"/>
      <c r="J147" s="319"/>
      <c r="K147" s="320"/>
    </row>
    <row r="148" s="1" customFormat="1" ht="17.25" customHeight="1">
      <c r="B148" s="318"/>
      <c r="C148" s="321" t="s">
        <v>1470</v>
      </c>
      <c r="D148" s="321"/>
      <c r="E148" s="321"/>
      <c r="F148" s="321" t="s">
        <v>1471</v>
      </c>
      <c r="G148" s="322"/>
      <c r="H148" s="321" t="s">
        <v>56</v>
      </c>
      <c r="I148" s="321" t="s">
        <v>59</v>
      </c>
      <c r="J148" s="321" t="s">
        <v>1472</v>
      </c>
      <c r="K148" s="320"/>
    </row>
    <row r="149" s="1" customFormat="1" ht="17.25" customHeight="1">
      <c r="B149" s="318"/>
      <c r="C149" s="323" t="s">
        <v>1473</v>
      </c>
      <c r="D149" s="323"/>
      <c r="E149" s="323"/>
      <c r="F149" s="324" t="s">
        <v>1474</v>
      </c>
      <c r="G149" s="325"/>
      <c r="H149" s="323"/>
      <c r="I149" s="323"/>
      <c r="J149" s="323" t="s">
        <v>1475</v>
      </c>
      <c r="K149" s="320"/>
    </row>
    <row r="150" s="1" customFormat="1" ht="5.25" customHeight="1">
      <c r="B150" s="331"/>
      <c r="C150" s="326"/>
      <c r="D150" s="326"/>
      <c r="E150" s="326"/>
      <c r="F150" s="326"/>
      <c r="G150" s="327"/>
      <c r="H150" s="326"/>
      <c r="I150" s="326"/>
      <c r="J150" s="326"/>
      <c r="K150" s="354"/>
    </row>
    <row r="151" s="1" customFormat="1" ht="15" customHeight="1">
      <c r="B151" s="331"/>
      <c r="C151" s="358" t="s">
        <v>1479</v>
      </c>
      <c r="D151" s="306"/>
      <c r="E151" s="306"/>
      <c r="F151" s="359" t="s">
        <v>1476</v>
      </c>
      <c r="G151" s="306"/>
      <c r="H151" s="358" t="s">
        <v>1516</v>
      </c>
      <c r="I151" s="358" t="s">
        <v>1478</v>
      </c>
      <c r="J151" s="358">
        <v>120</v>
      </c>
      <c r="K151" s="354"/>
    </row>
    <row r="152" s="1" customFormat="1" ht="15" customHeight="1">
      <c r="B152" s="331"/>
      <c r="C152" s="358" t="s">
        <v>1525</v>
      </c>
      <c r="D152" s="306"/>
      <c r="E152" s="306"/>
      <c r="F152" s="359" t="s">
        <v>1476</v>
      </c>
      <c r="G152" s="306"/>
      <c r="H152" s="358" t="s">
        <v>1536</v>
      </c>
      <c r="I152" s="358" t="s">
        <v>1478</v>
      </c>
      <c r="J152" s="358" t="s">
        <v>1527</v>
      </c>
      <c r="K152" s="354"/>
    </row>
    <row r="153" s="1" customFormat="1" ht="15" customHeight="1">
      <c r="B153" s="331"/>
      <c r="C153" s="358" t="s">
        <v>1424</v>
      </c>
      <c r="D153" s="306"/>
      <c r="E153" s="306"/>
      <c r="F153" s="359" t="s">
        <v>1476</v>
      </c>
      <c r="G153" s="306"/>
      <c r="H153" s="358" t="s">
        <v>1537</v>
      </c>
      <c r="I153" s="358" t="s">
        <v>1478</v>
      </c>
      <c r="J153" s="358" t="s">
        <v>1527</v>
      </c>
      <c r="K153" s="354"/>
    </row>
    <row r="154" s="1" customFormat="1" ht="15" customHeight="1">
      <c r="B154" s="331"/>
      <c r="C154" s="358" t="s">
        <v>1481</v>
      </c>
      <c r="D154" s="306"/>
      <c r="E154" s="306"/>
      <c r="F154" s="359" t="s">
        <v>1482</v>
      </c>
      <c r="G154" s="306"/>
      <c r="H154" s="358" t="s">
        <v>1516</v>
      </c>
      <c r="I154" s="358" t="s">
        <v>1478</v>
      </c>
      <c r="J154" s="358">
        <v>50</v>
      </c>
      <c r="K154" s="354"/>
    </row>
    <row r="155" s="1" customFormat="1" ht="15" customHeight="1">
      <c r="B155" s="331"/>
      <c r="C155" s="358" t="s">
        <v>1484</v>
      </c>
      <c r="D155" s="306"/>
      <c r="E155" s="306"/>
      <c r="F155" s="359" t="s">
        <v>1476</v>
      </c>
      <c r="G155" s="306"/>
      <c r="H155" s="358" t="s">
        <v>1516</v>
      </c>
      <c r="I155" s="358" t="s">
        <v>1486</v>
      </c>
      <c r="J155" s="358"/>
      <c r="K155" s="354"/>
    </row>
    <row r="156" s="1" customFormat="1" ht="15" customHeight="1">
      <c r="B156" s="331"/>
      <c r="C156" s="358" t="s">
        <v>1495</v>
      </c>
      <c r="D156" s="306"/>
      <c r="E156" s="306"/>
      <c r="F156" s="359" t="s">
        <v>1482</v>
      </c>
      <c r="G156" s="306"/>
      <c r="H156" s="358" t="s">
        <v>1516</v>
      </c>
      <c r="I156" s="358" t="s">
        <v>1478</v>
      </c>
      <c r="J156" s="358">
        <v>50</v>
      </c>
      <c r="K156" s="354"/>
    </row>
    <row r="157" s="1" customFormat="1" ht="15" customHeight="1">
      <c r="B157" s="331"/>
      <c r="C157" s="358" t="s">
        <v>1503</v>
      </c>
      <c r="D157" s="306"/>
      <c r="E157" s="306"/>
      <c r="F157" s="359" t="s">
        <v>1482</v>
      </c>
      <c r="G157" s="306"/>
      <c r="H157" s="358" t="s">
        <v>1516</v>
      </c>
      <c r="I157" s="358" t="s">
        <v>1478</v>
      </c>
      <c r="J157" s="358">
        <v>50</v>
      </c>
      <c r="K157" s="354"/>
    </row>
    <row r="158" s="1" customFormat="1" ht="15" customHeight="1">
      <c r="B158" s="331"/>
      <c r="C158" s="358" t="s">
        <v>1501</v>
      </c>
      <c r="D158" s="306"/>
      <c r="E158" s="306"/>
      <c r="F158" s="359" t="s">
        <v>1482</v>
      </c>
      <c r="G158" s="306"/>
      <c r="H158" s="358" t="s">
        <v>1516</v>
      </c>
      <c r="I158" s="358" t="s">
        <v>1478</v>
      </c>
      <c r="J158" s="358">
        <v>50</v>
      </c>
      <c r="K158" s="354"/>
    </row>
    <row r="159" s="1" customFormat="1" ht="15" customHeight="1">
      <c r="B159" s="331"/>
      <c r="C159" s="358" t="s">
        <v>107</v>
      </c>
      <c r="D159" s="306"/>
      <c r="E159" s="306"/>
      <c r="F159" s="359" t="s">
        <v>1476</v>
      </c>
      <c r="G159" s="306"/>
      <c r="H159" s="358" t="s">
        <v>1538</v>
      </c>
      <c r="I159" s="358" t="s">
        <v>1478</v>
      </c>
      <c r="J159" s="358" t="s">
        <v>1539</v>
      </c>
      <c r="K159" s="354"/>
    </row>
    <row r="160" s="1" customFormat="1" ht="15" customHeight="1">
      <c r="B160" s="331"/>
      <c r="C160" s="358" t="s">
        <v>1540</v>
      </c>
      <c r="D160" s="306"/>
      <c r="E160" s="306"/>
      <c r="F160" s="359" t="s">
        <v>1476</v>
      </c>
      <c r="G160" s="306"/>
      <c r="H160" s="358" t="s">
        <v>1541</v>
      </c>
      <c r="I160" s="358" t="s">
        <v>1511</v>
      </c>
      <c r="J160" s="358"/>
      <c r="K160" s="354"/>
    </row>
    <row r="161" s="1" customFormat="1" ht="15" customHeight="1">
      <c r="B161" s="360"/>
      <c r="C161" s="340"/>
      <c r="D161" s="340"/>
      <c r="E161" s="340"/>
      <c r="F161" s="340"/>
      <c r="G161" s="340"/>
      <c r="H161" s="340"/>
      <c r="I161" s="340"/>
      <c r="J161" s="340"/>
      <c r="K161" s="361"/>
    </row>
    <row r="162" s="1" customFormat="1" ht="18.75" customHeight="1">
      <c r="B162" s="342"/>
      <c r="C162" s="352"/>
      <c r="D162" s="352"/>
      <c r="E162" s="352"/>
      <c r="F162" s="362"/>
      <c r="G162" s="352"/>
      <c r="H162" s="352"/>
      <c r="I162" s="352"/>
      <c r="J162" s="352"/>
      <c r="K162" s="342"/>
    </row>
    <row r="163" s="1" customFormat="1" ht="18.75" customHeight="1">
      <c r="B163" s="314"/>
      <c r="C163" s="314"/>
      <c r="D163" s="314"/>
      <c r="E163" s="314"/>
      <c r="F163" s="314"/>
      <c r="G163" s="314"/>
      <c r="H163" s="314"/>
      <c r="I163" s="314"/>
      <c r="J163" s="314"/>
      <c r="K163" s="314"/>
    </row>
    <row r="164" s="1" customFormat="1" ht="7.5" customHeight="1">
      <c r="B164" s="293"/>
      <c r="C164" s="294"/>
      <c r="D164" s="294"/>
      <c r="E164" s="294"/>
      <c r="F164" s="294"/>
      <c r="G164" s="294"/>
      <c r="H164" s="294"/>
      <c r="I164" s="294"/>
      <c r="J164" s="294"/>
      <c r="K164" s="295"/>
    </row>
    <row r="165" s="1" customFormat="1" ht="45" customHeight="1">
      <c r="B165" s="296"/>
      <c r="C165" s="297" t="s">
        <v>1542</v>
      </c>
      <c r="D165" s="297"/>
      <c r="E165" s="297"/>
      <c r="F165" s="297"/>
      <c r="G165" s="297"/>
      <c r="H165" s="297"/>
      <c r="I165" s="297"/>
      <c r="J165" s="297"/>
      <c r="K165" s="298"/>
    </row>
    <row r="166" s="1" customFormat="1" ht="17.25" customHeight="1">
      <c r="B166" s="296"/>
      <c r="C166" s="321" t="s">
        <v>1470</v>
      </c>
      <c r="D166" s="321"/>
      <c r="E166" s="321"/>
      <c r="F166" s="321" t="s">
        <v>1471</v>
      </c>
      <c r="G166" s="363"/>
      <c r="H166" s="364" t="s">
        <v>56</v>
      </c>
      <c r="I166" s="364" t="s">
        <v>59</v>
      </c>
      <c r="J166" s="321" t="s">
        <v>1472</v>
      </c>
      <c r="K166" s="298"/>
    </row>
    <row r="167" s="1" customFormat="1" ht="17.25" customHeight="1">
      <c r="B167" s="299"/>
      <c r="C167" s="323" t="s">
        <v>1473</v>
      </c>
      <c r="D167" s="323"/>
      <c r="E167" s="323"/>
      <c r="F167" s="324" t="s">
        <v>1474</v>
      </c>
      <c r="G167" s="365"/>
      <c r="H167" s="366"/>
      <c r="I167" s="366"/>
      <c r="J167" s="323" t="s">
        <v>1475</v>
      </c>
      <c r="K167" s="301"/>
    </row>
    <row r="168" s="1" customFormat="1" ht="5.25" customHeight="1">
      <c r="B168" s="331"/>
      <c r="C168" s="326"/>
      <c r="D168" s="326"/>
      <c r="E168" s="326"/>
      <c r="F168" s="326"/>
      <c r="G168" s="327"/>
      <c r="H168" s="326"/>
      <c r="I168" s="326"/>
      <c r="J168" s="326"/>
      <c r="K168" s="354"/>
    </row>
    <row r="169" s="1" customFormat="1" ht="15" customHeight="1">
      <c r="B169" s="331"/>
      <c r="C169" s="306" t="s">
        <v>1479</v>
      </c>
      <c r="D169" s="306"/>
      <c r="E169" s="306"/>
      <c r="F169" s="329" t="s">
        <v>1476</v>
      </c>
      <c r="G169" s="306"/>
      <c r="H169" s="306" t="s">
        <v>1516</v>
      </c>
      <c r="I169" s="306" t="s">
        <v>1478</v>
      </c>
      <c r="J169" s="306">
        <v>120</v>
      </c>
      <c r="K169" s="354"/>
    </row>
    <row r="170" s="1" customFormat="1" ht="15" customHeight="1">
      <c r="B170" s="331"/>
      <c r="C170" s="306" t="s">
        <v>1525</v>
      </c>
      <c r="D170" s="306"/>
      <c r="E170" s="306"/>
      <c r="F170" s="329" t="s">
        <v>1476</v>
      </c>
      <c r="G170" s="306"/>
      <c r="H170" s="306" t="s">
        <v>1526</v>
      </c>
      <c r="I170" s="306" t="s">
        <v>1478</v>
      </c>
      <c r="J170" s="306" t="s">
        <v>1527</v>
      </c>
      <c r="K170" s="354"/>
    </row>
    <row r="171" s="1" customFormat="1" ht="15" customHeight="1">
      <c r="B171" s="331"/>
      <c r="C171" s="306" t="s">
        <v>1424</v>
      </c>
      <c r="D171" s="306"/>
      <c r="E171" s="306"/>
      <c r="F171" s="329" t="s">
        <v>1476</v>
      </c>
      <c r="G171" s="306"/>
      <c r="H171" s="306" t="s">
        <v>1543</v>
      </c>
      <c r="I171" s="306" t="s">
        <v>1478</v>
      </c>
      <c r="J171" s="306" t="s">
        <v>1527</v>
      </c>
      <c r="K171" s="354"/>
    </row>
    <row r="172" s="1" customFormat="1" ht="15" customHeight="1">
      <c r="B172" s="331"/>
      <c r="C172" s="306" t="s">
        <v>1481</v>
      </c>
      <c r="D172" s="306"/>
      <c r="E172" s="306"/>
      <c r="F172" s="329" t="s">
        <v>1482</v>
      </c>
      <c r="G172" s="306"/>
      <c r="H172" s="306" t="s">
        <v>1543</v>
      </c>
      <c r="I172" s="306" t="s">
        <v>1478</v>
      </c>
      <c r="J172" s="306">
        <v>50</v>
      </c>
      <c r="K172" s="354"/>
    </row>
    <row r="173" s="1" customFormat="1" ht="15" customHeight="1">
      <c r="B173" s="331"/>
      <c r="C173" s="306" t="s">
        <v>1484</v>
      </c>
      <c r="D173" s="306"/>
      <c r="E173" s="306"/>
      <c r="F173" s="329" t="s">
        <v>1476</v>
      </c>
      <c r="G173" s="306"/>
      <c r="H173" s="306" t="s">
        <v>1543</v>
      </c>
      <c r="I173" s="306" t="s">
        <v>1486</v>
      </c>
      <c r="J173" s="306"/>
      <c r="K173" s="354"/>
    </row>
    <row r="174" s="1" customFormat="1" ht="15" customHeight="1">
      <c r="B174" s="331"/>
      <c r="C174" s="306" t="s">
        <v>1495</v>
      </c>
      <c r="D174" s="306"/>
      <c r="E174" s="306"/>
      <c r="F174" s="329" t="s">
        <v>1482</v>
      </c>
      <c r="G174" s="306"/>
      <c r="H174" s="306" t="s">
        <v>1543</v>
      </c>
      <c r="I174" s="306" t="s">
        <v>1478</v>
      </c>
      <c r="J174" s="306">
        <v>50</v>
      </c>
      <c r="K174" s="354"/>
    </row>
    <row r="175" s="1" customFormat="1" ht="15" customHeight="1">
      <c r="B175" s="331"/>
      <c r="C175" s="306" t="s">
        <v>1503</v>
      </c>
      <c r="D175" s="306"/>
      <c r="E175" s="306"/>
      <c r="F175" s="329" t="s">
        <v>1482</v>
      </c>
      <c r="G175" s="306"/>
      <c r="H175" s="306" t="s">
        <v>1543</v>
      </c>
      <c r="I175" s="306" t="s">
        <v>1478</v>
      </c>
      <c r="J175" s="306">
        <v>50</v>
      </c>
      <c r="K175" s="354"/>
    </row>
    <row r="176" s="1" customFormat="1" ht="15" customHeight="1">
      <c r="B176" s="331"/>
      <c r="C176" s="306" t="s">
        <v>1501</v>
      </c>
      <c r="D176" s="306"/>
      <c r="E176" s="306"/>
      <c r="F176" s="329" t="s">
        <v>1482</v>
      </c>
      <c r="G176" s="306"/>
      <c r="H176" s="306" t="s">
        <v>1543</v>
      </c>
      <c r="I176" s="306" t="s">
        <v>1478</v>
      </c>
      <c r="J176" s="306">
        <v>50</v>
      </c>
      <c r="K176" s="354"/>
    </row>
    <row r="177" s="1" customFormat="1" ht="15" customHeight="1">
      <c r="B177" s="331"/>
      <c r="C177" s="306" t="s">
        <v>123</v>
      </c>
      <c r="D177" s="306"/>
      <c r="E177" s="306"/>
      <c r="F177" s="329" t="s">
        <v>1476</v>
      </c>
      <c r="G177" s="306"/>
      <c r="H177" s="306" t="s">
        <v>1544</v>
      </c>
      <c r="I177" s="306" t="s">
        <v>1545</v>
      </c>
      <c r="J177" s="306"/>
      <c r="K177" s="354"/>
    </row>
    <row r="178" s="1" customFormat="1" ht="15" customHeight="1">
      <c r="B178" s="331"/>
      <c r="C178" s="306" t="s">
        <v>59</v>
      </c>
      <c r="D178" s="306"/>
      <c r="E178" s="306"/>
      <c r="F178" s="329" t="s">
        <v>1476</v>
      </c>
      <c r="G178" s="306"/>
      <c r="H178" s="306" t="s">
        <v>1546</v>
      </c>
      <c r="I178" s="306" t="s">
        <v>1547</v>
      </c>
      <c r="J178" s="306">
        <v>1</v>
      </c>
      <c r="K178" s="354"/>
    </row>
    <row r="179" s="1" customFormat="1" ht="15" customHeight="1">
      <c r="B179" s="331"/>
      <c r="C179" s="306" t="s">
        <v>55</v>
      </c>
      <c r="D179" s="306"/>
      <c r="E179" s="306"/>
      <c r="F179" s="329" t="s">
        <v>1476</v>
      </c>
      <c r="G179" s="306"/>
      <c r="H179" s="306" t="s">
        <v>1548</v>
      </c>
      <c r="I179" s="306" t="s">
        <v>1478</v>
      </c>
      <c r="J179" s="306">
        <v>20</v>
      </c>
      <c r="K179" s="354"/>
    </row>
    <row r="180" s="1" customFormat="1" ht="15" customHeight="1">
      <c r="B180" s="331"/>
      <c r="C180" s="306" t="s">
        <v>56</v>
      </c>
      <c r="D180" s="306"/>
      <c r="E180" s="306"/>
      <c r="F180" s="329" t="s">
        <v>1476</v>
      </c>
      <c r="G180" s="306"/>
      <c r="H180" s="306" t="s">
        <v>1549</v>
      </c>
      <c r="I180" s="306" t="s">
        <v>1478</v>
      </c>
      <c r="J180" s="306">
        <v>255</v>
      </c>
      <c r="K180" s="354"/>
    </row>
    <row r="181" s="1" customFormat="1" ht="15" customHeight="1">
      <c r="B181" s="331"/>
      <c r="C181" s="306" t="s">
        <v>124</v>
      </c>
      <c r="D181" s="306"/>
      <c r="E181" s="306"/>
      <c r="F181" s="329" t="s">
        <v>1476</v>
      </c>
      <c r="G181" s="306"/>
      <c r="H181" s="306" t="s">
        <v>1440</v>
      </c>
      <c r="I181" s="306" t="s">
        <v>1478</v>
      </c>
      <c r="J181" s="306">
        <v>10</v>
      </c>
      <c r="K181" s="354"/>
    </row>
    <row r="182" s="1" customFormat="1" ht="15" customHeight="1">
      <c r="B182" s="331"/>
      <c r="C182" s="306" t="s">
        <v>125</v>
      </c>
      <c r="D182" s="306"/>
      <c r="E182" s="306"/>
      <c r="F182" s="329" t="s">
        <v>1476</v>
      </c>
      <c r="G182" s="306"/>
      <c r="H182" s="306" t="s">
        <v>1550</v>
      </c>
      <c r="I182" s="306" t="s">
        <v>1511</v>
      </c>
      <c r="J182" s="306"/>
      <c r="K182" s="354"/>
    </row>
    <row r="183" s="1" customFormat="1" ht="15" customHeight="1">
      <c r="B183" s="331"/>
      <c r="C183" s="306" t="s">
        <v>1551</v>
      </c>
      <c r="D183" s="306"/>
      <c r="E183" s="306"/>
      <c r="F183" s="329" t="s">
        <v>1476</v>
      </c>
      <c r="G183" s="306"/>
      <c r="H183" s="306" t="s">
        <v>1552</v>
      </c>
      <c r="I183" s="306" t="s">
        <v>1511</v>
      </c>
      <c r="J183" s="306"/>
      <c r="K183" s="354"/>
    </row>
    <row r="184" s="1" customFormat="1" ht="15" customHeight="1">
      <c r="B184" s="331"/>
      <c r="C184" s="306" t="s">
        <v>1540</v>
      </c>
      <c r="D184" s="306"/>
      <c r="E184" s="306"/>
      <c r="F184" s="329" t="s">
        <v>1476</v>
      </c>
      <c r="G184" s="306"/>
      <c r="H184" s="306" t="s">
        <v>1553</v>
      </c>
      <c r="I184" s="306" t="s">
        <v>1511</v>
      </c>
      <c r="J184" s="306"/>
      <c r="K184" s="354"/>
    </row>
    <row r="185" s="1" customFormat="1" ht="15" customHeight="1">
      <c r="B185" s="331"/>
      <c r="C185" s="306" t="s">
        <v>127</v>
      </c>
      <c r="D185" s="306"/>
      <c r="E185" s="306"/>
      <c r="F185" s="329" t="s">
        <v>1482</v>
      </c>
      <c r="G185" s="306"/>
      <c r="H185" s="306" t="s">
        <v>1554</v>
      </c>
      <c r="I185" s="306" t="s">
        <v>1478</v>
      </c>
      <c r="J185" s="306">
        <v>50</v>
      </c>
      <c r="K185" s="354"/>
    </row>
    <row r="186" s="1" customFormat="1" ht="15" customHeight="1">
      <c r="B186" s="331"/>
      <c r="C186" s="306" t="s">
        <v>1555</v>
      </c>
      <c r="D186" s="306"/>
      <c r="E186" s="306"/>
      <c r="F186" s="329" t="s">
        <v>1482</v>
      </c>
      <c r="G186" s="306"/>
      <c r="H186" s="306" t="s">
        <v>1556</v>
      </c>
      <c r="I186" s="306" t="s">
        <v>1557</v>
      </c>
      <c r="J186" s="306"/>
      <c r="K186" s="354"/>
    </row>
    <row r="187" s="1" customFormat="1" ht="15" customHeight="1">
      <c r="B187" s="331"/>
      <c r="C187" s="306" t="s">
        <v>1558</v>
      </c>
      <c r="D187" s="306"/>
      <c r="E187" s="306"/>
      <c r="F187" s="329" t="s">
        <v>1482</v>
      </c>
      <c r="G187" s="306"/>
      <c r="H187" s="306" t="s">
        <v>1559</v>
      </c>
      <c r="I187" s="306" t="s">
        <v>1557</v>
      </c>
      <c r="J187" s="306"/>
      <c r="K187" s="354"/>
    </row>
    <row r="188" s="1" customFormat="1" ht="15" customHeight="1">
      <c r="B188" s="331"/>
      <c r="C188" s="306" t="s">
        <v>1560</v>
      </c>
      <c r="D188" s="306"/>
      <c r="E188" s="306"/>
      <c r="F188" s="329" t="s">
        <v>1482</v>
      </c>
      <c r="G188" s="306"/>
      <c r="H188" s="306" t="s">
        <v>1561</v>
      </c>
      <c r="I188" s="306" t="s">
        <v>1557</v>
      </c>
      <c r="J188" s="306"/>
      <c r="K188" s="354"/>
    </row>
    <row r="189" s="1" customFormat="1" ht="15" customHeight="1">
      <c r="B189" s="331"/>
      <c r="C189" s="367" t="s">
        <v>1562</v>
      </c>
      <c r="D189" s="306"/>
      <c r="E189" s="306"/>
      <c r="F189" s="329" t="s">
        <v>1482</v>
      </c>
      <c r="G189" s="306"/>
      <c r="H189" s="306" t="s">
        <v>1563</v>
      </c>
      <c r="I189" s="306" t="s">
        <v>1564</v>
      </c>
      <c r="J189" s="368" t="s">
        <v>1565</v>
      </c>
      <c r="K189" s="354"/>
    </row>
    <row r="190" s="17" customFormat="1" ht="15" customHeight="1">
      <c r="B190" s="369"/>
      <c r="C190" s="370" t="s">
        <v>1566</v>
      </c>
      <c r="D190" s="371"/>
      <c r="E190" s="371"/>
      <c r="F190" s="372" t="s">
        <v>1482</v>
      </c>
      <c r="G190" s="371"/>
      <c r="H190" s="371" t="s">
        <v>1567</v>
      </c>
      <c r="I190" s="371" t="s">
        <v>1564</v>
      </c>
      <c r="J190" s="373" t="s">
        <v>1565</v>
      </c>
      <c r="K190" s="374"/>
    </row>
    <row r="191" s="1" customFormat="1" ht="15" customHeight="1">
      <c r="B191" s="331"/>
      <c r="C191" s="367" t="s">
        <v>44</v>
      </c>
      <c r="D191" s="306"/>
      <c r="E191" s="306"/>
      <c r="F191" s="329" t="s">
        <v>1476</v>
      </c>
      <c r="G191" s="306"/>
      <c r="H191" s="303" t="s">
        <v>1568</v>
      </c>
      <c r="I191" s="306" t="s">
        <v>1569</v>
      </c>
      <c r="J191" s="306"/>
      <c r="K191" s="354"/>
    </row>
    <row r="192" s="1" customFormat="1" ht="15" customHeight="1">
      <c r="B192" s="331"/>
      <c r="C192" s="367" t="s">
        <v>1570</v>
      </c>
      <c r="D192" s="306"/>
      <c r="E192" s="306"/>
      <c r="F192" s="329" t="s">
        <v>1476</v>
      </c>
      <c r="G192" s="306"/>
      <c r="H192" s="306" t="s">
        <v>1571</v>
      </c>
      <c r="I192" s="306" t="s">
        <v>1511</v>
      </c>
      <c r="J192" s="306"/>
      <c r="K192" s="354"/>
    </row>
    <row r="193" s="1" customFormat="1" ht="15" customHeight="1">
      <c r="B193" s="331"/>
      <c r="C193" s="367" t="s">
        <v>1572</v>
      </c>
      <c r="D193" s="306"/>
      <c r="E193" s="306"/>
      <c r="F193" s="329" t="s">
        <v>1476</v>
      </c>
      <c r="G193" s="306"/>
      <c r="H193" s="306" t="s">
        <v>1573</v>
      </c>
      <c r="I193" s="306" t="s">
        <v>1511</v>
      </c>
      <c r="J193" s="306"/>
      <c r="K193" s="354"/>
    </row>
    <row r="194" s="1" customFormat="1" ht="15" customHeight="1">
      <c r="B194" s="331"/>
      <c r="C194" s="367" t="s">
        <v>1574</v>
      </c>
      <c r="D194" s="306"/>
      <c r="E194" s="306"/>
      <c r="F194" s="329" t="s">
        <v>1482</v>
      </c>
      <c r="G194" s="306"/>
      <c r="H194" s="306" t="s">
        <v>1575</v>
      </c>
      <c r="I194" s="306" t="s">
        <v>1511</v>
      </c>
      <c r="J194" s="306"/>
      <c r="K194" s="354"/>
    </row>
    <row r="195" s="1" customFormat="1" ht="15" customHeight="1">
      <c r="B195" s="360"/>
      <c r="C195" s="375"/>
      <c r="D195" s="340"/>
      <c r="E195" s="340"/>
      <c r="F195" s="340"/>
      <c r="G195" s="340"/>
      <c r="H195" s="340"/>
      <c r="I195" s="340"/>
      <c r="J195" s="340"/>
      <c r="K195" s="361"/>
    </row>
    <row r="196" s="1" customFormat="1" ht="18.75" customHeight="1">
      <c r="B196" s="342"/>
      <c r="C196" s="352"/>
      <c r="D196" s="352"/>
      <c r="E196" s="352"/>
      <c r="F196" s="362"/>
      <c r="G196" s="352"/>
      <c r="H196" s="352"/>
      <c r="I196" s="352"/>
      <c r="J196" s="352"/>
      <c r="K196" s="342"/>
    </row>
    <row r="197" s="1" customFormat="1" ht="18.75" customHeight="1">
      <c r="B197" s="342"/>
      <c r="C197" s="352"/>
      <c r="D197" s="352"/>
      <c r="E197" s="352"/>
      <c r="F197" s="362"/>
      <c r="G197" s="352"/>
      <c r="H197" s="352"/>
      <c r="I197" s="352"/>
      <c r="J197" s="352"/>
      <c r="K197" s="342"/>
    </row>
    <row r="198" s="1" customFormat="1" ht="18.75" customHeight="1">
      <c r="B198" s="314"/>
      <c r="C198" s="314"/>
      <c r="D198" s="314"/>
      <c r="E198" s="314"/>
      <c r="F198" s="314"/>
      <c r="G198" s="314"/>
      <c r="H198" s="314"/>
      <c r="I198" s="314"/>
      <c r="J198" s="314"/>
      <c r="K198" s="314"/>
    </row>
    <row r="199" s="1" customFormat="1" ht="13.5">
      <c r="B199" s="293"/>
      <c r="C199" s="294"/>
      <c r="D199" s="294"/>
      <c r="E199" s="294"/>
      <c r="F199" s="294"/>
      <c r="G199" s="294"/>
      <c r="H199" s="294"/>
      <c r="I199" s="294"/>
      <c r="J199" s="294"/>
      <c r="K199" s="295"/>
    </row>
    <row r="200" s="1" customFormat="1" ht="21">
      <c r="B200" s="296"/>
      <c r="C200" s="297" t="s">
        <v>1576</v>
      </c>
      <c r="D200" s="297"/>
      <c r="E200" s="297"/>
      <c r="F200" s="297"/>
      <c r="G200" s="297"/>
      <c r="H200" s="297"/>
      <c r="I200" s="297"/>
      <c r="J200" s="297"/>
      <c r="K200" s="298"/>
    </row>
    <row r="201" s="1" customFormat="1" ht="25.5" customHeight="1">
      <c r="B201" s="296"/>
      <c r="C201" s="376" t="s">
        <v>1577</v>
      </c>
      <c r="D201" s="376"/>
      <c r="E201" s="376"/>
      <c r="F201" s="376" t="s">
        <v>1578</v>
      </c>
      <c r="G201" s="377"/>
      <c r="H201" s="376" t="s">
        <v>1579</v>
      </c>
      <c r="I201" s="376"/>
      <c r="J201" s="376"/>
      <c r="K201" s="298"/>
    </row>
    <row r="202" s="1" customFormat="1" ht="5.25" customHeight="1">
      <c r="B202" s="331"/>
      <c r="C202" s="326"/>
      <c r="D202" s="326"/>
      <c r="E202" s="326"/>
      <c r="F202" s="326"/>
      <c r="G202" s="352"/>
      <c r="H202" s="326"/>
      <c r="I202" s="326"/>
      <c r="J202" s="326"/>
      <c r="K202" s="354"/>
    </row>
    <row r="203" s="1" customFormat="1" ht="15" customHeight="1">
      <c r="B203" s="331"/>
      <c r="C203" s="306" t="s">
        <v>1569</v>
      </c>
      <c r="D203" s="306"/>
      <c r="E203" s="306"/>
      <c r="F203" s="329" t="s">
        <v>45</v>
      </c>
      <c r="G203" s="306"/>
      <c r="H203" s="306" t="s">
        <v>1580</v>
      </c>
      <c r="I203" s="306"/>
      <c r="J203" s="306"/>
      <c r="K203" s="354"/>
    </row>
    <row r="204" s="1" customFormat="1" ht="15" customHeight="1">
      <c r="B204" s="331"/>
      <c r="C204" s="306"/>
      <c r="D204" s="306"/>
      <c r="E204" s="306"/>
      <c r="F204" s="329" t="s">
        <v>46</v>
      </c>
      <c r="G204" s="306"/>
      <c r="H204" s="306" t="s">
        <v>1581</v>
      </c>
      <c r="I204" s="306"/>
      <c r="J204" s="306"/>
      <c r="K204" s="354"/>
    </row>
    <row r="205" s="1" customFormat="1" ht="15" customHeight="1">
      <c r="B205" s="331"/>
      <c r="C205" s="306"/>
      <c r="D205" s="306"/>
      <c r="E205" s="306"/>
      <c r="F205" s="329" t="s">
        <v>49</v>
      </c>
      <c r="G205" s="306"/>
      <c r="H205" s="306" t="s">
        <v>1582</v>
      </c>
      <c r="I205" s="306"/>
      <c r="J205" s="306"/>
      <c r="K205" s="354"/>
    </row>
    <row r="206" s="1" customFormat="1" ht="15" customHeight="1">
      <c r="B206" s="331"/>
      <c r="C206" s="306"/>
      <c r="D206" s="306"/>
      <c r="E206" s="306"/>
      <c r="F206" s="329" t="s">
        <v>47</v>
      </c>
      <c r="G206" s="306"/>
      <c r="H206" s="306" t="s">
        <v>1583</v>
      </c>
      <c r="I206" s="306"/>
      <c r="J206" s="306"/>
      <c r="K206" s="354"/>
    </row>
    <row r="207" s="1" customFormat="1" ht="15" customHeight="1">
      <c r="B207" s="331"/>
      <c r="C207" s="306"/>
      <c r="D207" s="306"/>
      <c r="E207" s="306"/>
      <c r="F207" s="329" t="s">
        <v>48</v>
      </c>
      <c r="G207" s="306"/>
      <c r="H207" s="306" t="s">
        <v>1584</v>
      </c>
      <c r="I207" s="306"/>
      <c r="J207" s="306"/>
      <c r="K207" s="354"/>
    </row>
    <row r="208" s="1" customFormat="1" ht="15" customHeight="1">
      <c r="B208" s="331"/>
      <c r="C208" s="306"/>
      <c r="D208" s="306"/>
      <c r="E208" s="306"/>
      <c r="F208" s="329"/>
      <c r="G208" s="306"/>
      <c r="H208" s="306"/>
      <c r="I208" s="306"/>
      <c r="J208" s="306"/>
      <c r="K208" s="354"/>
    </row>
    <row r="209" s="1" customFormat="1" ht="15" customHeight="1">
      <c r="B209" s="331"/>
      <c r="C209" s="306" t="s">
        <v>1523</v>
      </c>
      <c r="D209" s="306"/>
      <c r="E209" s="306"/>
      <c r="F209" s="329" t="s">
        <v>81</v>
      </c>
      <c r="G209" s="306"/>
      <c r="H209" s="306" t="s">
        <v>1585</v>
      </c>
      <c r="I209" s="306"/>
      <c r="J209" s="306"/>
      <c r="K209" s="354"/>
    </row>
    <row r="210" s="1" customFormat="1" ht="15" customHeight="1">
      <c r="B210" s="331"/>
      <c r="C210" s="306"/>
      <c r="D210" s="306"/>
      <c r="E210" s="306"/>
      <c r="F210" s="329" t="s">
        <v>1421</v>
      </c>
      <c r="G210" s="306"/>
      <c r="H210" s="306" t="s">
        <v>1422</v>
      </c>
      <c r="I210" s="306"/>
      <c r="J210" s="306"/>
      <c r="K210" s="354"/>
    </row>
    <row r="211" s="1" customFormat="1" ht="15" customHeight="1">
      <c r="B211" s="331"/>
      <c r="C211" s="306"/>
      <c r="D211" s="306"/>
      <c r="E211" s="306"/>
      <c r="F211" s="329" t="s">
        <v>1419</v>
      </c>
      <c r="G211" s="306"/>
      <c r="H211" s="306" t="s">
        <v>1586</v>
      </c>
      <c r="I211" s="306"/>
      <c r="J211" s="306"/>
      <c r="K211" s="354"/>
    </row>
    <row r="212" s="1" customFormat="1" ht="15" customHeight="1">
      <c r="B212" s="378"/>
      <c r="C212" s="306"/>
      <c r="D212" s="306"/>
      <c r="E212" s="306"/>
      <c r="F212" s="329" t="s">
        <v>100</v>
      </c>
      <c r="G212" s="367"/>
      <c r="H212" s="358" t="s">
        <v>101</v>
      </c>
      <c r="I212" s="358"/>
      <c r="J212" s="358"/>
      <c r="K212" s="379"/>
    </row>
    <row r="213" s="1" customFormat="1" ht="15" customHeight="1">
      <c r="B213" s="378"/>
      <c r="C213" s="306"/>
      <c r="D213" s="306"/>
      <c r="E213" s="306"/>
      <c r="F213" s="329" t="s">
        <v>1423</v>
      </c>
      <c r="G213" s="367"/>
      <c r="H213" s="358" t="s">
        <v>1225</v>
      </c>
      <c r="I213" s="358"/>
      <c r="J213" s="358"/>
      <c r="K213" s="379"/>
    </row>
    <row r="214" s="1" customFormat="1" ht="15" customHeight="1">
      <c r="B214" s="378"/>
      <c r="C214" s="306"/>
      <c r="D214" s="306"/>
      <c r="E214" s="306"/>
      <c r="F214" s="329"/>
      <c r="G214" s="367"/>
      <c r="H214" s="358"/>
      <c r="I214" s="358"/>
      <c r="J214" s="358"/>
      <c r="K214" s="379"/>
    </row>
    <row r="215" s="1" customFormat="1" ht="15" customHeight="1">
      <c r="B215" s="378"/>
      <c r="C215" s="306" t="s">
        <v>1547</v>
      </c>
      <c r="D215" s="306"/>
      <c r="E215" s="306"/>
      <c r="F215" s="329">
        <v>1</v>
      </c>
      <c r="G215" s="367"/>
      <c r="H215" s="358" t="s">
        <v>1587</v>
      </c>
      <c r="I215" s="358"/>
      <c r="J215" s="358"/>
      <c r="K215" s="379"/>
    </row>
    <row r="216" s="1" customFormat="1" ht="15" customHeight="1">
      <c r="B216" s="378"/>
      <c r="C216" s="306"/>
      <c r="D216" s="306"/>
      <c r="E216" s="306"/>
      <c r="F216" s="329">
        <v>2</v>
      </c>
      <c r="G216" s="367"/>
      <c r="H216" s="358" t="s">
        <v>1588</v>
      </c>
      <c r="I216" s="358"/>
      <c r="J216" s="358"/>
      <c r="K216" s="379"/>
    </row>
    <row r="217" s="1" customFormat="1" ht="15" customHeight="1">
      <c r="B217" s="378"/>
      <c r="C217" s="306"/>
      <c r="D217" s="306"/>
      <c r="E217" s="306"/>
      <c r="F217" s="329">
        <v>3</v>
      </c>
      <c r="G217" s="367"/>
      <c r="H217" s="358" t="s">
        <v>1589</v>
      </c>
      <c r="I217" s="358"/>
      <c r="J217" s="358"/>
      <c r="K217" s="379"/>
    </row>
    <row r="218" s="1" customFormat="1" ht="15" customHeight="1">
      <c r="B218" s="378"/>
      <c r="C218" s="306"/>
      <c r="D218" s="306"/>
      <c r="E218" s="306"/>
      <c r="F218" s="329">
        <v>4</v>
      </c>
      <c r="G218" s="367"/>
      <c r="H218" s="358" t="s">
        <v>1590</v>
      </c>
      <c r="I218" s="358"/>
      <c r="J218" s="358"/>
      <c r="K218" s="379"/>
    </row>
    <row r="219" s="1" customFormat="1" ht="12.75" customHeight="1">
      <c r="B219" s="380"/>
      <c r="C219" s="381"/>
      <c r="D219" s="381"/>
      <c r="E219" s="381"/>
      <c r="F219" s="381"/>
      <c r="G219" s="381"/>
      <c r="H219" s="381"/>
      <c r="I219" s="381"/>
      <c r="J219" s="381"/>
      <c r="K219" s="38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Stavební úpravy a přístavba MÚ Štětí,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105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13. 3. 2024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38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0"/>
      <c r="B27" s="141"/>
      <c r="C27" s="140"/>
      <c r="D27" s="140"/>
      <c r="E27" s="142" t="s">
        <v>39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40</v>
      </c>
      <c r="E30" s="40"/>
      <c r="F30" s="40"/>
      <c r="G30" s="40"/>
      <c r="H30" s="40"/>
      <c r="I30" s="40"/>
      <c r="J30" s="146">
        <f>ROUND(J91,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42</v>
      </c>
      <c r="G32" s="40"/>
      <c r="H32" s="40"/>
      <c r="I32" s="147" t="s">
        <v>41</v>
      </c>
      <c r="J32" s="147" t="s">
        <v>43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44</v>
      </c>
      <c r="E33" s="134" t="s">
        <v>45</v>
      </c>
      <c r="F33" s="149">
        <f>ROUND((SUM(BE91:BE212)),  2)</f>
        <v>0</v>
      </c>
      <c r="G33" s="40"/>
      <c r="H33" s="40"/>
      <c r="I33" s="150">
        <v>0.20999999999999999</v>
      </c>
      <c r="J33" s="149">
        <f>ROUND(((SUM(BE91:BE212))*I33),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46</v>
      </c>
      <c r="F34" s="149">
        <f>ROUND((SUM(BF91:BF212)),  2)</f>
        <v>0</v>
      </c>
      <c r="G34" s="40"/>
      <c r="H34" s="40"/>
      <c r="I34" s="150">
        <v>0.12</v>
      </c>
      <c r="J34" s="149">
        <f>ROUND(((SUM(BF91:BF212))*I34),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47</v>
      </c>
      <c r="F35" s="149">
        <f>ROUND((SUM(BG91:BG212)),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48</v>
      </c>
      <c r="F36" s="149">
        <f>ROUND((SUM(BH91:BH212)),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49</v>
      </c>
      <c r="F37" s="149">
        <f>ROUND((SUM(BI91:BI212)),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Stavební úpravy a přístavba MÚ Štětí,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Bourací práce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Štětí [763691]</v>
      </c>
      <c r="G52" s="42"/>
      <c r="H52" s="42"/>
      <c r="I52" s="34" t="s">
        <v>23</v>
      </c>
      <c r="J52" s="74" t="str">
        <f>IF(J12="","",J12)</f>
        <v>13. 3. 2024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Štětí, Mírové náměstí 163, 411 08        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107</v>
      </c>
      <c r="D57" s="164"/>
      <c r="E57" s="164"/>
      <c r="F57" s="164"/>
      <c r="G57" s="164"/>
      <c r="H57" s="164"/>
      <c r="I57" s="164"/>
      <c r="J57" s="165" t="s">
        <v>108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72</v>
      </c>
      <c r="D59" s="42"/>
      <c r="E59" s="42"/>
      <c r="F59" s="42"/>
      <c r="G59" s="42"/>
      <c r="H59" s="42"/>
      <c r="I59" s="42"/>
      <c r="J59" s="104">
        <f>J91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109</v>
      </c>
    </row>
    <row r="60" s="9" customFormat="1" ht="24.96" customHeight="1">
      <c r="A60" s="9"/>
      <c r="B60" s="167"/>
      <c r="C60" s="168"/>
      <c r="D60" s="169" t="s">
        <v>110</v>
      </c>
      <c r="E60" s="170"/>
      <c r="F60" s="170"/>
      <c r="G60" s="170"/>
      <c r="H60" s="170"/>
      <c r="I60" s="170"/>
      <c r="J60" s="171">
        <f>J92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111</v>
      </c>
      <c r="E61" s="176"/>
      <c r="F61" s="176"/>
      <c r="G61" s="176"/>
      <c r="H61" s="176"/>
      <c r="I61" s="176"/>
      <c r="J61" s="177">
        <f>J93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112</v>
      </c>
      <c r="E62" s="176"/>
      <c r="F62" s="176"/>
      <c r="G62" s="176"/>
      <c r="H62" s="176"/>
      <c r="I62" s="176"/>
      <c r="J62" s="177">
        <f>J135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7"/>
      <c r="C63" s="168"/>
      <c r="D63" s="169" t="s">
        <v>113</v>
      </c>
      <c r="E63" s="170"/>
      <c r="F63" s="170"/>
      <c r="G63" s="170"/>
      <c r="H63" s="170"/>
      <c r="I63" s="170"/>
      <c r="J63" s="171">
        <f>J153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3"/>
      <c r="C64" s="174"/>
      <c r="D64" s="175" t="s">
        <v>114</v>
      </c>
      <c r="E64" s="176"/>
      <c r="F64" s="176"/>
      <c r="G64" s="176"/>
      <c r="H64" s="176"/>
      <c r="I64" s="176"/>
      <c r="J64" s="177">
        <f>J154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115</v>
      </c>
      <c r="E65" s="176"/>
      <c r="F65" s="176"/>
      <c r="G65" s="176"/>
      <c r="H65" s="176"/>
      <c r="I65" s="176"/>
      <c r="J65" s="177">
        <f>J158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116</v>
      </c>
      <c r="E66" s="176"/>
      <c r="F66" s="176"/>
      <c r="G66" s="176"/>
      <c r="H66" s="176"/>
      <c r="I66" s="176"/>
      <c r="J66" s="177">
        <f>J162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117</v>
      </c>
      <c r="E67" s="176"/>
      <c r="F67" s="176"/>
      <c r="G67" s="176"/>
      <c r="H67" s="176"/>
      <c r="I67" s="176"/>
      <c r="J67" s="177">
        <f>J173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118</v>
      </c>
      <c r="E68" s="176"/>
      <c r="F68" s="176"/>
      <c r="G68" s="176"/>
      <c r="H68" s="176"/>
      <c r="I68" s="176"/>
      <c r="J68" s="177">
        <f>J184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119</v>
      </c>
      <c r="E69" s="176"/>
      <c r="F69" s="176"/>
      <c r="G69" s="176"/>
      <c r="H69" s="176"/>
      <c r="I69" s="176"/>
      <c r="J69" s="177">
        <f>J191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120</v>
      </c>
      <c r="E70" s="176"/>
      <c r="F70" s="176"/>
      <c r="G70" s="176"/>
      <c r="H70" s="176"/>
      <c r="I70" s="176"/>
      <c r="J70" s="177">
        <f>J198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7"/>
      <c r="C71" s="168"/>
      <c r="D71" s="169" t="s">
        <v>121</v>
      </c>
      <c r="E71" s="170"/>
      <c r="F71" s="170"/>
      <c r="G71" s="170"/>
      <c r="H71" s="170"/>
      <c r="I71" s="170"/>
      <c r="J71" s="171">
        <f>J207</f>
        <v>0</v>
      </c>
      <c r="K71" s="168"/>
      <c r="L71" s="17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122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62" t="str">
        <f>E7</f>
        <v>Stavební úpravy a přístavba MÚ Štětí,</v>
      </c>
      <c r="F81" s="34"/>
      <c r="G81" s="34"/>
      <c r="H81" s="34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104</v>
      </c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E9</f>
        <v>01 - Bourací práce</v>
      </c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F12</f>
        <v>Štětí [763691]</v>
      </c>
      <c r="G85" s="42"/>
      <c r="H85" s="42"/>
      <c r="I85" s="34" t="s">
        <v>23</v>
      </c>
      <c r="J85" s="74" t="str">
        <f>IF(J12="","",J12)</f>
        <v>13. 3. 2024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40.05" customHeight="1">
      <c r="A87" s="40"/>
      <c r="B87" s="41"/>
      <c r="C87" s="34" t="s">
        <v>25</v>
      </c>
      <c r="D87" s="42"/>
      <c r="E87" s="42"/>
      <c r="F87" s="29" t="str">
        <f>E15</f>
        <v xml:space="preserve">Město Štětí, Mírové náměstí 163, 411 08         </v>
      </c>
      <c r="G87" s="42"/>
      <c r="H87" s="42"/>
      <c r="I87" s="34" t="s">
        <v>31</v>
      </c>
      <c r="J87" s="38" t="str">
        <f>E21</f>
        <v>Ateliér Civilista s.r.o., Bratronice 241, 273 63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29</v>
      </c>
      <c r="D88" s="42"/>
      <c r="E88" s="42"/>
      <c r="F88" s="29" t="str">
        <f>IF(E18="","",E18)</f>
        <v>Vyplň údaj</v>
      </c>
      <c r="G88" s="42"/>
      <c r="H88" s="42"/>
      <c r="I88" s="34" t="s">
        <v>36</v>
      </c>
      <c r="J88" s="38" t="str">
        <f>E24</f>
        <v xml:space="preserve"> 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79"/>
      <c r="B90" s="180"/>
      <c r="C90" s="181" t="s">
        <v>123</v>
      </c>
      <c r="D90" s="182" t="s">
        <v>59</v>
      </c>
      <c r="E90" s="182" t="s">
        <v>55</v>
      </c>
      <c r="F90" s="182" t="s">
        <v>56</v>
      </c>
      <c r="G90" s="182" t="s">
        <v>124</v>
      </c>
      <c r="H90" s="182" t="s">
        <v>125</v>
      </c>
      <c r="I90" s="182" t="s">
        <v>126</v>
      </c>
      <c r="J90" s="182" t="s">
        <v>108</v>
      </c>
      <c r="K90" s="183" t="s">
        <v>127</v>
      </c>
      <c r="L90" s="184"/>
      <c r="M90" s="94" t="s">
        <v>19</v>
      </c>
      <c r="N90" s="95" t="s">
        <v>44</v>
      </c>
      <c r="O90" s="95" t="s">
        <v>128</v>
      </c>
      <c r="P90" s="95" t="s">
        <v>129</v>
      </c>
      <c r="Q90" s="95" t="s">
        <v>130</v>
      </c>
      <c r="R90" s="95" t="s">
        <v>131</v>
      </c>
      <c r="S90" s="95" t="s">
        <v>132</v>
      </c>
      <c r="T90" s="96" t="s">
        <v>133</v>
      </c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</row>
    <row r="91" s="2" customFormat="1" ht="22.8" customHeight="1">
      <c r="A91" s="40"/>
      <c r="B91" s="41"/>
      <c r="C91" s="101" t="s">
        <v>134</v>
      </c>
      <c r="D91" s="42"/>
      <c r="E91" s="42"/>
      <c r="F91" s="42"/>
      <c r="G91" s="42"/>
      <c r="H91" s="42"/>
      <c r="I91" s="42"/>
      <c r="J91" s="185">
        <f>BK91</f>
        <v>0</v>
      </c>
      <c r="K91" s="42"/>
      <c r="L91" s="46"/>
      <c r="M91" s="97"/>
      <c r="N91" s="186"/>
      <c r="O91" s="98"/>
      <c r="P91" s="187">
        <f>P92+P153+P207</f>
        <v>0</v>
      </c>
      <c r="Q91" s="98"/>
      <c r="R91" s="187">
        <f>R92+R153+R207</f>
        <v>0.33845700000000001</v>
      </c>
      <c r="S91" s="98"/>
      <c r="T91" s="188">
        <f>T92+T153+T207</f>
        <v>26.37574227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73</v>
      </c>
      <c r="AU91" s="19" t="s">
        <v>109</v>
      </c>
      <c r="BK91" s="189">
        <f>BK92+BK153+BK207</f>
        <v>0</v>
      </c>
    </row>
    <row r="92" s="12" customFormat="1" ht="25.92" customHeight="1">
      <c r="A92" s="12"/>
      <c r="B92" s="190"/>
      <c r="C92" s="191"/>
      <c r="D92" s="192" t="s">
        <v>73</v>
      </c>
      <c r="E92" s="193" t="s">
        <v>135</v>
      </c>
      <c r="F92" s="193" t="s">
        <v>136</v>
      </c>
      <c r="G92" s="191"/>
      <c r="H92" s="191"/>
      <c r="I92" s="194"/>
      <c r="J92" s="195">
        <f>BK92</f>
        <v>0</v>
      </c>
      <c r="K92" s="191"/>
      <c r="L92" s="196"/>
      <c r="M92" s="197"/>
      <c r="N92" s="198"/>
      <c r="O92" s="198"/>
      <c r="P92" s="199">
        <f>P93+P135</f>
        <v>0</v>
      </c>
      <c r="Q92" s="198"/>
      <c r="R92" s="199">
        <f>R93+R135</f>
        <v>0.0029399999999999999</v>
      </c>
      <c r="S92" s="198"/>
      <c r="T92" s="200">
        <f>T93+T135</f>
        <v>24.693100999999999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82</v>
      </c>
      <c r="AT92" s="202" t="s">
        <v>73</v>
      </c>
      <c r="AU92" s="202" t="s">
        <v>74</v>
      </c>
      <c r="AY92" s="201" t="s">
        <v>137</v>
      </c>
      <c r="BK92" s="203">
        <f>BK93+BK135</f>
        <v>0</v>
      </c>
    </row>
    <row r="93" s="12" customFormat="1" ht="22.8" customHeight="1">
      <c r="A93" s="12"/>
      <c r="B93" s="190"/>
      <c r="C93" s="191"/>
      <c r="D93" s="192" t="s">
        <v>73</v>
      </c>
      <c r="E93" s="204" t="s">
        <v>138</v>
      </c>
      <c r="F93" s="204" t="s">
        <v>139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SUM(P94:P134)</f>
        <v>0</v>
      </c>
      <c r="Q93" s="198"/>
      <c r="R93" s="199">
        <f>SUM(R94:R134)</f>
        <v>0.0029399999999999999</v>
      </c>
      <c r="S93" s="198"/>
      <c r="T93" s="200">
        <f>SUM(T94:T134)</f>
        <v>24.693100999999999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82</v>
      </c>
      <c r="AT93" s="202" t="s">
        <v>73</v>
      </c>
      <c r="AU93" s="202" t="s">
        <v>82</v>
      </c>
      <c r="AY93" s="201" t="s">
        <v>137</v>
      </c>
      <c r="BK93" s="203">
        <f>SUM(BK94:BK134)</f>
        <v>0</v>
      </c>
    </row>
    <row r="94" s="2" customFormat="1" ht="16.5" customHeight="1">
      <c r="A94" s="40"/>
      <c r="B94" s="41"/>
      <c r="C94" s="206" t="s">
        <v>84</v>
      </c>
      <c r="D94" s="206" t="s">
        <v>140</v>
      </c>
      <c r="E94" s="207" t="s">
        <v>141</v>
      </c>
      <c r="F94" s="208" t="s">
        <v>142</v>
      </c>
      <c r="G94" s="209" t="s">
        <v>143</v>
      </c>
      <c r="H94" s="210">
        <v>90.328999999999994</v>
      </c>
      <c r="I94" s="211"/>
      <c r="J94" s="212">
        <f>ROUND(I94*H94,2)</f>
        <v>0</v>
      </c>
      <c r="K94" s="208" t="s">
        <v>144</v>
      </c>
      <c r="L94" s="46"/>
      <c r="M94" s="213" t="s">
        <v>19</v>
      </c>
      <c r="N94" s="214" t="s">
        <v>45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145</v>
      </c>
      <c r="AT94" s="217" t="s">
        <v>140</v>
      </c>
      <c r="AU94" s="217" t="s">
        <v>84</v>
      </c>
      <c r="AY94" s="19" t="s">
        <v>137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82</v>
      </c>
      <c r="BK94" s="218">
        <f>ROUND(I94*H94,2)</f>
        <v>0</v>
      </c>
      <c r="BL94" s="19" t="s">
        <v>145</v>
      </c>
      <c r="BM94" s="217" t="s">
        <v>146</v>
      </c>
    </row>
    <row r="95" s="2" customFormat="1">
      <c r="A95" s="40"/>
      <c r="B95" s="41"/>
      <c r="C95" s="42"/>
      <c r="D95" s="219" t="s">
        <v>147</v>
      </c>
      <c r="E95" s="42"/>
      <c r="F95" s="220" t="s">
        <v>148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147</v>
      </c>
      <c r="AU95" s="19" t="s">
        <v>84</v>
      </c>
    </row>
    <row r="96" s="2" customFormat="1">
      <c r="A96" s="40"/>
      <c r="B96" s="41"/>
      <c r="C96" s="42"/>
      <c r="D96" s="224" t="s">
        <v>149</v>
      </c>
      <c r="E96" s="42"/>
      <c r="F96" s="225" t="s">
        <v>150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149</v>
      </c>
      <c r="AU96" s="19" t="s">
        <v>84</v>
      </c>
    </row>
    <row r="97" s="13" customFormat="1">
      <c r="A97" s="13"/>
      <c r="B97" s="226"/>
      <c r="C97" s="227"/>
      <c r="D97" s="219" t="s">
        <v>151</v>
      </c>
      <c r="E97" s="228" t="s">
        <v>19</v>
      </c>
      <c r="F97" s="229" t="s">
        <v>152</v>
      </c>
      <c r="G97" s="227"/>
      <c r="H97" s="230">
        <v>90.328999999999994</v>
      </c>
      <c r="I97" s="231"/>
      <c r="J97" s="227"/>
      <c r="K97" s="227"/>
      <c r="L97" s="232"/>
      <c r="M97" s="233"/>
      <c r="N97" s="234"/>
      <c r="O97" s="234"/>
      <c r="P97" s="234"/>
      <c r="Q97" s="234"/>
      <c r="R97" s="234"/>
      <c r="S97" s="234"/>
      <c r="T97" s="23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6" t="s">
        <v>151</v>
      </c>
      <c r="AU97" s="236" t="s">
        <v>84</v>
      </c>
      <c r="AV97" s="13" t="s">
        <v>84</v>
      </c>
      <c r="AW97" s="13" t="s">
        <v>35</v>
      </c>
      <c r="AX97" s="13" t="s">
        <v>82</v>
      </c>
      <c r="AY97" s="236" t="s">
        <v>137</v>
      </c>
    </row>
    <row r="98" s="2" customFormat="1" ht="16.5" customHeight="1">
      <c r="A98" s="40"/>
      <c r="B98" s="41"/>
      <c r="C98" s="206" t="s">
        <v>153</v>
      </c>
      <c r="D98" s="206" t="s">
        <v>140</v>
      </c>
      <c r="E98" s="207" t="s">
        <v>154</v>
      </c>
      <c r="F98" s="208" t="s">
        <v>155</v>
      </c>
      <c r="G98" s="209" t="s">
        <v>143</v>
      </c>
      <c r="H98" s="210">
        <v>14.641</v>
      </c>
      <c r="I98" s="211"/>
      <c r="J98" s="212">
        <f>ROUND(I98*H98,2)</f>
        <v>0</v>
      </c>
      <c r="K98" s="208" t="s">
        <v>144</v>
      </c>
      <c r="L98" s="46"/>
      <c r="M98" s="213" t="s">
        <v>19</v>
      </c>
      <c r="N98" s="214" t="s">
        <v>45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0.26100000000000001</v>
      </c>
      <c r="T98" s="216">
        <f>S98*H98</f>
        <v>3.8213010000000001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145</v>
      </c>
      <c r="AT98" s="217" t="s">
        <v>140</v>
      </c>
      <c r="AU98" s="217" t="s">
        <v>84</v>
      </c>
      <c r="AY98" s="19" t="s">
        <v>137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82</v>
      </c>
      <c r="BK98" s="218">
        <f>ROUND(I98*H98,2)</f>
        <v>0</v>
      </c>
      <c r="BL98" s="19" t="s">
        <v>145</v>
      </c>
      <c r="BM98" s="217" t="s">
        <v>156</v>
      </c>
    </row>
    <row r="99" s="2" customFormat="1">
      <c r="A99" s="40"/>
      <c r="B99" s="41"/>
      <c r="C99" s="42"/>
      <c r="D99" s="219" t="s">
        <v>147</v>
      </c>
      <c r="E99" s="42"/>
      <c r="F99" s="220" t="s">
        <v>157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147</v>
      </c>
      <c r="AU99" s="19" t="s">
        <v>84</v>
      </c>
    </row>
    <row r="100" s="2" customFormat="1">
      <c r="A100" s="40"/>
      <c r="B100" s="41"/>
      <c r="C100" s="42"/>
      <c r="D100" s="224" t="s">
        <v>149</v>
      </c>
      <c r="E100" s="42"/>
      <c r="F100" s="225" t="s">
        <v>158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149</v>
      </c>
      <c r="AU100" s="19" t="s">
        <v>84</v>
      </c>
    </row>
    <row r="101" s="13" customFormat="1">
      <c r="A101" s="13"/>
      <c r="B101" s="226"/>
      <c r="C101" s="227"/>
      <c r="D101" s="219" t="s">
        <v>151</v>
      </c>
      <c r="E101" s="228" t="s">
        <v>19</v>
      </c>
      <c r="F101" s="229" t="s">
        <v>159</v>
      </c>
      <c r="G101" s="227"/>
      <c r="H101" s="230">
        <v>14.641</v>
      </c>
      <c r="I101" s="231"/>
      <c r="J101" s="227"/>
      <c r="K101" s="227"/>
      <c r="L101" s="232"/>
      <c r="M101" s="233"/>
      <c r="N101" s="234"/>
      <c r="O101" s="234"/>
      <c r="P101" s="234"/>
      <c r="Q101" s="234"/>
      <c r="R101" s="234"/>
      <c r="S101" s="234"/>
      <c r="T101" s="23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6" t="s">
        <v>151</v>
      </c>
      <c r="AU101" s="236" t="s">
        <v>84</v>
      </c>
      <c r="AV101" s="13" t="s">
        <v>84</v>
      </c>
      <c r="AW101" s="13" t="s">
        <v>35</v>
      </c>
      <c r="AX101" s="13" t="s">
        <v>82</v>
      </c>
      <c r="AY101" s="236" t="s">
        <v>137</v>
      </c>
    </row>
    <row r="102" s="2" customFormat="1" ht="16.5" customHeight="1">
      <c r="A102" s="40"/>
      <c r="B102" s="41"/>
      <c r="C102" s="206" t="s">
        <v>145</v>
      </c>
      <c r="D102" s="206" t="s">
        <v>140</v>
      </c>
      <c r="E102" s="207" t="s">
        <v>160</v>
      </c>
      <c r="F102" s="208" t="s">
        <v>161</v>
      </c>
      <c r="G102" s="209" t="s">
        <v>162</v>
      </c>
      <c r="H102" s="210">
        <v>8.0470000000000006</v>
      </c>
      <c r="I102" s="211"/>
      <c r="J102" s="212">
        <f>ROUND(I102*H102,2)</f>
        <v>0</v>
      </c>
      <c r="K102" s="208" t="s">
        <v>144</v>
      </c>
      <c r="L102" s="46"/>
      <c r="M102" s="213" t="s">
        <v>19</v>
      </c>
      <c r="N102" s="214" t="s">
        <v>45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1.8</v>
      </c>
      <c r="T102" s="216">
        <f>S102*H102</f>
        <v>14.484600000000002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145</v>
      </c>
      <c r="AT102" s="217" t="s">
        <v>140</v>
      </c>
      <c r="AU102" s="217" t="s">
        <v>84</v>
      </c>
      <c r="AY102" s="19" t="s">
        <v>137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82</v>
      </c>
      <c r="BK102" s="218">
        <f>ROUND(I102*H102,2)</f>
        <v>0</v>
      </c>
      <c r="BL102" s="19" t="s">
        <v>145</v>
      </c>
      <c r="BM102" s="217" t="s">
        <v>163</v>
      </c>
    </row>
    <row r="103" s="2" customFormat="1">
      <c r="A103" s="40"/>
      <c r="B103" s="41"/>
      <c r="C103" s="42"/>
      <c r="D103" s="219" t="s">
        <v>147</v>
      </c>
      <c r="E103" s="42"/>
      <c r="F103" s="220" t="s">
        <v>164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147</v>
      </c>
      <c r="AU103" s="19" t="s">
        <v>84</v>
      </c>
    </row>
    <row r="104" s="2" customFormat="1">
      <c r="A104" s="40"/>
      <c r="B104" s="41"/>
      <c r="C104" s="42"/>
      <c r="D104" s="224" t="s">
        <v>149</v>
      </c>
      <c r="E104" s="42"/>
      <c r="F104" s="225" t="s">
        <v>165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149</v>
      </c>
      <c r="AU104" s="19" t="s">
        <v>84</v>
      </c>
    </row>
    <row r="105" s="13" customFormat="1">
      <c r="A105" s="13"/>
      <c r="B105" s="226"/>
      <c r="C105" s="227"/>
      <c r="D105" s="219" t="s">
        <v>151</v>
      </c>
      <c r="E105" s="228" t="s">
        <v>19</v>
      </c>
      <c r="F105" s="229" t="s">
        <v>166</v>
      </c>
      <c r="G105" s="227"/>
      <c r="H105" s="230">
        <v>8.0470000000000006</v>
      </c>
      <c r="I105" s="231"/>
      <c r="J105" s="227"/>
      <c r="K105" s="227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151</v>
      </c>
      <c r="AU105" s="236" t="s">
        <v>84</v>
      </c>
      <c r="AV105" s="13" t="s">
        <v>84</v>
      </c>
      <c r="AW105" s="13" t="s">
        <v>35</v>
      </c>
      <c r="AX105" s="13" t="s">
        <v>82</v>
      </c>
      <c r="AY105" s="236" t="s">
        <v>137</v>
      </c>
    </row>
    <row r="106" s="2" customFormat="1" ht="21.75" customHeight="1">
      <c r="A106" s="40"/>
      <c r="B106" s="41"/>
      <c r="C106" s="206" t="s">
        <v>167</v>
      </c>
      <c r="D106" s="206" t="s">
        <v>140</v>
      </c>
      <c r="E106" s="207" t="s">
        <v>168</v>
      </c>
      <c r="F106" s="208" t="s">
        <v>169</v>
      </c>
      <c r="G106" s="209" t="s">
        <v>162</v>
      </c>
      <c r="H106" s="210">
        <v>1.1220000000000001</v>
      </c>
      <c r="I106" s="211"/>
      <c r="J106" s="212">
        <f>ROUND(I106*H106,2)</f>
        <v>0</v>
      </c>
      <c r="K106" s="208" t="s">
        <v>144</v>
      </c>
      <c r="L106" s="46"/>
      <c r="M106" s="213" t="s">
        <v>19</v>
      </c>
      <c r="N106" s="214" t="s">
        <v>45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2.2000000000000002</v>
      </c>
      <c r="T106" s="216">
        <f>S106*H106</f>
        <v>2.4684000000000004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145</v>
      </c>
      <c r="AT106" s="217" t="s">
        <v>140</v>
      </c>
      <c r="AU106" s="217" t="s">
        <v>84</v>
      </c>
      <c r="AY106" s="19" t="s">
        <v>137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82</v>
      </c>
      <c r="BK106" s="218">
        <f>ROUND(I106*H106,2)</f>
        <v>0</v>
      </c>
      <c r="BL106" s="19" t="s">
        <v>145</v>
      </c>
      <c r="BM106" s="217" t="s">
        <v>170</v>
      </c>
    </row>
    <row r="107" s="2" customFormat="1">
      <c r="A107" s="40"/>
      <c r="B107" s="41"/>
      <c r="C107" s="42"/>
      <c r="D107" s="219" t="s">
        <v>147</v>
      </c>
      <c r="E107" s="42"/>
      <c r="F107" s="220" t="s">
        <v>171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147</v>
      </c>
      <c r="AU107" s="19" t="s">
        <v>84</v>
      </c>
    </row>
    <row r="108" s="2" customFormat="1">
      <c r="A108" s="40"/>
      <c r="B108" s="41"/>
      <c r="C108" s="42"/>
      <c r="D108" s="224" t="s">
        <v>149</v>
      </c>
      <c r="E108" s="42"/>
      <c r="F108" s="225" t="s">
        <v>172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149</v>
      </c>
      <c r="AU108" s="19" t="s">
        <v>84</v>
      </c>
    </row>
    <row r="109" s="13" customFormat="1">
      <c r="A109" s="13"/>
      <c r="B109" s="226"/>
      <c r="C109" s="227"/>
      <c r="D109" s="219" t="s">
        <v>151</v>
      </c>
      <c r="E109" s="228" t="s">
        <v>19</v>
      </c>
      <c r="F109" s="229" t="s">
        <v>173</v>
      </c>
      <c r="G109" s="227"/>
      <c r="H109" s="230">
        <v>1.1220000000000001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151</v>
      </c>
      <c r="AU109" s="236" t="s">
        <v>84</v>
      </c>
      <c r="AV109" s="13" t="s">
        <v>84</v>
      </c>
      <c r="AW109" s="13" t="s">
        <v>35</v>
      </c>
      <c r="AX109" s="13" t="s">
        <v>74</v>
      </c>
      <c r="AY109" s="236" t="s">
        <v>137</v>
      </c>
    </row>
    <row r="110" s="14" customFormat="1">
      <c r="A110" s="14"/>
      <c r="B110" s="237"/>
      <c r="C110" s="238"/>
      <c r="D110" s="219" t="s">
        <v>151</v>
      </c>
      <c r="E110" s="239" t="s">
        <v>19</v>
      </c>
      <c r="F110" s="240" t="s">
        <v>174</v>
      </c>
      <c r="G110" s="238"/>
      <c r="H110" s="241">
        <v>1.1220000000000001</v>
      </c>
      <c r="I110" s="242"/>
      <c r="J110" s="238"/>
      <c r="K110" s="238"/>
      <c r="L110" s="243"/>
      <c r="M110" s="244"/>
      <c r="N110" s="245"/>
      <c r="O110" s="245"/>
      <c r="P110" s="245"/>
      <c r="Q110" s="245"/>
      <c r="R110" s="245"/>
      <c r="S110" s="245"/>
      <c r="T110" s="246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7" t="s">
        <v>151</v>
      </c>
      <c r="AU110" s="247" t="s">
        <v>84</v>
      </c>
      <c r="AV110" s="14" t="s">
        <v>145</v>
      </c>
      <c r="AW110" s="14" t="s">
        <v>35</v>
      </c>
      <c r="AX110" s="14" t="s">
        <v>82</v>
      </c>
      <c r="AY110" s="247" t="s">
        <v>137</v>
      </c>
    </row>
    <row r="111" s="2" customFormat="1" ht="21.75" customHeight="1">
      <c r="A111" s="40"/>
      <c r="B111" s="41"/>
      <c r="C111" s="206" t="s">
        <v>175</v>
      </c>
      <c r="D111" s="206" t="s">
        <v>140</v>
      </c>
      <c r="E111" s="207" t="s">
        <v>176</v>
      </c>
      <c r="F111" s="208" t="s">
        <v>177</v>
      </c>
      <c r="G111" s="209" t="s">
        <v>143</v>
      </c>
      <c r="H111" s="210">
        <v>15.4</v>
      </c>
      <c r="I111" s="211"/>
      <c r="J111" s="212">
        <f>ROUND(I111*H111,2)</f>
        <v>0</v>
      </c>
      <c r="K111" s="208" t="s">
        <v>144</v>
      </c>
      <c r="L111" s="46"/>
      <c r="M111" s="213" t="s">
        <v>19</v>
      </c>
      <c r="N111" s="214" t="s">
        <v>45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0.058999999999999997</v>
      </c>
      <c r="T111" s="216">
        <f>S111*H111</f>
        <v>0.90859999999999996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145</v>
      </c>
      <c r="AT111" s="217" t="s">
        <v>140</v>
      </c>
      <c r="AU111" s="217" t="s">
        <v>84</v>
      </c>
      <c r="AY111" s="19" t="s">
        <v>137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82</v>
      </c>
      <c r="BK111" s="218">
        <f>ROUND(I111*H111,2)</f>
        <v>0</v>
      </c>
      <c r="BL111" s="19" t="s">
        <v>145</v>
      </c>
      <c r="BM111" s="217" t="s">
        <v>178</v>
      </c>
    </row>
    <row r="112" s="2" customFormat="1">
      <c r="A112" s="40"/>
      <c r="B112" s="41"/>
      <c r="C112" s="42"/>
      <c r="D112" s="219" t="s">
        <v>147</v>
      </c>
      <c r="E112" s="42"/>
      <c r="F112" s="220" t="s">
        <v>179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147</v>
      </c>
      <c r="AU112" s="19" t="s">
        <v>84</v>
      </c>
    </row>
    <row r="113" s="2" customFormat="1">
      <c r="A113" s="40"/>
      <c r="B113" s="41"/>
      <c r="C113" s="42"/>
      <c r="D113" s="224" t="s">
        <v>149</v>
      </c>
      <c r="E113" s="42"/>
      <c r="F113" s="225" t="s">
        <v>180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149</v>
      </c>
      <c r="AU113" s="19" t="s">
        <v>84</v>
      </c>
    </row>
    <row r="114" s="15" customFormat="1">
      <c r="A114" s="15"/>
      <c r="B114" s="248"/>
      <c r="C114" s="249"/>
      <c r="D114" s="219" t="s">
        <v>151</v>
      </c>
      <c r="E114" s="250" t="s">
        <v>19</v>
      </c>
      <c r="F114" s="251" t="s">
        <v>181</v>
      </c>
      <c r="G114" s="249"/>
      <c r="H114" s="250" t="s">
        <v>19</v>
      </c>
      <c r="I114" s="252"/>
      <c r="J114" s="249"/>
      <c r="K114" s="249"/>
      <c r="L114" s="253"/>
      <c r="M114" s="254"/>
      <c r="N114" s="255"/>
      <c r="O114" s="255"/>
      <c r="P114" s="255"/>
      <c r="Q114" s="255"/>
      <c r="R114" s="255"/>
      <c r="S114" s="255"/>
      <c r="T114" s="256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57" t="s">
        <v>151</v>
      </c>
      <c r="AU114" s="257" t="s">
        <v>84</v>
      </c>
      <c r="AV114" s="15" t="s">
        <v>82</v>
      </c>
      <c r="AW114" s="15" t="s">
        <v>35</v>
      </c>
      <c r="AX114" s="15" t="s">
        <v>74</v>
      </c>
      <c r="AY114" s="257" t="s">
        <v>137</v>
      </c>
    </row>
    <row r="115" s="13" customFormat="1">
      <c r="A115" s="13"/>
      <c r="B115" s="226"/>
      <c r="C115" s="227"/>
      <c r="D115" s="219" t="s">
        <v>151</v>
      </c>
      <c r="E115" s="228" t="s">
        <v>19</v>
      </c>
      <c r="F115" s="229" t="s">
        <v>182</v>
      </c>
      <c r="G115" s="227"/>
      <c r="H115" s="230">
        <v>15.4</v>
      </c>
      <c r="I115" s="231"/>
      <c r="J115" s="227"/>
      <c r="K115" s="227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151</v>
      </c>
      <c r="AU115" s="236" t="s">
        <v>84</v>
      </c>
      <c r="AV115" s="13" t="s">
        <v>84</v>
      </c>
      <c r="AW115" s="13" t="s">
        <v>35</v>
      </c>
      <c r="AX115" s="13" t="s">
        <v>74</v>
      </c>
      <c r="AY115" s="236" t="s">
        <v>137</v>
      </c>
    </row>
    <row r="116" s="14" customFormat="1">
      <c r="A116" s="14"/>
      <c r="B116" s="237"/>
      <c r="C116" s="238"/>
      <c r="D116" s="219" t="s">
        <v>151</v>
      </c>
      <c r="E116" s="239" t="s">
        <v>19</v>
      </c>
      <c r="F116" s="240" t="s">
        <v>174</v>
      </c>
      <c r="G116" s="238"/>
      <c r="H116" s="241">
        <v>15.4</v>
      </c>
      <c r="I116" s="242"/>
      <c r="J116" s="238"/>
      <c r="K116" s="238"/>
      <c r="L116" s="243"/>
      <c r="M116" s="244"/>
      <c r="N116" s="245"/>
      <c r="O116" s="245"/>
      <c r="P116" s="245"/>
      <c r="Q116" s="245"/>
      <c r="R116" s="245"/>
      <c r="S116" s="245"/>
      <c r="T116" s="246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7" t="s">
        <v>151</v>
      </c>
      <c r="AU116" s="247" t="s">
        <v>84</v>
      </c>
      <c r="AV116" s="14" t="s">
        <v>145</v>
      </c>
      <c r="AW116" s="14" t="s">
        <v>35</v>
      </c>
      <c r="AX116" s="14" t="s">
        <v>82</v>
      </c>
      <c r="AY116" s="247" t="s">
        <v>137</v>
      </c>
    </row>
    <row r="117" s="2" customFormat="1" ht="16.5" customHeight="1">
      <c r="A117" s="40"/>
      <c r="B117" s="41"/>
      <c r="C117" s="206" t="s">
        <v>138</v>
      </c>
      <c r="D117" s="206" t="s">
        <v>140</v>
      </c>
      <c r="E117" s="207" t="s">
        <v>183</v>
      </c>
      <c r="F117" s="208" t="s">
        <v>184</v>
      </c>
      <c r="G117" s="209" t="s">
        <v>143</v>
      </c>
      <c r="H117" s="210">
        <v>16.800000000000001</v>
      </c>
      <c r="I117" s="211"/>
      <c r="J117" s="212">
        <f>ROUND(I117*H117,2)</f>
        <v>0</v>
      </c>
      <c r="K117" s="208" t="s">
        <v>144</v>
      </c>
      <c r="L117" s="46"/>
      <c r="M117" s="213" t="s">
        <v>19</v>
      </c>
      <c r="N117" s="214" t="s">
        <v>45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0.041000000000000002</v>
      </c>
      <c r="T117" s="216">
        <f>S117*H117</f>
        <v>0.68880000000000008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145</v>
      </c>
      <c r="AT117" s="217" t="s">
        <v>140</v>
      </c>
      <c r="AU117" s="217" t="s">
        <v>84</v>
      </c>
      <c r="AY117" s="19" t="s">
        <v>137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82</v>
      </c>
      <c r="BK117" s="218">
        <f>ROUND(I117*H117,2)</f>
        <v>0</v>
      </c>
      <c r="BL117" s="19" t="s">
        <v>145</v>
      </c>
      <c r="BM117" s="217" t="s">
        <v>185</v>
      </c>
    </row>
    <row r="118" s="2" customFormat="1">
      <c r="A118" s="40"/>
      <c r="B118" s="41"/>
      <c r="C118" s="42"/>
      <c r="D118" s="219" t="s">
        <v>147</v>
      </c>
      <c r="E118" s="42"/>
      <c r="F118" s="220" t="s">
        <v>186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147</v>
      </c>
      <c r="AU118" s="19" t="s">
        <v>84</v>
      </c>
    </row>
    <row r="119" s="2" customFormat="1">
      <c r="A119" s="40"/>
      <c r="B119" s="41"/>
      <c r="C119" s="42"/>
      <c r="D119" s="224" t="s">
        <v>149</v>
      </c>
      <c r="E119" s="42"/>
      <c r="F119" s="225" t="s">
        <v>187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149</v>
      </c>
      <c r="AU119" s="19" t="s">
        <v>84</v>
      </c>
    </row>
    <row r="120" s="13" customFormat="1">
      <c r="A120" s="13"/>
      <c r="B120" s="226"/>
      <c r="C120" s="227"/>
      <c r="D120" s="219" t="s">
        <v>151</v>
      </c>
      <c r="E120" s="228" t="s">
        <v>19</v>
      </c>
      <c r="F120" s="229" t="s">
        <v>188</v>
      </c>
      <c r="G120" s="227"/>
      <c r="H120" s="230">
        <v>14.4</v>
      </c>
      <c r="I120" s="231"/>
      <c r="J120" s="227"/>
      <c r="K120" s="227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151</v>
      </c>
      <c r="AU120" s="236" t="s">
        <v>84</v>
      </c>
      <c r="AV120" s="13" t="s">
        <v>84</v>
      </c>
      <c r="AW120" s="13" t="s">
        <v>35</v>
      </c>
      <c r="AX120" s="13" t="s">
        <v>74</v>
      </c>
      <c r="AY120" s="236" t="s">
        <v>137</v>
      </c>
    </row>
    <row r="121" s="13" customFormat="1">
      <c r="A121" s="13"/>
      <c r="B121" s="226"/>
      <c r="C121" s="227"/>
      <c r="D121" s="219" t="s">
        <v>151</v>
      </c>
      <c r="E121" s="228" t="s">
        <v>19</v>
      </c>
      <c r="F121" s="229" t="s">
        <v>189</v>
      </c>
      <c r="G121" s="227"/>
      <c r="H121" s="230">
        <v>2.3999999999999999</v>
      </c>
      <c r="I121" s="231"/>
      <c r="J121" s="227"/>
      <c r="K121" s="227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151</v>
      </c>
      <c r="AU121" s="236" t="s">
        <v>84</v>
      </c>
      <c r="AV121" s="13" t="s">
        <v>84</v>
      </c>
      <c r="AW121" s="13" t="s">
        <v>35</v>
      </c>
      <c r="AX121" s="13" t="s">
        <v>74</v>
      </c>
      <c r="AY121" s="236" t="s">
        <v>137</v>
      </c>
    </row>
    <row r="122" s="14" customFormat="1">
      <c r="A122" s="14"/>
      <c r="B122" s="237"/>
      <c r="C122" s="238"/>
      <c r="D122" s="219" t="s">
        <v>151</v>
      </c>
      <c r="E122" s="239" t="s">
        <v>19</v>
      </c>
      <c r="F122" s="240" t="s">
        <v>174</v>
      </c>
      <c r="G122" s="238"/>
      <c r="H122" s="241">
        <v>16.800000000000001</v>
      </c>
      <c r="I122" s="242"/>
      <c r="J122" s="238"/>
      <c r="K122" s="238"/>
      <c r="L122" s="243"/>
      <c r="M122" s="244"/>
      <c r="N122" s="245"/>
      <c r="O122" s="245"/>
      <c r="P122" s="245"/>
      <c r="Q122" s="245"/>
      <c r="R122" s="245"/>
      <c r="S122" s="245"/>
      <c r="T122" s="246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7" t="s">
        <v>151</v>
      </c>
      <c r="AU122" s="247" t="s">
        <v>84</v>
      </c>
      <c r="AV122" s="14" t="s">
        <v>145</v>
      </c>
      <c r="AW122" s="14" t="s">
        <v>35</v>
      </c>
      <c r="AX122" s="14" t="s">
        <v>82</v>
      </c>
      <c r="AY122" s="247" t="s">
        <v>137</v>
      </c>
    </row>
    <row r="123" s="2" customFormat="1" ht="16.5" customHeight="1">
      <c r="A123" s="40"/>
      <c r="B123" s="41"/>
      <c r="C123" s="206" t="s">
        <v>8</v>
      </c>
      <c r="D123" s="206" t="s">
        <v>140</v>
      </c>
      <c r="E123" s="207" t="s">
        <v>190</v>
      </c>
      <c r="F123" s="208" t="s">
        <v>191</v>
      </c>
      <c r="G123" s="209" t="s">
        <v>192</v>
      </c>
      <c r="H123" s="210">
        <v>11.300000000000001</v>
      </c>
      <c r="I123" s="211"/>
      <c r="J123" s="212">
        <f>ROUND(I123*H123,2)</f>
        <v>0</v>
      </c>
      <c r="K123" s="208" t="s">
        <v>144</v>
      </c>
      <c r="L123" s="46"/>
      <c r="M123" s="213" t="s">
        <v>19</v>
      </c>
      <c r="N123" s="214" t="s">
        <v>45</v>
      </c>
      <c r="O123" s="86"/>
      <c r="P123" s="215">
        <f>O123*H123</f>
        <v>0</v>
      </c>
      <c r="Q123" s="215">
        <v>0</v>
      </c>
      <c r="R123" s="215">
        <f>Q123*H123</f>
        <v>0</v>
      </c>
      <c r="S123" s="215">
        <v>0.017999999999999999</v>
      </c>
      <c r="T123" s="216">
        <f>S123*H123</f>
        <v>0.2034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145</v>
      </c>
      <c r="AT123" s="217" t="s">
        <v>140</v>
      </c>
      <c r="AU123" s="217" t="s">
        <v>84</v>
      </c>
      <c r="AY123" s="19" t="s">
        <v>137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82</v>
      </c>
      <c r="BK123" s="218">
        <f>ROUND(I123*H123,2)</f>
        <v>0</v>
      </c>
      <c r="BL123" s="19" t="s">
        <v>145</v>
      </c>
      <c r="BM123" s="217" t="s">
        <v>193</v>
      </c>
    </row>
    <row r="124" s="2" customFormat="1">
      <c r="A124" s="40"/>
      <c r="B124" s="41"/>
      <c r="C124" s="42"/>
      <c r="D124" s="219" t="s">
        <v>147</v>
      </c>
      <c r="E124" s="42"/>
      <c r="F124" s="220" t="s">
        <v>194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147</v>
      </c>
      <c r="AU124" s="19" t="s">
        <v>84</v>
      </c>
    </row>
    <row r="125" s="2" customFormat="1">
      <c r="A125" s="40"/>
      <c r="B125" s="41"/>
      <c r="C125" s="42"/>
      <c r="D125" s="224" t="s">
        <v>149</v>
      </c>
      <c r="E125" s="42"/>
      <c r="F125" s="225" t="s">
        <v>195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149</v>
      </c>
      <c r="AU125" s="19" t="s">
        <v>84</v>
      </c>
    </row>
    <row r="126" s="13" customFormat="1">
      <c r="A126" s="13"/>
      <c r="B126" s="226"/>
      <c r="C126" s="227"/>
      <c r="D126" s="219" t="s">
        <v>151</v>
      </c>
      <c r="E126" s="228" t="s">
        <v>19</v>
      </c>
      <c r="F126" s="229" t="s">
        <v>196</v>
      </c>
      <c r="G126" s="227"/>
      <c r="H126" s="230">
        <v>6.2999999999999998</v>
      </c>
      <c r="I126" s="231"/>
      <c r="J126" s="227"/>
      <c r="K126" s="227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151</v>
      </c>
      <c r="AU126" s="236" t="s">
        <v>84</v>
      </c>
      <c r="AV126" s="13" t="s">
        <v>84</v>
      </c>
      <c r="AW126" s="13" t="s">
        <v>35</v>
      </c>
      <c r="AX126" s="13" t="s">
        <v>74</v>
      </c>
      <c r="AY126" s="236" t="s">
        <v>137</v>
      </c>
    </row>
    <row r="127" s="13" customFormat="1">
      <c r="A127" s="13"/>
      <c r="B127" s="226"/>
      <c r="C127" s="227"/>
      <c r="D127" s="219" t="s">
        <v>151</v>
      </c>
      <c r="E127" s="228" t="s">
        <v>19</v>
      </c>
      <c r="F127" s="229" t="s">
        <v>197</v>
      </c>
      <c r="G127" s="227"/>
      <c r="H127" s="230">
        <v>5</v>
      </c>
      <c r="I127" s="231"/>
      <c r="J127" s="227"/>
      <c r="K127" s="227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151</v>
      </c>
      <c r="AU127" s="236" t="s">
        <v>84</v>
      </c>
      <c r="AV127" s="13" t="s">
        <v>84</v>
      </c>
      <c r="AW127" s="13" t="s">
        <v>35</v>
      </c>
      <c r="AX127" s="13" t="s">
        <v>74</v>
      </c>
      <c r="AY127" s="236" t="s">
        <v>137</v>
      </c>
    </row>
    <row r="128" s="14" customFormat="1">
      <c r="A128" s="14"/>
      <c r="B128" s="237"/>
      <c r="C128" s="238"/>
      <c r="D128" s="219" t="s">
        <v>151</v>
      </c>
      <c r="E128" s="239" t="s">
        <v>19</v>
      </c>
      <c r="F128" s="240" t="s">
        <v>174</v>
      </c>
      <c r="G128" s="238"/>
      <c r="H128" s="241">
        <v>11.300000000000001</v>
      </c>
      <c r="I128" s="242"/>
      <c r="J128" s="238"/>
      <c r="K128" s="238"/>
      <c r="L128" s="243"/>
      <c r="M128" s="244"/>
      <c r="N128" s="245"/>
      <c r="O128" s="245"/>
      <c r="P128" s="245"/>
      <c r="Q128" s="245"/>
      <c r="R128" s="245"/>
      <c r="S128" s="245"/>
      <c r="T128" s="246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7" t="s">
        <v>151</v>
      </c>
      <c r="AU128" s="247" t="s">
        <v>84</v>
      </c>
      <c r="AV128" s="14" t="s">
        <v>145</v>
      </c>
      <c r="AW128" s="14" t="s">
        <v>35</v>
      </c>
      <c r="AX128" s="14" t="s">
        <v>82</v>
      </c>
      <c r="AY128" s="247" t="s">
        <v>137</v>
      </c>
    </row>
    <row r="129" s="2" customFormat="1" ht="16.5" customHeight="1">
      <c r="A129" s="40"/>
      <c r="B129" s="41"/>
      <c r="C129" s="206" t="s">
        <v>198</v>
      </c>
      <c r="D129" s="206" t="s">
        <v>140</v>
      </c>
      <c r="E129" s="207" t="s">
        <v>199</v>
      </c>
      <c r="F129" s="208" t="s">
        <v>200</v>
      </c>
      <c r="G129" s="209" t="s">
        <v>192</v>
      </c>
      <c r="H129" s="210">
        <v>2</v>
      </c>
      <c r="I129" s="211"/>
      <c r="J129" s="212">
        <f>ROUND(I129*H129,2)</f>
        <v>0</v>
      </c>
      <c r="K129" s="208" t="s">
        <v>144</v>
      </c>
      <c r="L129" s="46"/>
      <c r="M129" s="213" t="s">
        <v>19</v>
      </c>
      <c r="N129" s="214" t="s">
        <v>45</v>
      </c>
      <c r="O129" s="86"/>
      <c r="P129" s="215">
        <f>O129*H129</f>
        <v>0</v>
      </c>
      <c r="Q129" s="215">
        <v>0.00147</v>
      </c>
      <c r="R129" s="215">
        <f>Q129*H129</f>
        <v>0.0029399999999999999</v>
      </c>
      <c r="S129" s="215">
        <v>0.039</v>
      </c>
      <c r="T129" s="216">
        <f>S129*H129</f>
        <v>0.078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145</v>
      </c>
      <c r="AT129" s="217" t="s">
        <v>140</v>
      </c>
      <c r="AU129" s="217" t="s">
        <v>84</v>
      </c>
      <c r="AY129" s="19" t="s">
        <v>137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82</v>
      </c>
      <c r="BK129" s="218">
        <f>ROUND(I129*H129,2)</f>
        <v>0</v>
      </c>
      <c r="BL129" s="19" t="s">
        <v>145</v>
      </c>
      <c r="BM129" s="217" t="s">
        <v>201</v>
      </c>
    </row>
    <row r="130" s="2" customFormat="1">
      <c r="A130" s="40"/>
      <c r="B130" s="41"/>
      <c r="C130" s="42"/>
      <c r="D130" s="219" t="s">
        <v>147</v>
      </c>
      <c r="E130" s="42"/>
      <c r="F130" s="220" t="s">
        <v>202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147</v>
      </c>
      <c r="AU130" s="19" t="s">
        <v>84</v>
      </c>
    </row>
    <row r="131" s="2" customFormat="1">
      <c r="A131" s="40"/>
      <c r="B131" s="41"/>
      <c r="C131" s="42"/>
      <c r="D131" s="224" t="s">
        <v>149</v>
      </c>
      <c r="E131" s="42"/>
      <c r="F131" s="225" t="s">
        <v>203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149</v>
      </c>
      <c r="AU131" s="19" t="s">
        <v>84</v>
      </c>
    </row>
    <row r="132" s="2" customFormat="1" ht="16.5" customHeight="1">
      <c r="A132" s="40"/>
      <c r="B132" s="41"/>
      <c r="C132" s="206" t="s">
        <v>204</v>
      </c>
      <c r="D132" s="206" t="s">
        <v>140</v>
      </c>
      <c r="E132" s="207" t="s">
        <v>205</v>
      </c>
      <c r="F132" s="208" t="s">
        <v>206</v>
      </c>
      <c r="G132" s="209" t="s">
        <v>143</v>
      </c>
      <c r="H132" s="210">
        <v>30</v>
      </c>
      <c r="I132" s="211"/>
      <c r="J132" s="212">
        <f>ROUND(I132*H132,2)</f>
        <v>0</v>
      </c>
      <c r="K132" s="208" t="s">
        <v>144</v>
      </c>
      <c r="L132" s="46"/>
      <c r="M132" s="213" t="s">
        <v>19</v>
      </c>
      <c r="N132" s="214" t="s">
        <v>45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0.068000000000000005</v>
      </c>
      <c r="T132" s="216">
        <f>S132*H132</f>
        <v>2.04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145</v>
      </c>
      <c r="AT132" s="217" t="s">
        <v>140</v>
      </c>
      <c r="AU132" s="217" t="s">
        <v>84</v>
      </c>
      <c r="AY132" s="19" t="s">
        <v>137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82</v>
      </c>
      <c r="BK132" s="218">
        <f>ROUND(I132*H132,2)</f>
        <v>0</v>
      </c>
      <c r="BL132" s="19" t="s">
        <v>145</v>
      </c>
      <c r="BM132" s="217" t="s">
        <v>207</v>
      </c>
    </row>
    <row r="133" s="2" customFormat="1">
      <c r="A133" s="40"/>
      <c r="B133" s="41"/>
      <c r="C133" s="42"/>
      <c r="D133" s="219" t="s">
        <v>147</v>
      </c>
      <c r="E133" s="42"/>
      <c r="F133" s="220" t="s">
        <v>208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147</v>
      </c>
      <c r="AU133" s="19" t="s">
        <v>84</v>
      </c>
    </row>
    <row r="134" s="2" customFormat="1">
      <c r="A134" s="40"/>
      <c r="B134" s="41"/>
      <c r="C134" s="42"/>
      <c r="D134" s="224" t="s">
        <v>149</v>
      </c>
      <c r="E134" s="42"/>
      <c r="F134" s="225" t="s">
        <v>209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149</v>
      </c>
      <c r="AU134" s="19" t="s">
        <v>84</v>
      </c>
    </row>
    <row r="135" s="12" customFormat="1" ht="22.8" customHeight="1">
      <c r="A135" s="12"/>
      <c r="B135" s="190"/>
      <c r="C135" s="191"/>
      <c r="D135" s="192" t="s">
        <v>73</v>
      </c>
      <c r="E135" s="204" t="s">
        <v>210</v>
      </c>
      <c r="F135" s="204" t="s">
        <v>211</v>
      </c>
      <c r="G135" s="191"/>
      <c r="H135" s="191"/>
      <c r="I135" s="194"/>
      <c r="J135" s="205">
        <f>BK135</f>
        <v>0</v>
      </c>
      <c r="K135" s="191"/>
      <c r="L135" s="196"/>
      <c r="M135" s="197"/>
      <c r="N135" s="198"/>
      <c r="O135" s="198"/>
      <c r="P135" s="199">
        <f>SUM(P136:P152)</f>
        <v>0</v>
      </c>
      <c r="Q135" s="198"/>
      <c r="R135" s="199">
        <f>SUM(R136:R152)</f>
        <v>0</v>
      </c>
      <c r="S135" s="198"/>
      <c r="T135" s="200">
        <f>SUM(T136:T152)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1" t="s">
        <v>82</v>
      </c>
      <c r="AT135" s="202" t="s">
        <v>73</v>
      </c>
      <c r="AU135" s="202" t="s">
        <v>82</v>
      </c>
      <c r="AY135" s="201" t="s">
        <v>137</v>
      </c>
      <c r="BK135" s="203">
        <f>SUM(BK136:BK152)</f>
        <v>0</v>
      </c>
    </row>
    <row r="136" s="2" customFormat="1" ht="16.5" customHeight="1">
      <c r="A136" s="40"/>
      <c r="B136" s="41"/>
      <c r="C136" s="206" t="s">
        <v>212</v>
      </c>
      <c r="D136" s="206" t="s">
        <v>140</v>
      </c>
      <c r="E136" s="207" t="s">
        <v>213</v>
      </c>
      <c r="F136" s="208" t="s">
        <v>214</v>
      </c>
      <c r="G136" s="209" t="s">
        <v>215</v>
      </c>
      <c r="H136" s="210">
        <v>26.376000000000001</v>
      </c>
      <c r="I136" s="211"/>
      <c r="J136" s="212">
        <f>ROUND(I136*H136,2)</f>
        <v>0</v>
      </c>
      <c r="K136" s="208" t="s">
        <v>144</v>
      </c>
      <c r="L136" s="46"/>
      <c r="M136" s="213" t="s">
        <v>19</v>
      </c>
      <c r="N136" s="214" t="s">
        <v>45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145</v>
      </c>
      <c r="AT136" s="217" t="s">
        <v>140</v>
      </c>
      <c r="AU136" s="217" t="s">
        <v>84</v>
      </c>
      <c r="AY136" s="19" t="s">
        <v>137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82</v>
      </c>
      <c r="BK136" s="218">
        <f>ROUND(I136*H136,2)</f>
        <v>0</v>
      </c>
      <c r="BL136" s="19" t="s">
        <v>145</v>
      </c>
      <c r="BM136" s="217" t="s">
        <v>216</v>
      </c>
    </row>
    <row r="137" s="2" customFormat="1">
      <c r="A137" s="40"/>
      <c r="B137" s="41"/>
      <c r="C137" s="42"/>
      <c r="D137" s="219" t="s">
        <v>147</v>
      </c>
      <c r="E137" s="42"/>
      <c r="F137" s="220" t="s">
        <v>217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147</v>
      </c>
      <c r="AU137" s="19" t="s">
        <v>84</v>
      </c>
    </row>
    <row r="138" s="2" customFormat="1">
      <c r="A138" s="40"/>
      <c r="B138" s="41"/>
      <c r="C138" s="42"/>
      <c r="D138" s="224" t="s">
        <v>149</v>
      </c>
      <c r="E138" s="42"/>
      <c r="F138" s="225" t="s">
        <v>218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149</v>
      </c>
      <c r="AU138" s="19" t="s">
        <v>84</v>
      </c>
    </row>
    <row r="139" s="2" customFormat="1" ht="24.15" customHeight="1">
      <c r="A139" s="40"/>
      <c r="B139" s="41"/>
      <c r="C139" s="206" t="s">
        <v>219</v>
      </c>
      <c r="D139" s="206" t="s">
        <v>140</v>
      </c>
      <c r="E139" s="207" t="s">
        <v>220</v>
      </c>
      <c r="F139" s="208" t="s">
        <v>221</v>
      </c>
      <c r="G139" s="209" t="s">
        <v>215</v>
      </c>
      <c r="H139" s="210">
        <v>2.468</v>
      </c>
      <c r="I139" s="211"/>
      <c r="J139" s="212">
        <f>ROUND(I139*H139,2)</f>
        <v>0</v>
      </c>
      <c r="K139" s="208" t="s">
        <v>222</v>
      </c>
      <c r="L139" s="46"/>
      <c r="M139" s="213" t="s">
        <v>19</v>
      </c>
      <c r="N139" s="214" t="s">
        <v>45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145</v>
      </c>
      <c r="AT139" s="217" t="s">
        <v>140</v>
      </c>
      <c r="AU139" s="217" t="s">
        <v>84</v>
      </c>
      <c r="AY139" s="19" t="s">
        <v>137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82</v>
      </c>
      <c r="BK139" s="218">
        <f>ROUND(I139*H139,2)</f>
        <v>0</v>
      </c>
      <c r="BL139" s="19" t="s">
        <v>145</v>
      </c>
      <c r="BM139" s="217" t="s">
        <v>223</v>
      </c>
    </row>
    <row r="140" s="2" customFormat="1">
      <c r="A140" s="40"/>
      <c r="B140" s="41"/>
      <c r="C140" s="42"/>
      <c r="D140" s="219" t="s">
        <v>147</v>
      </c>
      <c r="E140" s="42"/>
      <c r="F140" s="220" t="s">
        <v>221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147</v>
      </c>
      <c r="AU140" s="19" t="s">
        <v>84</v>
      </c>
    </row>
    <row r="141" s="2" customFormat="1" ht="24.15" customHeight="1">
      <c r="A141" s="40"/>
      <c r="B141" s="41"/>
      <c r="C141" s="206" t="s">
        <v>224</v>
      </c>
      <c r="D141" s="206" t="s">
        <v>140</v>
      </c>
      <c r="E141" s="207" t="s">
        <v>225</v>
      </c>
      <c r="F141" s="208" t="s">
        <v>226</v>
      </c>
      <c r="G141" s="209" t="s">
        <v>215</v>
      </c>
      <c r="H141" s="210">
        <v>18.509</v>
      </c>
      <c r="I141" s="211"/>
      <c r="J141" s="212">
        <f>ROUND(I141*H141,2)</f>
        <v>0</v>
      </c>
      <c r="K141" s="208" t="s">
        <v>222</v>
      </c>
      <c r="L141" s="46"/>
      <c r="M141" s="213" t="s">
        <v>19</v>
      </c>
      <c r="N141" s="214" t="s">
        <v>45</v>
      </c>
      <c r="O141" s="86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145</v>
      </c>
      <c r="AT141" s="217" t="s">
        <v>140</v>
      </c>
      <c r="AU141" s="217" t="s">
        <v>84</v>
      </c>
      <c r="AY141" s="19" t="s">
        <v>137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82</v>
      </c>
      <c r="BK141" s="218">
        <f>ROUND(I141*H141,2)</f>
        <v>0</v>
      </c>
      <c r="BL141" s="19" t="s">
        <v>145</v>
      </c>
      <c r="BM141" s="217" t="s">
        <v>227</v>
      </c>
    </row>
    <row r="142" s="2" customFormat="1">
      <c r="A142" s="40"/>
      <c r="B142" s="41"/>
      <c r="C142" s="42"/>
      <c r="D142" s="219" t="s">
        <v>147</v>
      </c>
      <c r="E142" s="42"/>
      <c r="F142" s="220" t="s">
        <v>226</v>
      </c>
      <c r="G142" s="42"/>
      <c r="H142" s="42"/>
      <c r="I142" s="221"/>
      <c r="J142" s="42"/>
      <c r="K142" s="42"/>
      <c r="L142" s="46"/>
      <c r="M142" s="222"/>
      <c r="N142" s="223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147</v>
      </c>
      <c r="AU142" s="19" t="s">
        <v>84</v>
      </c>
    </row>
    <row r="143" s="2" customFormat="1" ht="24.15" customHeight="1">
      <c r="A143" s="40"/>
      <c r="B143" s="41"/>
      <c r="C143" s="206" t="s">
        <v>228</v>
      </c>
      <c r="D143" s="206" t="s">
        <v>140</v>
      </c>
      <c r="E143" s="207" t="s">
        <v>229</v>
      </c>
      <c r="F143" s="208" t="s">
        <v>230</v>
      </c>
      <c r="G143" s="209" t="s">
        <v>215</v>
      </c>
      <c r="H143" s="210">
        <v>3.1499999999999999</v>
      </c>
      <c r="I143" s="211"/>
      <c r="J143" s="212">
        <f>ROUND(I143*H143,2)</f>
        <v>0</v>
      </c>
      <c r="K143" s="208" t="s">
        <v>222</v>
      </c>
      <c r="L143" s="46"/>
      <c r="M143" s="213" t="s">
        <v>19</v>
      </c>
      <c r="N143" s="214" t="s">
        <v>45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145</v>
      </c>
      <c r="AT143" s="217" t="s">
        <v>140</v>
      </c>
      <c r="AU143" s="217" t="s">
        <v>84</v>
      </c>
      <c r="AY143" s="19" t="s">
        <v>137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82</v>
      </c>
      <c r="BK143" s="218">
        <f>ROUND(I143*H143,2)</f>
        <v>0</v>
      </c>
      <c r="BL143" s="19" t="s">
        <v>145</v>
      </c>
      <c r="BM143" s="217" t="s">
        <v>231</v>
      </c>
    </row>
    <row r="144" s="2" customFormat="1">
      <c r="A144" s="40"/>
      <c r="B144" s="41"/>
      <c r="C144" s="42"/>
      <c r="D144" s="219" t="s">
        <v>147</v>
      </c>
      <c r="E144" s="42"/>
      <c r="F144" s="220" t="s">
        <v>232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147</v>
      </c>
      <c r="AU144" s="19" t="s">
        <v>84</v>
      </c>
    </row>
    <row r="145" s="2" customFormat="1" ht="24.15" customHeight="1">
      <c r="A145" s="40"/>
      <c r="B145" s="41"/>
      <c r="C145" s="206" t="s">
        <v>233</v>
      </c>
      <c r="D145" s="206" t="s">
        <v>140</v>
      </c>
      <c r="E145" s="207" t="s">
        <v>234</v>
      </c>
      <c r="F145" s="208" t="s">
        <v>235</v>
      </c>
      <c r="G145" s="209" t="s">
        <v>215</v>
      </c>
      <c r="H145" s="210">
        <v>1.911</v>
      </c>
      <c r="I145" s="211"/>
      <c r="J145" s="212">
        <f>ROUND(I145*H145,2)</f>
        <v>0</v>
      </c>
      <c r="K145" s="208" t="s">
        <v>222</v>
      </c>
      <c r="L145" s="46"/>
      <c r="M145" s="213" t="s">
        <v>19</v>
      </c>
      <c r="N145" s="214" t="s">
        <v>45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145</v>
      </c>
      <c r="AT145" s="217" t="s">
        <v>140</v>
      </c>
      <c r="AU145" s="217" t="s">
        <v>84</v>
      </c>
      <c r="AY145" s="19" t="s">
        <v>137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82</v>
      </c>
      <c r="BK145" s="218">
        <f>ROUND(I145*H145,2)</f>
        <v>0</v>
      </c>
      <c r="BL145" s="19" t="s">
        <v>145</v>
      </c>
      <c r="BM145" s="217" t="s">
        <v>236</v>
      </c>
    </row>
    <row r="146" s="2" customFormat="1">
      <c r="A146" s="40"/>
      <c r="B146" s="41"/>
      <c r="C146" s="42"/>
      <c r="D146" s="219" t="s">
        <v>147</v>
      </c>
      <c r="E146" s="42"/>
      <c r="F146" s="220" t="s">
        <v>237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147</v>
      </c>
      <c r="AU146" s="19" t="s">
        <v>84</v>
      </c>
    </row>
    <row r="147" s="13" customFormat="1">
      <c r="A147" s="13"/>
      <c r="B147" s="226"/>
      <c r="C147" s="227"/>
      <c r="D147" s="219" t="s">
        <v>151</v>
      </c>
      <c r="E147" s="228" t="s">
        <v>19</v>
      </c>
      <c r="F147" s="229" t="s">
        <v>238</v>
      </c>
      <c r="G147" s="227"/>
      <c r="H147" s="230">
        <v>1.911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151</v>
      </c>
      <c r="AU147" s="236" t="s">
        <v>84</v>
      </c>
      <c r="AV147" s="13" t="s">
        <v>84</v>
      </c>
      <c r="AW147" s="13" t="s">
        <v>35</v>
      </c>
      <c r="AX147" s="13" t="s">
        <v>82</v>
      </c>
      <c r="AY147" s="236" t="s">
        <v>137</v>
      </c>
    </row>
    <row r="148" s="2" customFormat="1" ht="24.15" customHeight="1">
      <c r="A148" s="40"/>
      <c r="B148" s="41"/>
      <c r="C148" s="206" t="s">
        <v>239</v>
      </c>
      <c r="D148" s="206" t="s">
        <v>140</v>
      </c>
      <c r="E148" s="207" t="s">
        <v>240</v>
      </c>
      <c r="F148" s="208" t="s">
        <v>241</v>
      </c>
      <c r="G148" s="209" t="s">
        <v>215</v>
      </c>
      <c r="H148" s="210">
        <v>0.68899999999999995</v>
      </c>
      <c r="I148" s="211"/>
      <c r="J148" s="212">
        <f>ROUND(I148*H148,2)</f>
        <v>0</v>
      </c>
      <c r="K148" s="208" t="s">
        <v>222</v>
      </c>
      <c r="L148" s="46"/>
      <c r="M148" s="213" t="s">
        <v>19</v>
      </c>
      <c r="N148" s="214" t="s">
        <v>45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145</v>
      </c>
      <c r="AT148" s="217" t="s">
        <v>140</v>
      </c>
      <c r="AU148" s="217" t="s">
        <v>84</v>
      </c>
      <c r="AY148" s="19" t="s">
        <v>137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82</v>
      </c>
      <c r="BK148" s="218">
        <f>ROUND(I148*H148,2)</f>
        <v>0</v>
      </c>
      <c r="BL148" s="19" t="s">
        <v>145</v>
      </c>
      <c r="BM148" s="217" t="s">
        <v>242</v>
      </c>
    </row>
    <row r="149" s="2" customFormat="1">
      <c r="A149" s="40"/>
      <c r="B149" s="41"/>
      <c r="C149" s="42"/>
      <c r="D149" s="219" t="s">
        <v>147</v>
      </c>
      <c r="E149" s="42"/>
      <c r="F149" s="220" t="s">
        <v>241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147</v>
      </c>
      <c r="AU149" s="19" t="s">
        <v>84</v>
      </c>
    </row>
    <row r="150" s="2" customFormat="1" ht="16.5" customHeight="1">
      <c r="A150" s="40"/>
      <c r="B150" s="41"/>
      <c r="C150" s="206" t="s">
        <v>7</v>
      </c>
      <c r="D150" s="206" t="s">
        <v>140</v>
      </c>
      <c r="E150" s="207" t="s">
        <v>243</v>
      </c>
      <c r="F150" s="208" t="s">
        <v>244</v>
      </c>
      <c r="G150" s="209" t="s">
        <v>215</v>
      </c>
      <c r="H150" s="210">
        <v>26.376000000000001</v>
      </c>
      <c r="I150" s="211"/>
      <c r="J150" s="212">
        <f>ROUND(I150*H150,2)</f>
        <v>0</v>
      </c>
      <c r="K150" s="208" t="s">
        <v>144</v>
      </c>
      <c r="L150" s="46"/>
      <c r="M150" s="213" t="s">
        <v>19</v>
      </c>
      <c r="N150" s="214" t="s">
        <v>45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145</v>
      </c>
      <c r="AT150" s="217" t="s">
        <v>140</v>
      </c>
      <c r="AU150" s="217" t="s">
        <v>84</v>
      </c>
      <c r="AY150" s="19" t="s">
        <v>137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82</v>
      </c>
      <c r="BK150" s="218">
        <f>ROUND(I150*H150,2)</f>
        <v>0</v>
      </c>
      <c r="BL150" s="19" t="s">
        <v>145</v>
      </c>
      <c r="BM150" s="217" t="s">
        <v>245</v>
      </c>
    </row>
    <row r="151" s="2" customFormat="1">
      <c r="A151" s="40"/>
      <c r="B151" s="41"/>
      <c r="C151" s="42"/>
      <c r="D151" s="219" t="s">
        <v>147</v>
      </c>
      <c r="E151" s="42"/>
      <c r="F151" s="220" t="s">
        <v>246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147</v>
      </c>
      <c r="AU151" s="19" t="s">
        <v>84</v>
      </c>
    </row>
    <row r="152" s="2" customFormat="1">
      <c r="A152" s="40"/>
      <c r="B152" s="41"/>
      <c r="C152" s="42"/>
      <c r="D152" s="224" t="s">
        <v>149</v>
      </c>
      <c r="E152" s="42"/>
      <c r="F152" s="225" t="s">
        <v>247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149</v>
      </c>
      <c r="AU152" s="19" t="s">
        <v>84</v>
      </c>
    </row>
    <row r="153" s="12" customFormat="1" ht="25.92" customHeight="1">
      <c r="A153" s="12"/>
      <c r="B153" s="190"/>
      <c r="C153" s="191"/>
      <c r="D153" s="192" t="s">
        <v>73</v>
      </c>
      <c r="E153" s="193" t="s">
        <v>248</v>
      </c>
      <c r="F153" s="193" t="s">
        <v>249</v>
      </c>
      <c r="G153" s="191"/>
      <c r="H153" s="191"/>
      <c r="I153" s="194"/>
      <c r="J153" s="195">
        <f>BK153</f>
        <v>0</v>
      </c>
      <c r="K153" s="191"/>
      <c r="L153" s="196"/>
      <c r="M153" s="197"/>
      <c r="N153" s="198"/>
      <c r="O153" s="198"/>
      <c r="P153" s="199">
        <f>P154+P158+P162+P173+P184+P191+P198</f>
        <v>0</v>
      </c>
      <c r="Q153" s="198"/>
      <c r="R153" s="199">
        <f>R154+R158+R162+R173+R184+R191+R198</f>
        <v>0.33551700000000001</v>
      </c>
      <c r="S153" s="198"/>
      <c r="T153" s="200">
        <f>T154+T158+T162+T173+T184+T191+T198</f>
        <v>1.68264127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1" t="s">
        <v>84</v>
      </c>
      <c r="AT153" s="202" t="s">
        <v>73</v>
      </c>
      <c r="AU153" s="202" t="s">
        <v>74</v>
      </c>
      <c r="AY153" s="201" t="s">
        <v>137</v>
      </c>
      <c r="BK153" s="203">
        <f>BK154+BK158+BK162+BK173+BK184+BK191+BK198</f>
        <v>0</v>
      </c>
    </row>
    <row r="154" s="12" customFormat="1" ht="22.8" customHeight="1">
      <c r="A154" s="12"/>
      <c r="B154" s="190"/>
      <c r="C154" s="191"/>
      <c r="D154" s="192" t="s">
        <v>73</v>
      </c>
      <c r="E154" s="204" t="s">
        <v>250</v>
      </c>
      <c r="F154" s="204" t="s">
        <v>251</v>
      </c>
      <c r="G154" s="191"/>
      <c r="H154" s="191"/>
      <c r="I154" s="194"/>
      <c r="J154" s="205">
        <f>BK154</f>
        <v>0</v>
      </c>
      <c r="K154" s="191"/>
      <c r="L154" s="196"/>
      <c r="M154" s="197"/>
      <c r="N154" s="198"/>
      <c r="O154" s="198"/>
      <c r="P154" s="199">
        <f>SUM(P155:P157)</f>
        <v>0</v>
      </c>
      <c r="Q154" s="198"/>
      <c r="R154" s="199">
        <f>SUM(R155:R157)</f>
        <v>0</v>
      </c>
      <c r="S154" s="198"/>
      <c r="T154" s="200">
        <f>SUM(T155:T157)</f>
        <v>0.034200000000000001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1" t="s">
        <v>84</v>
      </c>
      <c r="AT154" s="202" t="s">
        <v>73</v>
      </c>
      <c r="AU154" s="202" t="s">
        <v>82</v>
      </c>
      <c r="AY154" s="201" t="s">
        <v>137</v>
      </c>
      <c r="BK154" s="203">
        <f>SUM(BK155:BK157)</f>
        <v>0</v>
      </c>
    </row>
    <row r="155" s="2" customFormat="1" ht="16.5" customHeight="1">
      <c r="A155" s="40"/>
      <c r="B155" s="41"/>
      <c r="C155" s="206" t="s">
        <v>252</v>
      </c>
      <c r="D155" s="206" t="s">
        <v>140</v>
      </c>
      <c r="E155" s="207" t="s">
        <v>253</v>
      </c>
      <c r="F155" s="208" t="s">
        <v>254</v>
      </c>
      <c r="G155" s="209" t="s">
        <v>255</v>
      </c>
      <c r="H155" s="210">
        <v>1</v>
      </c>
      <c r="I155" s="211"/>
      <c r="J155" s="212">
        <f>ROUND(I155*H155,2)</f>
        <v>0</v>
      </c>
      <c r="K155" s="208" t="s">
        <v>144</v>
      </c>
      <c r="L155" s="46"/>
      <c r="M155" s="213" t="s">
        <v>19</v>
      </c>
      <c r="N155" s="214" t="s">
        <v>45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0.034200000000000001</v>
      </c>
      <c r="T155" s="216">
        <f>S155*H155</f>
        <v>0.034200000000000001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256</v>
      </c>
      <c r="AT155" s="217" t="s">
        <v>140</v>
      </c>
      <c r="AU155" s="217" t="s">
        <v>84</v>
      </c>
      <c r="AY155" s="19" t="s">
        <v>137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82</v>
      </c>
      <c r="BK155" s="218">
        <f>ROUND(I155*H155,2)</f>
        <v>0</v>
      </c>
      <c r="BL155" s="19" t="s">
        <v>256</v>
      </c>
      <c r="BM155" s="217" t="s">
        <v>257</v>
      </c>
    </row>
    <row r="156" s="2" customFormat="1">
      <c r="A156" s="40"/>
      <c r="B156" s="41"/>
      <c r="C156" s="42"/>
      <c r="D156" s="219" t="s">
        <v>147</v>
      </c>
      <c r="E156" s="42"/>
      <c r="F156" s="220" t="s">
        <v>258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147</v>
      </c>
      <c r="AU156" s="19" t="s">
        <v>84</v>
      </c>
    </row>
    <row r="157" s="2" customFormat="1">
      <c r="A157" s="40"/>
      <c r="B157" s="41"/>
      <c r="C157" s="42"/>
      <c r="D157" s="224" t="s">
        <v>149</v>
      </c>
      <c r="E157" s="42"/>
      <c r="F157" s="225" t="s">
        <v>259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149</v>
      </c>
      <c r="AU157" s="19" t="s">
        <v>84</v>
      </c>
    </row>
    <row r="158" s="12" customFormat="1" ht="22.8" customHeight="1">
      <c r="A158" s="12"/>
      <c r="B158" s="190"/>
      <c r="C158" s="191"/>
      <c r="D158" s="192" t="s">
        <v>73</v>
      </c>
      <c r="E158" s="204" t="s">
        <v>260</v>
      </c>
      <c r="F158" s="204" t="s">
        <v>261</v>
      </c>
      <c r="G158" s="191"/>
      <c r="H158" s="191"/>
      <c r="I158" s="194"/>
      <c r="J158" s="205">
        <f>BK158</f>
        <v>0</v>
      </c>
      <c r="K158" s="191"/>
      <c r="L158" s="196"/>
      <c r="M158" s="197"/>
      <c r="N158" s="198"/>
      <c r="O158" s="198"/>
      <c r="P158" s="199">
        <f>SUM(P159:P161)</f>
        <v>0</v>
      </c>
      <c r="Q158" s="198"/>
      <c r="R158" s="199">
        <f>SUM(R159:R161)</f>
        <v>0.00015000000000000001</v>
      </c>
      <c r="S158" s="198"/>
      <c r="T158" s="200">
        <f>SUM(T159:T161)</f>
        <v>0.03705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1" t="s">
        <v>84</v>
      </c>
      <c r="AT158" s="202" t="s">
        <v>73</v>
      </c>
      <c r="AU158" s="202" t="s">
        <v>82</v>
      </c>
      <c r="AY158" s="201" t="s">
        <v>137</v>
      </c>
      <c r="BK158" s="203">
        <f>SUM(BK159:BK161)</f>
        <v>0</v>
      </c>
    </row>
    <row r="159" s="2" customFormat="1" ht="16.5" customHeight="1">
      <c r="A159" s="40"/>
      <c r="B159" s="41"/>
      <c r="C159" s="206" t="s">
        <v>262</v>
      </c>
      <c r="D159" s="206" t="s">
        <v>140</v>
      </c>
      <c r="E159" s="207" t="s">
        <v>263</v>
      </c>
      <c r="F159" s="208" t="s">
        <v>264</v>
      </c>
      <c r="G159" s="209" t="s">
        <v>265</v>
      </c>
      <c r="H159" s="210">
        <v>3</v>
      </c>
      <c r="I159" s="211"/>
      <c r="J159" s="212">
        <f>ROUND(I159*H159,2)</f>
        <v>0</v>
      </c>
      <c r="K159" s="208" t="s">
        <v>144</v>
      </c>
      <c r="L159" s="46"/>
      <c r="M159" s="213" t="s">
        <v>19</v>
      </c>
      <c r="N159" s="214" t="s">
        <v>45</v>
      </c>
      <c r="O159" s="86"/>
      <c r="P159" s="215">
        <f>O159*H159</f>
        <v>0</v>
      </c>
      <c r="Q159" s="215">
        <v>5.0000000000000002E-05</v>
      </c>
      <c r="R159" s="215">
        <f>Q159*H159</f>
        <v>0.00015000000000000001</v>
      </c>
      <c r="S159" s="215">
        <v>0.01235</v>
      </c>
      <c r="T159" s="216">
        <f>S159*H159</f>
        <v>0.03705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256</v>
      </c>
      <c r="AT159" s="217" t="s">
        <v>140</v>
      </c>
      <c r="AU159" s="217" t="s">
        <v>84</v>
      </c>
      <c r="AY159" s="19" t="s">
        <v>137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82</v>
      </c>
      <c r="BK159" s="218">
        <f>ROUND(I159*H159,2)</f>
        <v>0</v>
      </c>
      <c r="BL159" s="19" t="s">
        <v>256</v>
      </c>
      <c r="BM159" s="217" t="s">
        <v>266</v>
      </c>
    </row>
    <row r="160" s="2" customFormat="1">
      <c r="A160" s="40"/>
      <c r="B160" s="41"/>
      <c r="C160" s="42"/>
      <c r="D160" s="219" t="s">
        <v>147</v>
      </c>
      <c r="E160" s="42"/>
      <c r="F160" s="220" t="s">
        <v>267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147</v>
      </c>
      <c r="AU160" s="19" t="s">
        <v>84</v>
      </c>
    </row>
    <row r="161" s="2" customFormat="1">
      <c r="A161" s="40"/>
      <c r="B161" s="41"/>
      <c r="C161" s="42"/>
      <c r="D161" s="224" t="s">
        <v>149</v>
      </c>
      <c r="E161" s="42"/>
      <c r="F161" s="225" t="s">
        <v>268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149</v>
      </c>
      <c r="AU161" s="19" t="s">
        <v>84</v>
      </c>
    </row>
    <row r="162" s="12" customFormat="1" ht="22.8" customHeight="1">
      <c r="A162" s="12"/>
      <c r="B162" s="190"/>
      <c r="C162" s="191"/>
      <c r="D162" s="192" t="s">
        <v>73</v>
      </c>
      <c r="E162" s="204" t="s">
        <v>269</v>
      </c>
      <c r="F162" s="204" t="s">
        <v>270</v>
      </c>
      <c r="G162" s="191"/>
      <c r="H162" s="191"/>
      <c r="I162" s="194"/>
      <c r="J162" s="205">
        <f>BK162</f>
        <v>0</v>
      </c>
      <c r="K162" s="191"/>
      <c r="L162" s="196"/>
      <c r="M162" s="197"/>
      <c r="N162" s="198"/>
      <c r="O162" s="198"/>
      <c r="P162" s="199">
        <f>SUM(P163:P172)</f>
        <v>0</v>
      </c>
      <c r="Q162" s="198"/>
      <c r="R162" s="199">
        <f>SUM(R163:R172)</f>
        <v>0</v>
      </c>
      <c r="S162" s="198"/>
      <c r="T162" s="200">
        <f>SUM(T163:T172)</f>
        <v>1.0057174999999998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1" t="s">
        <v>84</v>
      </c>
      <c r="AT162" s="202" t="s">
        <v>73</v>
      </c>
      <c r="AU162" s="202" t="s">
        <v>82</v>
      </c>
      <c r="AY162" s="201" t="s">
        <v>137</v>
      </c>
      <c r="BK162" s="203">
        <f>SUM(BK163:BK172)</f>
        <v>0</v>
      </c>
    </row>
    <row r="163" s="2" customFormat="1" ht="16.5" customHeight="1">
      <c r="A163" s="40"/>
      <c r="B163" s="41"/>
      <c r="C163" s="206" t="s">
        <v>271</v>
      </c>
      <c r="D163" s="206" t="s">
        <v>140</v>
      </c>
      <c r="E163" s="207" t="s">
        <v>272</v>
      </c>
      <c r="F163" s="208" t="s">
        <v>273</v>
      </c>
      <c r="G163" s="209" t="s">
        <v>143</v>
      </c>
      <c r="H163" s="210">
        <v>15.4</v>
      </c>
      <c r="I163" s="211"/>
      <c r="J163" s="212">
        <f>ROUND(I163*H163,2)</f>
        <v>0</v>
      </c>
      <c r="K163" s="208" t="s">
        <v>144</v>
      </c>
      <c r="L163" s="46"/>
      <c r="M163" s="213" t="s">
        <v>19</v>
      </c>
      <c r="N163" s="214" t="s">
        <v>45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0.028309999999999998</v>
      </c>
      <c r="T163" s="216">
        <f>S163*H163</f>
        <v>0.43597399999999997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256</v>
      </c>
      <c r="AT163" s="217" t="s">
        <v>140</v>
      </c>
      <c r="AU163" s="217" t="s">
        <v>84</v>
      </c>
      <c r="AY163" s="19" t="s">
        <v>137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82</v>
      </c>
      <c r="BK163" s="218">
        <f>ROUND(I163*H163,2)</f>
        <v>0</v>
      </c>
      <c r="BL163" s="19" t="s">
        <v>256</v>
      </c>
      <c r="BM163" s="217" t="s">
        <v>274</v>
      </c>
    </row>
    <row r="164" s="2" customFormat="1">
      <c r="A164" s="40"/>
      <c r="B164" s="41"/>
      <c r="C164" s="42"/>
      <c r="D164" s="219" t="s">
        <v>147</v>
      </c>
      <c r="E164" s="42"/>
      <c r="F164" s="220" t="s">
        <v>275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147</v>
      </c>
      <c r="AU164" s="19" t="s">
        <v>84</v>
      </c>
    </row>
    <row r="165" s="2" customFormat="1">
      <c r="A165" s="40"/>
      <c r="B165" s="41"/>
      <c r="C165" s="42"/>
      <c r="D165" s="224" t="s">
        <v>149</v>
      </c>
      <c r="E165" s="42"/>
      <c r="F165" s="225" t="s">
        <v>276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149</v>
      </c>
      <c r="AU165" s="19" t="s">
        <v>84</v>
      </c>
    </row>
    <row r="166" s="15" customFormat="1">
      <c r="A166" s="15"/>
      <c r="B166" s="248"/>
      <c r="C166" s="249"/>
      <c r="D166" s="219" t="s">
        <v>151</v>
      </c>
      <c r="E166" s="250" t="s">
        <v>19</v>
      </c>
      <c r="F166" s="251" t="s">
        <v>181</v>
      </c>
      <c r="G166" s="249"/>
      <c r="H166" s="250" t="s">
        <v>19</v>
      </c>
      <c r="I166" s="252"/>
      <c r="J166" s="249"/>
      <c r="K166" s="249"/>
      <c r="L166" s="253"/>
      <c r="M166" s="254"/>
      <c r="N166" s="255"/>
      <c r="O166" s="255"/>
      <c r="P166" s="255"/>
      <c r="Q166" s="255"/>
      <c r="R166" s="255"/>
      <c r="S166" s="255"/>
      <c r="T166" s="256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57" t="s">
        <v>151</v>
      </c>
      <c r="AU166" s="257" t="s">
        <v>84</v>
      </c>
      <c r="AV166" s="15" t="s">
        <v>82</v>
      </c>
      <c r="AW166" s="15" t="s">
        <v>35</v>
      </c>
      <c r="AX166" s="15" t="s">
        <v>74</v>
      </c>
      <c r="AY166" s="257" t="s">
        <v>137</v>
      </c>
    </row>
    <row r="167" s="13" customFormat="1">
      <c r="A167" s="13"/>
      <c r="B167" s="226"/>
      <c r="C167" s="227"/>
      <c r="D167" s="219" t="s">
        <v>151</v>
      </c>
      <c r="E167" s="228" t="s">
        <v>19</v>
      </c>
      <c r="F167" s="229" t="s">
        <v>182</v>
      </c>
      <c r="G167" s="227"/>
      <c r="H167" s="230">
        <v>15.4</v>
      </c>
      <c r="I167" s="231"/>
      <c r="J167" s="227"/>
      <c r="K167" s="227"/>
      <c r="L167" s="232"/>
      <c r="M167" s="233"/>
      <c r="N167" s="234"/>
      <c r="O167" s="234"/>
      <c r="P167" s="234"/>
      <c r="Q167" s="234"/>
      <c r="R167" s="234"/>
      <c r="S167" s="234"/>
      <c r="T167" s="23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6" t="s">
        <v>151</v>
      </c>
      <c r="AU167" s="236" t="s">
        <v>84</v>
      </c>
      <c r="AV167" s="13" t="s">
        <v>84</v>
      </c>
      <c r="AW167" s="13" t="s">
        <v>35</v>
      </c>
      <c r="AX167" s="13" t="s">
        <v>74</v>
      </c>
      <c r="AY167" s="236" t="s">
        <v>137</v>
      </c>
    </row>
    <row r="168" s="14" customFormat="1">
      <c r="A168" s="14"/>
      <c r="B168" s="237"/>
      <c r="C168" s="238"/>
      <c r="D168" s="219" t="s">
        <v>151</v>
      </c>
      <c r="E168" s="239" t="s">
        <v>19</v>
      </c>
      <c r="F168" s="240" t="s">
        <v>174</v>
      </c>
      <c r="G168" s="238"/>
      <c r="H168" s="241">
        <v>15.4</v>
      </c>
      <c r="I168" s="242"/>
      <c r="J168" s="238"/>
      <c r="K168" s="238"/>
      <c r="L168" s="243"/>
      <c r="M168" s="244"/>
      <c r="N168" s="245"/>
      <c r="O168" s="245"/>
      <c r="P168" s="245"/>
      <c r="Q168" s="245"/>
      <c r="R168" s="245"/>
      <c r="S168" s="245"/>
      <c r="T168" s="24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7" t="s">
        <v>151</v>
      </c>
      <c r="AU168" s="247" t="s">
        <v>84</v>
      </c>
      <c r="AV168" s="14" t="s">
        <v>145</v>
      </c>
      <c r="AW168" s="14" t="s">
        <v>35</v>
      </c>
      <c r="AX168" s="14" t="s">
        <v>82</v>
      </c>
      <c r="AY168" s="247" t="s">
        <v>137</v>
      </c>
    </row>
    <row r="169" s="2" customFormat="1" ht="16.5" customHeight="1">
      <c r="A169" s="40"/>
      <c r="B169" s="41"/>
      <c r="C169" s="206" t="s">
        <v>277</v>
      </c>
      <c r="D169" s="206" t="s">
        <v>140</v>
      </c>
      <c r="E169" s="207" t="s">
        <v>278</v>
      </c>
      <c r="F169" s="208" t="s">
        <v>279</v>
      </c>
      <c r="G169" s="209" t="s">
        <v>143</v>
      </c>
      <c r="H169" s="210">
        <v>19.991</v>
      </c>
      <c r="I169" s="211"/>
      <c r="J169" s="212">
        <f>ROUND(I169*H169,2)</f>
        <v>0</v>
      </c>
      <c r="K169" s="208" t="s">
        <v>144</v>
      </c>
      <c r="L169" s="46"/>
      <c r="M169" s="213" t="s">
        <v>19</v>
      </c>
      <c r="N169" s="214" t="s">
        <v>45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0.028500000000000001</v>
      </c>
      <c r="T169" s="216">
        <f>S169*H169</f>
        <v>0.56974349999999996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256</v>
      </c>
      <c r="AT169" s="217" t="s">
        <v>140</v>
      </c>
      <c r="AU169" s="217" t="s">
        <v>84</v>
      </c>
      <c r="AY169" s="19" t="s">
        <v>137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82</v>
      </c>
      <c r="BK169" s="218">
        <f>ROUND(I169*H169,2)</f>
        <v>0</v>
      </c>
      <c r="BL169" s="19" t="s">
        <v>256</v>
      </c>
      <c r="BM169" s="217" t="s">
        <v>280</v>
      </c>
    </row>
    <row r="170" s="2" customFormat="1">
      <c r="A170" s="40"/>
      <c r="B170" s="41"/>
      <c r="C170" s="42"/>
      <c r="D170" s="219" t="s">
        <v>147</v>
      </c>
      <c r="E170" s="42"/>
      <c r="F170" s="220" t="s">
        <v>281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147</v>
      </c>
      <c r="AU170" s="19" t="s">
        <v>84</v>
      </c>
    </row>
    <row r="171" s="2" customFormat="1">
      <c r="A171" s="40"/>
      <c r="B171" s="41"/>
      <c r="C171" s="42"/>
      <c r="D171" s="224" t="s">
        <v>149</v>
      </c>
      <c r="E171" s="42"/>
      <c r="F171" s="225" t="s">
        <v>282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149</v>
      </c>
      <c r="AU171" s="19" t="s">
        <v>84</v>
      </c>
    </row>
    <row r="172" s="13" customFormat="1">
      <c r="A172" s="13"/>
      <c r="B172" s="226"/>
      <c r="C172" s="227"/>
      <c r="D172" s="219" t="s">
        <v>151</v>
      </c>
      <c r="E172" s="228" t="s">
        <v>19</v>
      </c>
      <c r="F172" s="229" t="s">
        <v>283</v>
      </c>
      <c r="G172" s="227"/>
      <c r="H172" s="230">
        <v>19.991</v>
      </c>
      <c r="I172" s="231"/>
      <c r="J172" s="227"/>
      <c r="K172" s="227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151</v>
      </c>
      <c r="AU172" s="236" t="s">
        <v>84</v>
      </c>
      <c r="AV172" s="13" t="s">
        <v>84</v>
      </c>
      <c r="AW172" s="13" t="s">
        <v>35</v>
      </c>
      <c r="AX172" s="13" t="s">
        <v>82</v>
      </c>
      <c r="AY172" s="236" t="s">
        <v>137</v>
      </c>
    </row>
    <row r="173" s="12" customFormat="1" ht="22.8" customHeight="1">
      <c r="A173" s="12"/>
      <c r="B173" s="190"/>
      <c r="C173" s="191"/>
      <c r="D173" s="192" t="s">
        <v>73</v>
      </c>
      <c r="E173" s="204" t="s">
        <v>284</v>
      </c>
      <c r="F173" s="204" t="s">
        <v>285</v>
      </c>
      <c r="G173" s="191"/>
      <c r="H173" s="191"/>
      <c r="I173" s="194"/>
      <c r="J173" s="205">
        <f>BK173</f>
        <v>0</v>
      </c>
      <c r="K173" s="191"/>
      <c r="L173" s="196"/>
      <c r="M173" s="197"/>
      <c r="N173" s="198"/>
      <c r="O173" s="198"/>
      <c r="P173" s="199">
        <f>SUM(P174:P183)</f>
        <v>0</v>
      </c>
      <c r="Q173" s="198"/>
      <c r="R173" s="199">
        <f>SUM(R174:R183)</f>
        <v>0</v>
      </c>
      <c r="S173" s="198"/>
      <c r="T173" s="200">
        <f>SUM(T174:T183)</f>
        <v>0.15799999999999997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1" t="s">
        <v>84</v>
      </c>
      <c r="AT173" s="202" t="s">
        <v>73</v>
      </c>
      <c r="AU173" s="202" t="s">
        <v>82</v>
      </c>
      <c r="AY173" s="201" t="s">
        <v>137</v>
      </c>
      <c r="BK173" s="203">
        <f>SUM(BK174:BK183)</f>
        <v>0</v>
      </c>
    </row>
    <row r="174" s="2" customFormat="1" ht="16.5" customHeight="1">
      <c r="A174" s="40"/>
      <c r="B174" s="41"/>
      <c r="C174" s="206" t="s">
        <v>286</v>
      </c>
      <c r="D174" s="206" t="s">
        <v>140</v>
      </c>
      <c r="E174" s="207" t="s">
        <v>287</v>
      </c>
      <c r="F174" s="208" t="s">
        <v>288</v>
      </c>
      <c r="G174" s="209" t="s">
        <v>265</v>
      </c>
      <c r="H174" s="210">
        <v>11</v>
      </c>
      <c r="I174" s="211"/>
      <c r="J174" s="212">
        <f>ROUND(I174*H174,2)</f>
        <v>0</v>
      </c>
      <c r="K174" s="208" t="s">
        <v>144</v>
      </c>
      <c r="L174" s="46"/>
      <c r="M174" s="213" t="s">
        <v>19</v>
      </c>
      <c r="N174" s="214" t="s">
        <v>45</v>
      </c>
      <c r="O174" s="86"/>
      <c r="P174" s="215">
        <f>O174*H174</f>
        <v>0</v>
      </c>
      <c r="Q174" s="215">
        <v>0</v>
      </c>
      <c r="R174" s="215">
        <f>Q174*H174</f>
        <v>0</v>
      </c>
      <c r="S174" s="215">
        <v>0.012999999999999999</v>
      </c>
      <c r="T174" s="216">
        <f>S174*H174</f>
        <v>0.14299999999999999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256</v>
      </c>
      <c r="AT174" s="217" t="s">
        <v>140</v>
      </c>
      <c r="AU174" s="217" t="s">
        <v>84</v>
      </c>
      <c r="AY174" s="19" t="s">
        <v>137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82</v>
      </c>
      <c r="BK174" s="218">
        <f>ROUND(I174*H174,2)</f>
        <v>0</v>
      </c>
      <c r="BL174" s="19" t="s">
        <v>256</v>
      </c>
      <c r="BM174" s="217" t="s">
        <v>289</v>
      </c>
    </row>
    <row r="175" s="2" customFormat="1">
      <c r="A175" s="40"/>
      <c r="B175" s="41"/>
      <c r="C175" s="42"/>
      <c r="D175" s="219" t="s">
        <v>147</v>
      </c>
      <c r="E175" s="42"/>
      <c r="F175" s="220" t="s">
        <v>290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147</v>
      </c>
      <c r="AU175" s="19" t="s">
        <v>84</v>
      </c>
    </row>
    <row r="176" s="2" customFormat="1">
      <c r="A176" s="40"/>
      <c r="B176" s="41"/>
      <c r="C176" s="42"/>
      <c r="D176" s="224" t="s">
        <v>149</v>
      </c>
      <c r="E176" s="42"/>
      <c r="F176" s="225" t="s">
        <v>291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149</v>
      </c>
      <c r="AU176" s="19" t="s">
        <v>84</v>
      </c>
    </row>
    <row r="177" s="15" customFormat="1">
      <c r="A177" s="15"/>
      <c r="B177" s="248"/>
      <c r="C177" s="249"/>
      <c r="D177" s="219" t="s">
        <v>151</v>
      </c>
      <c r="E177" s="250" t="s">
        <v>19</v>
      </c>
      <c r="F177" s="251" t="s">
        <v>181</v>
      </c>
      <c r="G177" s="249"/>
      <c r="H177" s="250" t="s">
        <v>19</v>
      </c>
      <c r="I177" s="252"/>
      <c r="J177" s="249"/>
      <c r="K177" s="249"/>
      <c r="L177" s="253"/>
      <c r="M177" s="254"/>
      <c r="N177" s="255"/>
      <c r="O177" s="255"/>
      <c r="P177" s="255"/>
      <c r="Q177" s="255"/>
      <c r="R177" s="255"/>
      <c r="S177" s="255"/>
      <c r="T177" s="256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57" t="s">
        <v>151</v>
      </c>
      <c r="AU177" s="257" t="s">
        <v>84</v>
      </c>
      <c r="AV177" s="15" t="s">
        <v>82</v>
      </c>
      <c r="AW177" s="15" t="s">
        <v>35</v>
      </c>
      <c r="AX177" s="15" t="s">
        <v>74</v>
      </c>
      <c r="AY177" s="257" t="s">
        <v>137</v>
      </c>
    </row>
    <row r="178" s="13" customFormat="1">
      <c r="A178" s="13"/>
      <c r="B178" s="226"/>
      <c r="C178" s="227"/>
      <c r="D178" s="219" t="s">
        <v>151</v>
      </c>
      <c r="E178" s="228" t="s">
        <v>19</v>
      </c>
      <c r="F178" s="229" t="s">
        <v>292</v>
      </c>
      <c r="G178" s="227"/>
      <c r="H178" s="230">
        <v>11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151</v>
      </c>
      <c r="AU178" s="236" t="s">
        <v>84</v>
      </c>
      <c r="AV178" s="13" t="s">
        <v>84</v>
      </c>
      <c r="AW178" s="13" t="s">
        <v>35</v>
      </c>
      <c r="AX178" s="13" t="s">
        <v>74</v>
      </c>
      <c r="AY178" s="236" t="s">
        <v>137</v>
      </c>
    </row>
    <row r="179" s="14" customFormat="1">
      <c r="A179" s="14"/>
      <c r="B179" s="237"/>
      <c r="C179" s="238"/>
      <c r="D179" s="219" t="s">
        <v>151</v>
      </c>
      <c r="E179" s="239" t="s">
        <v>19</v>
      </c>
      <c r="F179" s="240" t="s">
        <v>174</v>
      </c>
      <c r="G179" s="238"/>
      <c r="H179" s="241">
        <v>11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7" t="s">
        <v>151</v>
      </c>
      <c r="AU179" s="247" t="s">
        <v>84</v>
      </c>
      <c r="AV179" s="14" t="s">
        <v>145</v>
      </c>
      <c r="AW179" s="14" t="s">
        <v>35</v>
      </c>
      <c r="AX179" s="14" t="s">
        <v>82</v>
      </c>
      <c r="AY179" s="247" t="s">
        <v>137</v>
      </c>
    </row>
    <row r="180" s="2" customFormat="1" ht="16.5" customHeight="1">
      <c r="A180" s="40"/>
      <c r="B180" s="41"/>
      <c r="C180" s="206" t="s">
        <v>293</v>
      </c>
      <c r="D180" s="206" t="s">
        <v>140</v>
      </c>
      <c r="E180" s="207" t="s">
        <v>294</v>
      </c>
      <c r="F180" s="208" t="s">
        <v>295</v>
      </c>
      <c r="G180" s="209" t="s">
        <v>265</v>
      </c>
      <c r="H180" s="210">
        <v>1</v>
      </c>
      <c r="I180" s="211"/>
      <c r="J180" s="212">
        <f>ROUND(I180*H180,2)</f>
        <v>0</v>
      </c>
      <c r="K180" s="208" t="s">
        <v>144</v>
      </c>
      <c r="L180" s="46"/>
      <c r="M180" s="213" t="s">
        <v>19</v>
      </c>
      <c r="N180" s="214" t="s">
        <v>45</v>
      </c>
      <c r="O180" s="86"/>
      <c r="P180" s="215">
        <f>O180*H180</f>
        <v>0</v>
      </c>
      <c r="Q180" s="215">
        <v>0</v>
      </c>
      <c r="R180" s="215">
        <f>Q180*H180</f>
        <v>0</v>
      </c>
      <c r="S180" s="215">
        <v>0.014999999999999999</v>
      </c>
      <c r="T180" s="216">
        <f>S180*H180</f>
        <v>0.014999999999999999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256</v>
      </c>
      <c r="AT180" s="217" t="s">
        <v>140</v>
      </c>
      <c r="AU180" s="217" t="s">
        <v>84</v>
      </c>
      <c r="AY180" s="19" t="s">
        <v>137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82</v>
      </c>
      <c r="BK180" s="218">
        <f>ROUND(I180*H180,2)</f>
        <v>0</v>
      </c>
      <c r="BL180" s="19" t="s">
        <v>256</v>
      </c>
      <c r="BM180" s="217" t="s">
        <v>296</v>
      </c>
    </row>
    <row r="181" s="2" customFormat="1">
      <c r="A181" s="40"/>
      <c r="B181" s="41"/>
      <c r="C181" s="42"/>
      <c r="D181" s="219" t="s">
        <v>147</v>
      </c>
      <c r="E181" s="42"/>
      <c r="F181" s="220" t="s">
        <v>297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147</v>
      </c>
      <c r="AU181" s="19" t="s">
        <v>84</v>
      </c>
    </row>
    <row r="182" s="2" customFormat="1">
      <c r="A182" s="40"/>
      <c r="B182" s="41"/>
      <c r="C182" s="42"/>
      <c r="D182" s="224" t="s">
        <v>149</v>
      </c>
      <c r="E182" s="42"/>
      <c r="F182" s="225" t="s">
        <v>298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149</v>
      </c>
      <c r="AU182" s="19" t="s">
        <v>84</v>
      </c>
    </row>
    <row r="183" s="13" customFormat="1">
      <c r="A183" s="13"/>
      <c r="B183" s="226"/>
      <c r="C183" s="227"/>
      <c r="D183" s="219" t="s">
        <v>151</v>
      </c>
      <c r="E183" s="228" t="s">
        <v>19</v>
      </c>
      <c r="F183" s="229" t="s">
        <v>82</v>
      </c>
      <c r="G183" s="227"/>
      <c r="H183" s="230">
        <v>1</v>
      </c>
      <c r="I183" s="231"/>
      <c r="J183" s="227"/>
      <c r="K183" s="227"/>
      <c r="L183" s="232"/>
      <c r="M183" s="233"/>
      <c r="N183" s="234"/>
      <c r="O183" s="234"/>
      <c r="P183" s="234"/>
      <c r="Q183" s="234"/>
      <c r="R183" s="234"/>
      <c r="S183" s="234"/>
      <c r="T183" s="23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6" t="s">
        <v>151</v>
      </c>
      <c r="AU183" s="236" t="s">
        <v>84</v>
      </c>
      <c r="AV183" s="13" t="s">
        <v>84</v>
      </c>
      <c r="AW183" s="13" t="s">
        <v>35</v>
      </c>
      <c r="AX183" s="13" t="s">
        <v>82</v>
      </c>
      <c r="AY183" s="236" t="s">
        <v>137</v>
      </c>
    </row>
    <row r="184" s="12" customFormat="1" ht="22.8" customHeight="1">
      <c r="A184" s="12"/>
      <c r="B184" s="190"/>
      <c r="C184" s="191"/>
      <c r="D184" s="192" t="s">
        <v>73</v>
      </c>
      <c r="E184" s="204" t="s">
        <v>299</v>
      </c>
      <c r="F184" s="204" t="s">
        <v>300</v>
      </c>
      <c r="G184" s="191"/>
      <c r="H184" s="191"/>
      <c r="I184" s="194"/>
      <c r="J184" s="205">
        <f>BK184</f>
        <v>0</v>
      </c>
      <c r="K184" s="191"/>
      <c r="L184" s="196"/>
      <c r="M184" s="197"/>
      <c r="N184" s="198"/>
      <c r="O184" s="198"/>
      <c r="P184" s="199">
        <f>SUM(P185:P190)</f>
        <v>0</v>
      </c>
      <c r="Q184" s="198"/>
      <c r="R184" s="199">
        <f>SUM(R185:R190)</f>
        <v>0</v>
      </c>
      <c r="S184" s="198"/>
      <c r="T184" s="200">
        <f>SUM(T185:T190)</f>
        <v>0.20121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1" t="s">
        <v>84</v>
      </c>
      <c r="AT184" s="202" t="s">
        <v>73</v>
      </c>
      <c r="AU184" s="202" t="s">
        <v>82</v>
      </c>
      <c r="AY184" s="201" t="s">
        <v>137</v>
      </c>
      <c r="BK184" s="203">
        <f>SUM(BK185:BK190)</f>
        <v>0</v>
      </c>
    </row>
    <row r="185" s="2" customFormat="1" ht="16.5" customHeight="1">
      <c r="A185" s="40"/>
      <c r="B185" s="41"/>
      <c r="C185" s="206" t="s">
        <v>301</v>
      </c>
      <c r="D185" s="206" t="s">
        <v>140</v>
      </c>
      <c r="E185" s="207" t="s">
        <v>302</v>
      </c>
      <c r="F185" s="208" t="s">
        <v>303</v>
      </c>
      <c r="G185" s="209" t="s">
        <v>143</v>
      </c>
      <c r="H185" s="210">
        <v>5.7000000000000002</v>
      </c>
      <c r="I185" s="211"/>
      <c r="J185" s="212">
        <f>ROUND(I185*H185,2)</f>
        <v>0</v>
      </c>
      <c r="K185" s="208" t="s">
        <v>144</v>
      </c>
      <c r="L185" s="46"/>
      <c r="M185" s="213" t="s">
        <v>19</v>
      </c>
      <c r="N185" s="214" t="s">
        <v>45</v>
      </c>
      <c r="O185" s="86"/>
      <c r="P185" s="215">
        <f>O185*H185</f>
        <v>0</v>
      </c>
      <c r="Q185" s="215">
        <v>0</v>
      </c>
      <c r="R185" s="215">
        <f>Q185*H185</f>
        <v>0</v>
      </c>
      <c r="S185" s="215">
        <v>0.035299999999999998</v>
      </c>
      <c r="T185" s="216">
        <f>S185*H185</f>
        <v>0.20121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256</v>
      </c>
      <c r="AT185" s="217" t="s">
        <v>140</v>
      </c>
      <c r="AU185" s="217" t="s">
        <v>84</v>
      </c>
      <c r="AY185" s="19" t="s">
        <v>137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82</v>
      </c>
      <c r="BK185" s="218">
        <f>ROUND(I185*H185,2)</f>
        <v>0</v>
      </c>
      <c r="BL185" s="19" t="s">
        <v>256</v>
      </c>
      <c r="BM185" s="217" t="s">
        <v>304</v>
      </c>
    </row>
    <row r="186" s="2" customFormat="1">
      <c r="A186" s="40"/>
      <c r="B186" s="41"/>
      <c r="C186" s="42"/>
      <c r="D186" s="219" t="s">
        <v>147</v>
      </c>
      <c r="E186" s="42"/>
      <c r="F186" s="220" t="s">
        <v>303</v>
      </c>
      <c r="G186" s="42"/>
      <c r="H186" s="42"/>
      <c r="I186" s="221"/>
      <c r="J186" s="42"/>
      <c r="K186" s="42"/>
      <c r="L186" s="46"/>
      <c r="M186" s="222"/>
      <c r="N186" s="223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147</v>
      </c>
      <c r="AU186" s="19" t="s">
        <v>84</v>
      </c>
    </row>
    <row r="187" s="2" customFormat="1">
      <c r="A187" s="40"/>
      <c r="B187" s="41"/>
      <c r="C187" s="42"/>
      <c r="D187" s="224" t="s">
        <v>149</v>
      </c>
      <c r="E187" s="42"/>
      <c r="F187" s="225" t="s">
        <v>305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149</v>
      </c>
      <c r="AU187" s="19" t="s">
        <v>84</v>
      </c>
    </row>
    <row r="188" s="15" customFormat="1">
      <c r="A188" s="15"/>
      <c r="B188" s="248"/>
      <c r="C188" s="249"/>
      <c r="D188" s="219" t="s">
        <v>151</v>
      </c>
      <c r="E188" s="250" t="s">
        <v>19</v>
      </c>
      <c r="F188" s="251" t="s">
        <v>181</v>
      </c>
      <c r="G188" s="249"/>
      <c r="H188" s="250" t="s">
        <v>19</v>
      </c>
      <c r="I188" s="252"/>
      <c r="J188" s="249"/>
      <c r="K188" s="249"/>
      <c r="L188" s="253"/>
      <c r="M188" s="254"/>
      <c r="N188" s="255"/>
      <c r="O188" s="255"/>
      <c r="P188" s="255"/>
      <c r="Q188" s="255"/>
      <c r="R188" s="255"/>
      <c r="S188" s="255"/>
      <c r="T188" s="256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57" t="s">
        <v>151</v>
      </c>
      <c r="AU188" s="257" t="s">
        <v>84</v>
      </c>
      <c r="AV188" s="15" t="s">
        <v>82</v>
      </c>
      <c r="AW188" s="15" t="s">
        <v>35</v>
      </c>
      <c r="AX188" s="15" t="s">
        <v>74</v>
      </c>
      <c r="AY188" s="257" t="s">
        <v>137</v>
      </c>
    </row>
    <row r="189" s="13" customFormat="1">
      <c r="A189" s="13"/>
      <c r="B189" s="226"/>
      <c r="C189" s="227"/>
      <c r="D189" s="219" t="s">
        <v>151</v>
      </c>
      <c r="E189" s="228" t="s">
        <v>19</v>
      </c>
      <c r="F189" s="229" t="s">
        <v>306</v>
      </c>
      <c r="G189" s="227"/>
      <c r="H189" s="230">
        <v>5.7000000000000002</v>
      </c>
      <c r="I189" s="231"/>
      <c r="J189" s="227"/>
      <c r="K189" s="227"/>
      <c r="L189" s="232"/>
      <c r="M189" s="233"/>
      <c r="N189" s="234"/>
      <c r="O189" s="234"/>
      <c r="P189" s="234"/>
      <c r="Q189" s="234"/>
      <c r="R189" s="234"/>
      <c r="S189" s="234"/>
      <c r="T189" s="23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6" t="s">
        <v>151</v>
      </c>
      <c r="AU189" s="236" t="s">
        <v>84</v>
      </c>
      <c r="AV189" s="13" t="s">
        <v>84</v>
      </c>
      <c r="AW189" s="13" t="s">
        <v>35</v>
      </c>
      <c r="AX189" s="13" t="s">
        <v>74</v>
      </c>
      <c r="AY189" s="236" t="s">
        <v>137</v>
      </c>
    </row>
    <row r="190" s="14" customFormat="1">
      <c r="A190" s="14"/>
      <c r="B190" s="237"/>
      <c r="C190" s="238"/>
      <c r="D190" s="219" t="s">
        <v>151</v>
      </c>
      <c r="E190" s="239" t="s">
        <v>19</v>
      </c>
      <c r="F190" s="240" t="s">
        <v>174</v>
      </c>
      <c r="G190" s="238"/>
      <c r="H190" s="241">
        <v>5.7000000000000002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7" t="s">
        <v>151</v>
      </c>
      <c r="AU190" s="247" t="s">
        <v>84</v>
      </c>
      <c r="AV190" s="14" t="s">
        <v>145</v>
      </c>
      <c r="AW190" s="14" t="s">
        <v>35</v>
      </c>
      <c r="AX190" s="14" t="s">
        <v>82</v>
      </c>
      <c r="AY190" s="247" t="s">
        <v>137</v>
      </c>
    </row>
    <row r="191" s="12" customFormat="1" ht="22.8" customHeight="1">
      <c r="A191" s="12"/>
      <c r="B191" s="190"/>
      <c r="C191" s="191"/>
      <c r="D191" s="192" t="s">
        <v>73</v>
      </c>
      <c r="E191" s="204" t="s">
        <v>307</v>
      </c>
      <c r="F191" s="204" t="s">
        <v>308</v>
      </c>
      <c r="G191" s="191"/>
      <c r="H191" s="191"/>
      <c r="I191" s="194"/>
      <c r="J191" s="205">
        <f>BK191</f>
        <v>0</v>
      </c>
      <c r="K191" s="191"/>
      <c r="L191" s="196"/>
      <c r="M191" s="197"/>
      <c r="N191" s="198"/>
      <c r="O191" s="198"/>
      <c r="P191" s="199">
        <f>SUM(P192:P197)</f>
        <v>0</v>
      </c>
      <c r="Q191" s="198"/>
      <c r="R191" s="199">
        <f>SUM(R192:R197)</f>
        <v>0</v>
      </c>
      <c r="S191" s="198"/>
      <c r="T191" s="200">
        <f>SUM(T192:T197)</f>
        <v>0.14250000000000002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01" t="s">
        <v>84</v>
      </c>
      <c r="AT191" s="202" t="s">
        <v>73</v>
      </c>
      <c r="AU191" s="202" t="s">
        <v>82</v>
      </c>
      <c r="AY191" s="201" t="s">
        <v>137</v>
      </c>
      <c r="BK191" s="203">
        <f>SUM(BK192:BK197)</f>
        <v>0</v>
      </c>
    </row>
    <row r="192" s="2" customFormat="1" ht="16.5" customHeight="1">
      <c r="A192" s="40"/>
      <c r="B192" s="41"/>
      <c r="C192" s="206" t="s">
        <v>309</v>
      </c>
      <c r="D192" s="206" t="s">
        <v>140</v>
      </c>
      <c r="E192" s="207" t="s">
        <v>310</v>
      </c>
      <c r="F192" s="208" t="s">
        <v>311</v>
      </c>
      <c r="G192" s="209" t="s">
        <v>143</v>
      </c>
      <c r="H192" s="210">
        <v>57</v>
      </c>
      <c r="I192" s="211"/>
      <c r="J192" s="212">
        <f>ROUND(I192*H192,2)</f>
        <v>0</v>
      </c>
      <c r="K192" s="208" t="s">
        <v>144</v>
      </c>
      <c r="L192" s="46"/>
      <c r="M192" s="213" t="s">
        <v>19</v>
      </c>
      <c r="N192" s="214" t="s">
        <v>45</v>
      </c>
      <c r="O192" s="86"/>
      <c r="P192" s="215">
        <f>O192*H192</f>
        <v>0</v>
      </c>
      <c r="Q192" s="215">
        <v>0</v>
      </c>
      <c r="R192" s="215">
        <f>Q192*H192</f>
        <v>0</v>
      </c>
      <c r="S192" s="215">
        <v>0.0025000000000000001</v>
      </c>
      <c r="T192" s="216">
        <f>S192*H192</f>
        <v>0.14250000000000002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256</v>
      </c>
      <c r="AT192" s="217" t="s">
        <v>140</v>
      </c>
      <c r="AU192" s="217" t="s">
        <v>84</v>
      </c>
      <c r="AY192" s="19" t="s">
        <v>137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82</v>
      </c>
      <c r="BK192" s="218">
        <f>ROUND(I192*H192,2)</f>
        <v>0</v>
      </c>
      <c r="BL192" s="19" t="s">
        <v>256</v>
      </c>
      <c r="BM192" s="217" t="s">
        <v>312</v>
      </c>
    </row>
    <row r="193" s="2" customFormat="1">
      <c r="A193" s="40"/>
      <c r="B193" s="41"/>
      <c r="C193" s="42"/>
      <c r="D193" s="219" t="s">
        <v>147</v>
      </c>
      <c r="E193" s="42"/>
      <c r="F193" s="220" t="s">
        <v>313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147</v>
      </c>
      <c r="AU193" s="19" t="s">
        <v>84</v>
      </c>
    </row>
    <row r="194" s="2" customFormat="1">
      <c r="A194" s="40"/>
      <c r="B194" s="41"/>
      <c r="C194" s="42"/>
      <c r="D194" s="224" t="s">
        <v>149</v>
      </c>
      <c r="E194" s="42"/>
      <c r="F194" s="225" t="s">
        <v>314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149</v>
      </c>
      <c r="AU194" s="19" t="s">
        <v>84</v>
      </c>
    </row>
    <row r="195" s="15" customFormat="1">
      <c r="A195" s="15"/>
      <c r="B195" s="248"/>
      <c r="C195" s="249"/>
      <c r="D195" s="219" t="s">
        <v>151</v>
      </c>
      <c r="E195" s="250" t="s">
        <v>19</v>
      </c>
      <c r="F195" s="251" t="s">
        <v>181</v>
      </c>
      <c r="G195" s="249"/>
      <c r="H195" s="250" t="s">
        <v>19</v>
      </c>
      <c r="I195" s="252"/>
      <c r="J195" s="249"/>
      <c r="K195" s="249"/>
      <c r="L195" s="253"/>
      <c r="M195" s="254"/>
      <c r="N195" s="255"/>
      <c r="O195" s="255"/>
      <c r="P195" s="255"/>
      <c r="Q195" s="255"/>
      <c r="R195" s="255"/>
      <c r="S195" s="255"/>
      <c r="T195" s="256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57" t="s">
        <v>151</v>
      </c>
      <c r="AU195" s="257" t="s">
        <v>84</v>
      </c>
      <c r="AV195" s="15" t="s">
        <v>82</v>
      </c>
      <c r="AW195" s="15" t="s">
        <v>35</v>
      </c>
      <c r="AX195" s="15" t="s">
        <v>74</v>
      </c>
      <c r="AY195" s="257" t="s">
        <v>137</v>
      </c>
    </row>
    <row r="196" s="13" customFormat="1">
      <c r="A196" s="13"/>
      <c r="B196" s="226"/>
      <c r="C196" s="227"/>
      <c r="D196" s="219" t="s">
        <v>151</v>
      </c>
      <c r="E196" s="228" t="s">
        <v>19</v>
      </c>
      <c r="F196" s="229" t="s">
        <v>315</v>
      </c>
      <c r="G196" s="227"/>
      <c r="H196" s="230">
        <v>57</v>
      </c>
      <c r="I196" s="231"/>
      <c r="J196" s="227"/>
      <c r="K196" s="227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151</v>
      </c>
      <c r="AU196" s="236" t="s">
        <v>84</v>
      </c>
      <c r="AV196" s="13" t="s">
        <v>84</v>
      </c>
      <c r="AW196" s="13" t="s">
        <v>35</v>
      </c>
      <c r="AX196" s="13" t="s">
        <v>74</v>
      </c>
      <c r="AY196" s="236" t="s">
        <v>137</v>
      </c>
    </row>
    <row r="197" s="14" customFormat="1">
      <c r="A197" s="14"/>
      <c r="B197" s="237"/>
      <c r="C197" s="238"/>
      <c r="D197" s="219" t="s">
        <v>151</v>
      </c>
      <c r="E197" s="239" t="s">
        <v>19</v>
      </c>
      <c r="F197" s="240" t="s">
        <v>174</v>
      </c>
      <c r="G197" s="238"/>
      <c r="H197" s="241">
        <v>57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7" t="s">
        <v>151</v>
      </c>
      <c r="AU197" s="247" t="s">
        <v>84</v>
      </c>
      <c r="AV197" s="14" t="s">
        <v>145</v>
      </c>
      <c r="AW197" s="14" t="s">
        <v>35</v>
      </c>
      <c r="AX197" s="14" t="s">
        <v>82</v>
      </c>
      <c r="AY197" s="247" t="s">
        <v>137</v>
      </c>
    </row>
    <row r="198" s="12" customFormat="1" ht="22.8" customHeight="1">
      <c r="A198" s="12"/>
      <c r="B198" s="190"/>
      <c r="C198" s="191"/>
      <c r="D198" s="192" t="s">
        <v>73</v>
      </c>
      <c r="E198" s="204" t="s">
        <v>316</v>
      </c>
      <c r="F198" s="204" t="s">
        <v>317</v>
      </c>
      <c r="G198" s="191"/>
      <c r="H198" s="191"/>
      <c r="I198" s="194"/>
      <c r="J198" s="205">
        <f>BK198</f>
        <v>0</v>
      </c>
      <c r="K198" s="191"/>
      <c r="L198" s="196"/>
      <c r="M198" s="197"/>
      <c r="N198" s="198"/>
      <c r="O198" s="198"/>
      <c r="P198" s="199">
        <f>SUM(P199:P206)</f>
        <v>0</v>
      </c>
      <c r="Q198" s="198"/>
      <c r="R198" s="199">
        <f>SUM(R199:R206)</f>
        <v>0.33536700000000003</v>
      </c>
      <c r="S198" s="198"/>
      <c r="T198" s="200">
        <f>SUM(T199:T206)</f>
        <v>0.10396377000000001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1" t="s">
        <v>84</v>
      </c>
      <c r="AT198" s="202" t="s">
        <v>73</v>
      </c>
      <c r="AU198" s="202" t="s">
        <v>82</v>
      </c>
      <c r="AY198" s="201" t="s">
        <v>137</v>
      </c>
      <c r="BK198" s="203">
        <f>SUM(BK199:BK206)</f>
        <v>0</v>
      </c>
    </row>
    <row r="199" s="2" customFormat="1" ht="16.5" customHeight="1">
      <c r="A199" s="40"/>
      <c r="B199" s="41"/>
      <c r="C199" s="206" t="s">
        <v>318</v>
      </c>
      <c r="D199" s="206" t="s">
        <v>140</v>
      </c>
      <c r="E199" s="207" t="s">
        <v>319</v>
      </c>
      <c r="F199" s="208" t="s">
        <v>320</v>
      </c>
      <c r="G199" s="209" t="s">
        <v>143</v>
      </c>
      <c r="H199" s="210">
        <v>335.36700000000002</v>
      </c>
      <c r="I199" s="211"/>
      <c r="J199" s="212">
        <f>ROUND(I199*H199,2)</f>
        <v>0</v>
      </c>
      <c r="K199" s="208" t="s">
        <v>144</v>
      </c>
      <c r="L199" s="46"/>
      <c r="M199" s="213" t="s">
        <v>19</v>
      </c>
      <c r="N199" s="214" t="s">
        <v>45</v>
      </c>
      <c r="O199" s="86"/>
      <c r="P199" s="215">
        <f>O199*H199</f>
        <v>0</v>
      </c>
      <c r="Q199" s="215">
        <v>0.001</v>
      </c>
      <c r="R199" s="215">
        <f>Q199*H199</f>
        <v>0.33536700000000003</v>
      </c>
      <c r="S199" s="215">
        <v>0.00031</v>
      </c>
      <c r="T199" s="216">
        <f>S199*H199</f>
        <v>0.10396377000000001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256</v>
      </c>
      <c r="AT199" s="217" t="s">
        <v>140</v>
      </c>
      <c r="AU199" s="217" t="s">
        <v>84</v>
      </c>
      <c r="AY199" s="19" t="s">
        <v>137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82</v>
      </c>
      <c r="BK199" s="218">
        <f>ROUND(I199*H199,2)</f>
        <v>0</v>
      </c>
      <c r="BL199" s="19" t="s">
        <v>256</v>
      </c>
      <c r="BM199" s="217" t="s">
        <v>321</v>
      </c>
    </row>
    <row r="200" s="2" customFormat="1">
      <c r="A200" s="40"/>
      <c r="B200" s="41"/>
      <c r="C200" s="42"/>
      <c r="D200" s="219" t="s">
        <v>147</v>
      </c>
      <c r="E200" s="42"/>
      <c r="F200" s="220" t="s">
        <v>322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147</v>
      </c>
      <c r="AU200" s="19" t="s">
        <v>84</v>
      </c>
    </row>
    <row r="201" s="2" customFormat="1">
      <c r="A201" s="40"/>
      <c r="B201" s="41"/>
      <c r="C201" s="42"/>
      <c r="D201" s="224" t="s">
        <v>149</v>
      </c>
      <c r="E201" s="42"/>
      <c r="F201" s="225" t="s">
        <v>323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149</v>
      </c>
      <c r="AU201" s="19" t="s">
        <v>84</v>
      </c>
    </row>
    <row r="202" s="15" customFormat="1">
      <c r="A202" s="15"/>
      <c r="B202" s="248"/>
      <c r="C202" s="249"/>
      <c r="D202" s="219" t="s">
        <v>151</v>
      </c>
      <c r="E202" s="250" t="s">
        <v>19</v>
      </c>
      <c r="F202" s="251" t="s">
        <v>181</v>
      </c>
      <c r="G202" s="249"/>
      <c r="H202" s="250" t="s">
        <v>19</v>
      </c>
      <c r="I202" s="252"/>
      <c r="J202" s="249"/>
      <c r="K202" s="249"/>
      <c r="L202" s="253"/>
      <c r="M202" s="254"/>
      <c r="N202" s="255"/>
      <c r="O202" s="255"/>
      <c r="P202" s="255"/>
      <c r="Q202" s="255"/>
      <c r="R202" s="255"/>
      <c r="S202" s="255"/>
      <c r="T202" s="256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57" t="s">
        <v>151</v>
      </c>
      <c r="AU202" s="257" t="s">
        <v>84</v>
      </c>
      <c r="AV202" s="15" t="s">
        <v>82</v>
      </c>
      <c r="AW202" s="15" t="s">
        <v>35</v>
      </c>
      <c r="AX202" s="15" t="s">
        <v>74</v>
      </c>
      <c r="AY202" s="257" t="s">
        <v>137</v>
      </c>
    </row>
    <row r="203" s="13" customFormat="1">
      <c r="A203" s="13"/>
      <c r="B203" s="226"/>
      <c r="C203" s="227"/>
      <c r="D203" s="219" t="s">
        <v>151</v>
      </c>
      <c r="E203" s="228" t="s">
        <v>19</v>
      </c>
      <c r="F203" s="229" t="s">
        <v>324</v>
      </c>
      <c r="G203" s="227"/>
      <c r="H203" s="230">
        <v>272.65499999999997</v>
      </c>
      <c r="I203" s="231"/>
      <c r="J203" s="227"/>
      <c r="K203" s="227"/>
      <c r="L203" s="232"/>
      <c r="M203" s="233"/>
      <c r="N203" s="234"/>
      <c r="O203" s="234"/>
      <c r="P203" s="234"/>
      <c r="Q203" s="234"/>
      <c r="R203" s="234"/>
      <c r="S203" s="234"/>
      <c r="T203" s="23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6" t="s">
        <v>151</v>
      </c>
      <c r="AU203" s="236" t="s">
        <v>84</v>
      </c>
      <c r="AV203" s="13" t="s">
        <v>84</v>
      </c>
      <c r="AW203" s="13" t="s">
        <v>35</v>
      </c>
      <c r="AX203" s="13" t="s">
        <v>74</v>
      </c>
      <c r="AY203" s="236" t="s">
        <v>137</v>
      </c>
    </row>
    <row r="204" s="15" customFormat="1">
      <c r="A204" s="15"/>
      <c r="B204" s="248"/>
      <c r="C204" s="249"/>
      <c r="D204" s="219" t="s">
        <v>151</v>
      </c>
      <c r="E204" s="250" t="s">
        <v>19</v>
      </c>
      <c r="F204" s="251" t="s">
        <v>325</v>
      </c>
      <c r="G204" s="249"/>
      <c r="H204" s="250" t="s">
        <v>19</v>
      </c>
      <c r="I204" s="252"/>
      <c r="J204" s="249"/>
      <c r="K204" s="249"/>
      <c r="L204" s="253"/>
      <c r="M204" s="254"/>
      <c r="N204" s="255"/>
      <c r="O204" s="255"/>
      <c r="P204" s="255"/>
      <c r="Q204" s="255"/>
      <c r="R204" s="255"/>
      <c r="S204" s="255"/>
      <c r="T204" s="256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57" t="s">
        <v>151</v>
      </c>
      <c r="AU204" s="257" t="s">
        <v>84</v>
      </c>
      <c r="AV204" s="15" t="s">
        <v>82</v>
      </c>
      <c r="AW204" s="15" t="s">
        <v>35</v>
      </c>
      <c r="AX204" s="15" t="s">
        <v>74</v>
      </c>
      <c r="AY204" s="257" t="s">
        <v>137</v>
      </c>
    </row>
    <row r="205" s="13" customFormat="1">
      <c r="A205" s="13"/>
      <c r="B205" s="226"/>
      <c r="C205" s="227"/>
      <c r="D205" s="219" t="s">
        <v>151</v>
      </c>
      <c r="E205" s="228" t="s">
        <v>19</v>
      </c>
      <c r="F205" s="229" t="s">
        <v>326</v>
      </c>
      <c r="G205" s="227"/>
      <c r="H205" s="230">
        <v>62.712000000000003</v>
      </c>
      <c r="I205" s="231"/>
      <c r="J205" s="227"/>
      <c r="K205" s="227"/>
      <c r="L205" s="232"/>
      <c r="M205" s="233"/>
      <c r="N205" s="234"/>
      <c r="O205" s="234"/>
      <c r="P205" s="234"/>
      <c r="Q205" s="234"/>
      <c r="R205" s="234"/>
      <c r="S205" s="234"/>
      <c r="T205" s="23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6" t="s">
        <v>151</v>
      </c>
      <c r="AU205" s="236" t="s">
        <v>84</v>
      </c>
      <c r="AV205" s="13" t="s">
        <v>84</v>
      </c>
      <c r="AW205" s="13" t="s">
        <v>35</v>
      </c>
      <c r="AX205" s="13" t="s">
        <v>74</v>
      </c>
      <c r="AY205" s="236" t="s">
        <v>137</v>
      </c>
    </row>
    <row r="206" s="14" customFormat="1">
      <c r="A206" s="14"/>
      <c r="B206" s="237"/>
      <c r="C206" s="238"/>
      <c r="D206" s="219" t="s">
        <v>151</v>
      </c>
      <c r="E206" s="239" t="s">
        <v>19</v>
      </c>
      <c r="F206" s="240" t="s">
        <v>174</v>
      </c>
      <c r="G206" s="238"/>
      <c r="H206" s="241">
        <v>335.36699999999996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7" t="s">
        <v>151</v>
      </c>
      <c r="AU206" s="247" t="s">
        <v>84</v>
      </c>
      <c r="AV206" s="14" t="s">
        <v>145</v>
      </c>
      <c r="AW206" s="14" t="s">
        <v>35</v>
      </c>
      <c r="AX206" s="14" t="s">
        <v>82</v>
      </c>
      <c r="AY206" s="247" t="s">
        <v>137</v>
      </c>
    </row>
    <row r="207" s="12" customFormat="1" ht="25.92" customHeight="1">
      <c r="A207" s="12"/>
      <c r="B207" s="190"/>
      <c r="C207" s="191"/>
      <c r="D207" s="192" t="s">
        <v>73</v>
      </c>
      <c r="E207" s="193" t="s">
        <v>327</v>
      </c>
      <c r="F207" s="193" t="s">
        <v>328</v>
      </c>
      <c r="G207" s="191"/>
      <c r="H207" s="191"/>
      <c r="I207" s="194"/>
      <c r="J207" s="195">
        <f>BK207</f>
        <v>0</v>
      </c>
      <c r="K207" s="191"/>
      <c r="L207" s="196"/>
      <c r="M207" s="197"/>
      <c r="N207" s="198"/>
      <c r="O207" s="198"/>
      <c r="P207" s="199">
        <f>SUM(P208:P212)</f>
        <v>0</v>
      </c>
      <c r="Q207" s="198"/>
      <c r="R207" s="199">
        <f>SUM(R208:R212)</f>
        <v>0</v>
      </c>
      <c r="S207" s="198"/>
      <c r="T207" s="200">
        <f>SUM(T208:T212)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1" t="s">
        <v>145</v>
      </c>
      <c r="AT207" s="202" t="s">
        <v>73</v>
      </c>
      <c r="AU207" s="202" t="s">
        <v>74</v>
      </c>
      <c r="AY207" s="201" t="s">
        <v>137</v>
      </c>
      <c r="BK207" s="203">
        <f>SUM(BK208:BK212)</f>
        <v>0</v>
      </c>
    </row>
    <row r="208" s="2" customFormat="1" ht="16.5" customHeight="1">
      <c r="A208" s="40"/>
      <c r="B208" s="41"/>
      <c r="C208" s="206" t="s">
        <v>329</v>
      </c>
      <c r="D208" s="206" t="s">
        <v>140</v>
      </c>
      <c r="E208" s="207" t="s">
        <v>330</v>
      </c>
      <c r="F208" s="208" t="s">
        <v>331</v>
      </c>
      <c r="G208" s="209" t="s">
        <v>332</v>
      </c>
      <c r="H208" s="210">
        <v>320</v>
      </c>
      <c r="I208" s="211"/>
      <c r="J208" s="212">
        <f>ROUND(I208*H208,2)</f>
        <v>0</v>
      </c>
      <c r="K208" s="208" t="s">
        <v>144</v>
      </c>
      <c r="L208" s="46"/>
      <c r="M208" s="213" t="s">
        <v>19</v>
      </c>
      <c r="N208" s="214" t="s">
        <v>45</v>
      </c>
      <c r="O208" s="86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333</v>
      </c>
      <c r="AT208" s="217" t="s">
        <v>140</v>
      </c>
      <c r="AU208" s="217" t="s">
        <v>82</v>
      </c>
      <c r="AY208" s="19" t="s">
        <v>137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82</v>
      </c>
      <c r="BK208" s="218">
        <f>ROUND(I208*H208,2)</f>
        <v>0</v>
      </c>
      <c r="BL208" s="19" t="s">
        <v>333</v>
      </c>
      <c r="BM208" s="217" t="s">
        <v>334</v>
      </c>
    </row>
    <row r="209" s="2" customFormat="1">
      <c r="A209" s="40"/>
      <c r="B209" s="41"/>
      <c r="C209" s="42"/>
      <c r="D209" s="219" t="s">
        <v>147</v>
      </c>
      <c r="E209" s="42"/>
      <c r="F209" s="220" t="s">
        <v>335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147</v>
      </c>
      <c r="AU209" s="19" t="s">
        <v>82</v>
      </c>
    </row>
    <row r="210" s="2" customFormat="1">
      <c r="A210" s="40"/>
      <c r="B210" s="41"/>
      <c r="C210" s="42"/>
      <c r="D210" s="224" t="s">
        <v>149</v>
      </c>
      <c r="E210" s="42"/>
      <c r="F210" s="225" t="s">
        <v>336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149</v>
      </c>
      <c r="AU210" s="19" t="s">
        <v>82</v>
      </c>
    </row>
    <row r="211" s="2" customFormat="1">
      <c r="A211" s="40"/>
      <c r="B211" s="41"/>
      <c r="C211" s="42"/>
      <c r="D211" s="219" t="s">
        <v>337</v>
      </c>
      <c r="E211" s="42"/>
      <c r="F211" s="258" t="s">
        <v>338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337</v>
      </c>
      <c r="AU211" s="19" t="s">
        <v>82</v>
      </c>
    </row>
    <row r="212" s="13" customFormat="1">
      <c r="A212" s="13"/>
      <c r="B212" s="226"/>
      <c r="C212" s="227"/>
      <c r="D212" s="219" t="s">
        <v>151</v>
      </c>
      <c r="E212" s="228" t="s">
        <v>19</v>
      </c>
      <c r="F212" s="229" t="s">
        <v>339</v>
      </c>
      <c r="G212" s="227"/>
      <c r="H212" s="230">
        <v>320</v>
      </c>
      <c r="I212" s="231"/>
      <c r="J212" s="227"/>
      <c r="K212" s="227"/>
      <c r="L212" s="232"/>
      <c r="M212" s="259"/>
      <c r="N212" s="260"/>
      <c r="O212" s="260"/>
      <c r="P212" s="260"/>
      <c r="Q212" s="260"/>
      <c r="R212" s="260"/>
      <c r="S212" s="260"/>
      <c r="T212" s="261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6" t="s">
        <v>151</v>
      </c>
      <c r="AU212" s="236" t="s">
        <v>82</v>
      </c>
      <c r="AV212" s="13" t="s">
        <v>84</v>
      </c>
      <c r="AW212" s="13" t="s">
        <v>35</v>
      </c>
      <c r="AX212" s="13" t="s">
        <v>82</v>
      </c>
      <c r="AY212" s="236" t="s">
        <v>137</v>
      </c>
    </row>
    <row r="213" s="2" customFormat="1" ht="6.96" customHeight="1">
      <c r="A213" s="40"/>
      <c r="B213" s="61"/>
      <c r="C213" s="62"/>
      <c r="D213" s="62"/>
      <c r="E213" s="62"/>
      <c r="F213" s="62"/>
      <c r="G213" s="62"/>
      <c r="H213" s="62"/>
      <c r="I213" s="62"/>
      <c r="J213" s="62"/>
      <c r="K213" s="62"/>
      <c r="L213" s="46"/>
      <c r="M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</row>
  </sheetData>
  <sheetProtection sheet="1" autoFilter="0" formatColumns="0" formatRows="0" objects="1" scenarios="1" spinCount="100000" saltValue="Pl3/nN0jy3uIRPOKsTRQ6XGCV74TNFHb3JnxbTlXCgrW8VwXpGJEu3RKUx/q8ng1opWJ8ukSovFm/Mzk8JphOw==" hashValue="4OkqmwMBqWaJ5aUSGj/MA72poxDuZfNmmSkowd46dB8FGJ087s5roVNYqoAEnv12LYBSrQCdRBmqwZtAX/y3rA==" algorithmName="SHA-512" password="CA9C"/>
  <autoFilter ref="C90:K212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6" r:id="rId1" display="https://podminky.urs.cz/item/CS_URS_2024_01/952902611"/>
    <hyperlink ref="F100" r:id="rId2" display="https://podminky.urs.cz/item/CS_URS_2024_01/962031133"/>
    <hyperlink ref="F104" r:id="rId3" display="https://podminky.urs.cz/item/CS_URS_2024_01/962032230"/>
    <hyperlink ref="F108" r:id="rId4" display="https://podminky.urs.cz/item/CS_URS_2024_01/965042131"/>
    <hyperlink ref="F113" r:id="rId5" display="https://podminky.urs.cz/item/CS_URS_2024_01/965081313"/>
    <hyperlink ref="F119" r:id="rId6" display="https://podminky.urs.cz/item/CS_URS_2024_01/968062244"/>
    <hyperlink ref="F125" r:id="rId7" display="https://podminky.urs.cz/item/CS_URS_2024_01/974031153"/>
    <hyperlink ref="F131" r:id="rId8" display="https://podminky.urs.cz/item/CS_URS_2024_01/977151123"/>
    <hyperlink ref="F134" r:id="rId9" display="https://podminky.urs.cz/item/CS_URS_2024_01/978059541"/>
    <hyperlink ref="F138" r:id="rId10" display="https://podminky.urs.cz/item/CS_URS_2024_01/997013213"/>
    <hyperlink ref="F152" r:id="rId11" display="https://podminky.urs.cz/item/CS_URS_2024_01/997221131"/>
    <hyperlink ref="F157" r:id="rId12" display="https://podminky.urs.cz/item/CS_URS_2024_01/725110814"/>
    <hyperlink ref="F161" r:id="rId13" display="https://podminky.urs.cz/item/CS_URS_2024_01/735151811"/>
    <hyperlink ref="F165" r:id="rId14" display="https://podminky.urs.cz/item/CS_URS_2024_01/763131822"/>
    <hyperlink ref="F171" r:id="rId15" display="https://podminky.urs.cz/item/CS_URS_2024_01/763711811"/>
    <hyperlink ref="F176" r:id="rId16" display="https://podminky.urs.cz/item/CS_URS_2024_01/767641800"/>
    <hyperlink ref="F182" r:id="rId17" display="https://podminky.urs.cz/item/CS_URS_2024_01/767641805"/>
    <hyperlink ref="F187" r:id="rId18" display="https://podminky.urs.cz/item/CS_URS_2024_01/771573810"/>
    <hyperlink ref="F194" r:id="rId19" display="https://podminky.urs.cz/item/CS_URS_2024_01/776201811"/>
    <hyperlink ref="F201" r:id="rId20" display="https://podminky.urs.cz/item/CS_URS_2024_01/784121001"/>
    <hyperlink ref="F210" r:id="rId21" display="https://podminky.urs.cz/item/CS_URS_2024_01/HZS129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  <c r="AZ2" s="262" t="s">
        <v>340</v>
      </c>
      <c r="BA2" s="262" t="s">
        <v>341</v>
      </c>
      <c r="BB2" s="262" t="s">
        <v>162</v>
      </c>
      <c r="BC2" s="262" t="s">
        <v>342</v>
      </c>
      <c r="BD2" s="262" t="s">
        <v>153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  <c r="AZ3" s="262" t="s">
        <v>343</v>
      </c>
      <c r="BA3" s="262" t="s">
        <v>344</v>
      </c>
      <c r="BB3" s="262" t="s">
        <v>143</v>
      </c>
      <c r="BC3" s="262" t="s">
        <v>345</v>
      </c>
      <c r="BD3" s="262" t="s">
        <v>153</v>
      </c>
    </row>
    <row r="4" s="1" customFormat="1" ht="24.96" customHeight="1">
      <c r="B4" s="22"/>
      <c r="D4" s="132" t="s">
        <v>103</v>
      </c>
      <c r="L4" s="22"/>
      <c r="M4" s="133" t="s">
        <v>10</v>
      </c>
      <c r="AT4" s="19" t="s">
        <v>4</v>
      </c>
      <c r="AZ4" s="262" t="s">
        <v>346</v>
      </c>
      <c r="BA4" s="262" t="s">
        <v>347</v>
      </c>
      <c r="BB4" s="262" t="s">
        <v>19</v>
      </c>
      <c r="BC4" s="262" t="s">
        <v>348</v>
      </c>
      <c r="BD4" s="262" t="s">
        <v>153</v>
      </c>
    </row>
    <row r="5" s="1" customFormat="1" ht="6.96" customHeight="1">
      <c r="B5" s="22"/>
      <c r="L5" s="22"/>
      <c r="AZ5" s="262" t="s">
        <v>349</v>
      </c>
      <c r="BA5" s="262" t="s">
        <v>350</v>
      </c>
      <c r="BB5" s="262" t="s">
        <v>143</v>
      </c>
      <c r="BC5" s="262" t="s">
        <v>351</v>
      </c>
      <c r="BD5" s="262" t="s">
        <v>153</v>
      </c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Stavební úpravy a přístavba MÚ Štětí,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352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13. 3. 2024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38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0"/>
      <c r="B27" s="141"/>
      <c r="C27" s="140"/>
      <c r="D27" s="140"/>
      <c r="E27" s="142" t="s">
        <v>39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40</v>
      </c>
      <c r="E30" s="40"/>
      <c r="F30" s="40"/>
      <c r="G30" s="40"/>
      <c r="H30" s="40"/>
      <c r="I30" s="40"/>
      <c r="J30" s="146">
        <f>ROUND(J97,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42</v>
      </c>
      <c r="G32" s="40"/>
      <c r="H32" s="40"/>
      <c r="I32" s="147" t="s">
        <v>41</v>
      </c>
      <c r="J32" s="147" t="s">
        <v>43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44</v>
      </c>
      <c r="E33" s="134" t="s">
        <v>45</v>
      </c>
      <c r="F33" s="149">
        <f>ROUND((SUM(BE97:BE455)),  2)</f>
        <v>0</v>
      </c>
      <c r="G33" s="40"/>
      <c r="H33" s="40"/>
      <c r="I33" s="150">
        <v>0.20999999999999999</v>
      </c>
      <c r="J33" s="149">
        <f>ROUND(((SUM(BE97:BE455))*I33),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46</v>
      </c>
      <c r="F34" s="149">
        <f>ROUND((SUM(BF97:BF455)),  2)</f>
        <v>0</v>
      </c>
      <c r="G34" s="40"/>
      <c r="H34" s="40"/>
      <c r="I34" s="150">
        <v>0.12</v>
      </c>
      <c r="J34" s="149">
        <f>ROUND(((SUM(BF97:BF455))*I34),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47</v>
      </c>
      <c r="F35" s="149">
        <f>ROUND((SUM(BG97:BG455)),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48</v>
      </c>
      <c r="F36" s="149">
        <f>ROUND((SUM(BH97:BH455)),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49</v>
      </c>
      <c r="F37" s="149">
        <f>ROUND((SUM(BI97:BI455)),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Stavební úpravy a přístavba MÚ Štětí,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02 - Stavební práce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Štětí [763691]</v>
      </c>
      <c r="G52" s="42"/>
      <c r="H52" s="42"/>
      <c r="I52" s="34" t="s">
        <v>23</v>
      </c>
      <c r="J52" s="74" t="str">
        <f>IF(J12="","",J12)</f>
        <v>13. 3. 2024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Štětí, Mírové náměstí 163, 411 08        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107</v>
      </c>
      <c r="D57" s="164"/>
      <c r="E57" s="164"/>
      <c r="F57" s="164"/>
      <c r="G57" s="164"/>
      <c r="H57" s="164"/>
      <c r="I57" s="164"/>
      <c r="J57" s="165" t="s">
        <v>108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72</v>
      </c>
      <c r="D59" s="42"/>
      <c r="E59" s="42"/>
      <c r="F59" s="42"/>
      <c r="G59" s="42"/>
      <c r="H59" s="42"/>
      <c r="I59" s="42"/>
      <c r="J59" s="104">
        <f>J97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109</v>
      </c>
    </row>
    <row r="60" s="9" customFormat="1" ht="24.96" customHeight="1">
      <c r="A60" s="9"/>
      <c r="B60" s="167"/>
      <c r="C60" s="168"/>
      <c r="D60" s="169" t="s">
        <v>110</v>
      </c>
      <c r="E60" s="170"/>
      <c r="F60" s="170"/>
      <c r="G60" s="170"/>
      <c r="H60" s="170"/>
      <c r="I60" s="170"/>
      <c r="J60" s="171">
        <f>J98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353</v>
      </c>
      <c r="E61" s="176"/>
      <c r="F61" s="176"/>
      <c r="G61" s="176"/>
      <c r="H61" s="176"/>
      <c r="I61" s="176"/>
      <c r="J61" s="177">
        <f>J99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354</v>
      </c>
      <c r="E62" s="176"/>
      <c r="F62" s="176"/>
      <c r="G62" s="176"/>
      <c r="H62" s="176"/>
      <c r="I62" s="176"/>
      <c r="J62" s="177">
        <f>J149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355</v>
      </c>
      <c r="E63" s="176"/>
      <c r="F63" s="176"/>
      <c r="G63" s="176"/>
      <c r="H63" s="176"/>
      <c r="I63" s="176"/>
      <c r="J63" s="177">
        <f>J162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111</v>
      </c>
      <c r="E64" s="176"/>
      <c r="F64" s="176"/>
      <c r="G64" s="176"/>
      <c r="H64" s="176"/>
      <c r="I64" s="176"/>
      <c r="J64" s="177">
        <f>J213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356</v>
      </c>
      <c r="E65" s="176"/>
      <c r="F65" s="176"/>
      <c r="G65" s="176"/>
      <c r="H65" s="176"/>
      <c r="I65" s="176"/>
      <c r="J65" s="177">
        <f>J218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7"/>
      <c r="C66" s="168"/>
      <c r="D66" s="169" t="s">
        <v>113</v>
      </c>
      <c r="E66" s="170"/>
      <c r="F66" s="170"/>
      <c r="G66" s="170"/>
      <c r="H66" s="170"/>
      <c r="I66" s="170"/>
      <c r="J66" s="171">
        <f>J222</f>
        <v>0</v>
      </c>
      <c r="K66" s="168"/>
      <c r="L66" s="17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3"/>
      <c r="C67" s="174"/>
      <c r="D67" s="175" t="s">
        <v>116</v>
      </c>
      <c r="E67" s="176"/>
      <c r="F67" s="176"/>
      <c r="G67" s="176"/>
      <c r="H67" s="176"/>
      <c r="I67" s="176"/>
      <c r="J67" s="177">
        <f>J223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118</v>
      </c>
      <c r="E68" s="176"/>
      <c r="F68" s="176"/>
      <c r="G68" s="176"/>
      <c r="H68" s="176"/>
      <c r="I68" s="176"/>
      <c r="J68" s="177">
        <f>J236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119</v>
      </c>
      <c r="E69" s="176"/>
      <c r="F69" s="176"/>
      <c r="G69" s="176"/>
      <c r="H69" s="176"/>
      <c r="I69" s="176"/>
      <c r="J69" s="177">
        <f>J304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357</v>
      </c>
      <c r="E70" s="176"/>
      <c r="F70" s="176"/>
      <c r="G70" s="176"/>
      <c r="H70" s="176"/>
      <c r="I70" s="176"/>
      <c r="J70" s="177">
        <f>J334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358</v>
      </c>
      <c r="E71" s="176"/>
      <c r="F71" s="176"/>
      <c r="G71" s="176"/>
      <c r="H71" s="176"/>
      <c r="I71" s="176"/>
      <c r="J71" s="177">
        <f>J384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120</v>
      </c>
      <c r="E72" s="176"/>
      <c r="F72" s="176"/>
      <c r="G72" s="176"/>
      <c r="H72" s="176"/>
      <c r="I72" s="176"/>
      <c r="J72" s="177">
        <f>J393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359</v>
      </c>
      <c r="E73" s="176"/>
      <c r="F73" s="176"/>
      <c r="G73" s="176"/>
      <c r="H73" s="176"/>
      <c r="I73" s="176"/>
      <c r="J73" s="177">
        <f>J407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360</v>
      </c>
      <c r="E74" s="176"/>
      <c r="F74" s="176"/>
      <c r="G74" s="176"/>
      <c r="H74" s="176"/>
      <c r="I74" s="176"/>
      <c r="J74" s="177">
        <f>J423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361</v>
      </c>
      <c r="E75" s="176"/>
      <c r="F75" s="176"/>
      <c r="G75" s="176"/>
      <c r="H75" s="176"/>
      <c r="I75" s="176"/>
      <c r="J75" s="177">
        <f>J430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362</v>
      </c>
      <c r="E76" s="176"/>
      <c r="F76" s="176"/>
      <c r="G76" s="176"/>
      <c r="H76" s="176"/>
      <c r="I76" s="176"/>
      <c r="J76" s="177">
        <f>J443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3"/>
      <c r="C77" s="174"/>
      <c r="D77" s="175" t="s">
        <v>363</v>
      </c>
      <c r="E77" s="176"/>
      <c r="F77" s="176"/>
      <c r="G77" s="176"/>
      <c r="H77" s="176"/>
      <c r="I77" s="176"/>
      <c r="J77" s="177">
        <f>J450</f>
        <v>0</v>
      </c>
      <c r="K77" s="174"/>
      <c r="L77" s="17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2" customFormat="1" ht="21.84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61"/>
      <c r="C79" s="62"/>
      <c r="D79" s="62"/>
      <c r="E79" s="62"/>
      <c r="F79" s="62"/>
      <c r="G79" s="62"/>
      <c r="H79" s="62"/>
      <c r="I79" s="62"/>
      <c r="J79" s="62"/>
      <c r="K79" s="6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3" s="2" customFormat="1" ht="6.96" customHeight="1">
      <c r="A83" s="40"/>
      <c r="B83" s="63"/>
      <c r="C83" s="64"/>
      <c r="D83" s="64"/>
      <c r="E83" s="64"/>
      <c r="F83" s="64"/>
      <c r="G83" s="64"/>
      <c r="H83" s="64"/>
      <c r="I83" s="64"/>
      <c r="J83" s="64"/>
      <c r="K83" s="64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4.96" customHeight="1">
      <c r="A84" s="40"/>
      <c r="B84" s="41"/>
      <c r="C84" s="25" t="s">
        <v>122</v>
      </c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16</v>
      </c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162" t="str">
        <f>E7</f>
        <v>Stavební úpravy a přístavba MÚ Štětí,</v>
      </c>
      <c r="F87" s="34"/>
      <c r="G87" s="34"/>
      <c r="H87" s="34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104</v>
      </c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6.5" customHeight="1">
      <c r="A89" s="40"/>
      <c r="B89" s="41"/>
      <c r="C89" s="42"/>
      <c r="D89" s="42"/>
      <c r="E89" s="71" t="str">
        <f>E9</f>
        <v>02 - Stavební práce</v>
      </c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4" t="s">
        <v>21</v>
      </c>
      <c r="D91" s="42"/>
      <c r="E91" s="42"/>
      <c r="F91" s="29" t="str">
        <f>F12</f>
        <v>Štětí [763691]</v>
      </c>
      <c r="G91" s="42"/>
      <c r="H91" s="42"/>
      <c r="I91" s="34" t="s">
        <v>23</v>
      </c>
      <c r="J91" s="74" t="str">
        <f>IF(J12="","",J12)</f>
        <v>13. 3. 2024</v>
      </c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6.96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40.05" customHeight="1">
      <c r="A93" s="40"/>
      <c r="B93" s="41"/>
      <c r="C93" s="34" t="s">
        <v>25</v>
      </c>
      <c r="D93" s="42"/>
      <c r="E93" s="42"/>
      <c r="F93" s="29" t="str">
        <f>E15</f>
        <v xml:space="preserve">Město Štětí, Mírové náměstí 163, 411 08         </v>
      </c>
      <c r="G93" s="42"/>
      <c r="H93" s="42"/>
      <c r="I93" s="34" t="s">
        <v>31</v>
      </c>
      <c r="J93" s="38" t="str">
        <f>E21</f>
        <v>Ateliér Civilista s.r.o., Bratronice 241, 273 63</v>
      </c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5.15" customHeight="1">
      <c r="A94" s="40"/>
      <c r="B94" s="41"/>
      <c r="C94" s="34" t="s">
        <v>29</v>
      </c>
      <c r="D94" s="42"/>
      <c r="E94" s="42"/>
      <c r="F94" s="29" t="str">
        <f>IF(E18="","",E18)</f>
        <v>Vyplň údaj</v>
      </c>
      <c r="G94" s="42"/>
      <c r="H94" s="42"/>
      <c r="I94" s="34" t="s">
        <v>36</v>
      </c>
      <c r="J94" s="38" t="str">
        <f>E24</f>
        <v xml:space="preserve"> </v>
      </c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3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11" customFormat="1" ht="29.28" customHeight="1">
      <c r="A96" s="179"/>
      <c r="B96" s="180"/>
      <c r="C96" s="181" t="s">
        <v>123</v>
      </c>
      <c r="D96" s="182" t="s">
        <v>59</v>
      </c>
      <c r="E96" s="182" t="s">
        <v>55</v>
      </c>
      <c r="F96" s="182" t="s">
        <v>56</v>
      </c>
      <c r="G96" s="182" t="s">
        <v>124</v>
      </c>
      <c r="H96" s="182" t="s">
        <v>125</v>
      </c>
      <c r="I96" s="182" t="s">
        <v>126</v>
      </c>
      <c r="J96" s="182" t="s">
        <v>108</v>
      </c>
      <c r="K96" s="183" t="s">
        <v>127</v>
      </c>
      <c r="L96" s="184"/>
      <c r="M96" s="94" t="s">
        <v>19</v>
      </c>
      <c r="N96" s="95" t="s">
        <v>44</v>
      </c>
      <c r="O96" s="95" t="s">
        <v>128</v>
      </c>
      <c r="P96" s="95" t="s">
        <v>129</v>
      </c>
      <c r="Q96" s="95" t="s">
        <v>130</v>
      </c>
      <c r="R96" s="95" t="s">
        <v>131</v>
      </c>
      <c r="S96" s="95" t="s">
        <v>132</v>
      </c>
      <c r="T96" s="96" t="s">
        <v>133</v>
      </c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</row>
    <row r="97" s="2" customFormat="1" ht="22.8" customHeight="1">
      <c r="A97" s="40"/>
      <c r="B97" s="41"/>
      <c r="C97" s="101" t="s">
        <v>134</v>
      </c>
      <c r="D97" s="42"/>
      <c r="E97" s="42"/>
      <c r="F97" s="42"/>
      <c r="G97" s="42"/>
      <c r="H97" s="42"/>
      <c r="I97" s="42"/>
      <c r="J97" s="185">
        <f>BK97</f>
        <v>0</v>
      </c>
      <c r="K97" s="42"/>
      <c r="L97" s="46"/>
      <c r="M97" s="97"/>
      <c r="N97" s="186"/>
      <c r="O97" s="98"/>
      <c r="P97" s="187">
        <f>P98+P222</f>
        <v>0</v>
      </c>
      <c r="Q97" s="98"/>
      <c r="R97" s="187">
        <f>R98+R222</f>
        <v>18.269690524500003</v>
      </c>
      <c r="S97" s="98"/>
      <c r="T97" s="188">
        <f>T98+T222</f>
        <v>0.056699999999999993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73</v>
      </c>
      <c r="AU97" s="19" t="s">
        <v>109</v>
      </c>
      <c r="BK97" s="189">
        <f>BK98+BK222</f>
        <v>0</v>
      </c>
    </row>
    <row r="98" s="12" customFormat="1" ht="25.92" customHeight="1">
      <c r="A98" s="12"/>
      <c r="B98" s="190"/>
      <c r="C98" s="191"/>
      <c r="D98" s="192" t="s">
        <v>73</v>
      </c>
      <c r="E98" s="193" t="s">
        <v>135</v>
      </c>
      <c r="F98" s="193" t="s">
        <v>136</v>
      </c>
      <c r="G98" s="191"/>
      <c r="H98" s="191"/>
      <c r="I98" s="194"/>
      <c r="J98" s="195">
        <f>BK98</f>
        <v>0</v>
      </c>
      <c r="K98" s="191"/>
      <c r="L98" s="196"/>
      <c r="M98" s="197"/>
      <c r="N98" s="198"/>
      <c r="O98" s="198"/>
      <c r="P98" s="199">
        <f>P99+P149+P162+P213+P218</f>
        <v>0</v>
      </c>
      <c r="Q98" s="198"/>
      <c r="R98" s="199">
        <f>R99+R149+R162+R213+R218</f>
        <v>15.883894190000003</v>
      </c>
      <c r="S98" s="198"/>
      <c r="T98" s="200">
        <f>T99+T149+T162+T213+T218</f>
        <v>0.056699999999999993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1" t="s">
        <v>82</v>
      </c>
      <c r="AT98" s="202" t="s">
        <v>73</v>
      </c>
      <c r="AU98" s="202" t="s">
        <v>74</v>
      </c>
      <c r="AY98" s="201" t="s">
        <v>137</v>
      </c>
      <c r="BK98" s="203">
        <f>BK99+BK149+BK162+BK213+BK218</f>
        <v>0</v>
      </c>
    </row>
    <row r="99" s="12" customFormat="1" ht="22.8" customHeight="1">
      <c r="A99" s="12"/>
      <c r="B99" s="190"/>
      <c r="C99" s="191"/>
      <c r="D99" s="192" t="s">
        <v>73</v>
      </c>
      <c r="E99" s="204" t="s">
        <v>153</v>
      </c>
      <c r="F99" s="204" t="s">
        <v>364</v>
      </c>
      <c r="G99" s="191"/>
      <c r="H99" s="191"/>
      <c r="I99" s="194"/>
      <c r="J99" s="205">
        <f>BK99</f>
        <v>0</v>
      </c>
      <c r="K99" s="191"/>
      <c r="L99" s="196"/>
      <c r="M99" s="197"/>
      <c r="N99" s="198"/>
      <c r="O99" s="198"/>
      <c r="P99" s="199">
        <f>SUM(P100:P148)</f>
        <v>0</v>
      </c>
      <c r="Q99" s="198"/>
      <c r="R99" s="199">
        <f>SUM(R100:R148)</f>
        <v>9.078579180000002</v>
      </c>
      <c r="S99" s="198"/>
      <c r="T99" s="200">
        <f>SUM(T100:T148)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1" t="s">
        <v>82</v>
      </c>
      <c r="AT99" s="202" t="s">
        <v>73</v>
      </c>
      <c r="AU99" s="202" t="s">
        <v>82</v>
      </c>
      <c r="AY99" s="201" t="s">
        <v>137</v>
      </c>
      <c r="BK99" s="203">
        <f>SUM(BK100:BK148)</f>
        <v>0</v>
      </c>
    </row>
    <row r="100" s="2" customFormat="1" ht="16.5" customHeight="1">
      <c r="A100" s="40"/>
      <c r="B100" s="41"/>
      <c r="C100" s="206" t="s">
        <v>365</v>
      </c>
      <c r="D100" s="206" t="s">
        <v>140</v>
      </c>
      <c r="E100" s="207" t="s">
        <v>366</v>
      </c>
      <c r="F100" s="208" t="s">
        <v>367</v>
      </c>
      <c r="G100" s="209" t="s">
        <v>192</v>
      </c>
      <c r="H100" s="210">
        <v>6.3849999999999998</v>
      </c>
      <c r="I100" s="211"/>
      <c r="J100" s="212">
        <f>ROUND(I100*H100,2)</f>
        <v>0</v>
      </c>
      <c r="K100" s="208" t="s">
        <v>222</v>
      </c>
      <c r="L100" s="46"/>
      <c r="M100" s="213" t="s">
        <v>19</v>
      </c>
      <c r="N100" s="214" t="s">
        <v>45</v>
      </c>
      <c r="O100" s="86"/>
      <c r="P100" s="215">
        <f>O100*H100</f>
        <v>0</v>
      </c>
      <c r="Q100" s="215">
        <v>0.0104</v>
      </c>
      <c r="R100" s="215">
        <f>Q100*H100</f>
        <v>0.066403999999999991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145</v>
      </c>
      <c r="AT100" s="217" t="s">
        <v>140</v>
      </c>
      <c r="AU100" s="217" t="s">
        <v>84</v>
      </c>
      <c r="AY100" s="19" t="s">
        <v>137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82</v>
      </c>
      <c r="BK100" s="218">
        <f>ROUND(I100*H100,2)</f>
        <v>0</v>
      </c>
      <c r="BL100" s="19" t="s">
        <v>145</v>
      </c>
      <c r="BM100" s="217" t="s">
        <v>368</v>
      </c>
    </row>
    <row r="101" s="2" customFormat="1">
      <c r="A101" s="40"/>
      <c r="B101" s="41"/>
      <c r="C101" s="42"/>
      <c r="D101" s="219" t="s">
        <v>147</v>
      </c>
      <c r="E101" s="42"/>
      <c r="F101" s="220" t="s">
        <v>367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147</v>
      </c>
      <c r="AU101" s="19" t="s">
        <v>84</v>
      </c>
    </row>
    <row r="102" s="13" customFormat="1">
      <c r="A102" s="13"/>
      <c r="B102" s="226"/>
      <c r="C102" s="227"/>
      <c r="D102" s="219" t="s">
        <v>151</v>
      </c>
      <c r="E102" s="228" t="s">
        <v>19</v>
      </c>
      <c r="F102" s="229" t="s">
        <v>369</v>
      </c>
      <c r="G102" s="227"/>
      <c r="H102" s="230">
        <v>6.3849999999999998</v>
      </c>
      <c r="I102" s="231"/>
      <c r="J102" s="227"/>
      <c r="K102" s="227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151</v>
      </c>
      <c r="AU102" s="236" t="s">
        <v>84</v>
      </c>
      <c r="AV102" s="13" t="s">
        <v>84</v>
      </c>
      <c r="AW102" s="13" t="s">
        <v>35</v>
      </c>
      <c r="AX102" s="13" t="s">
        <v>82</v>
      </c>
      <c r="AY102" s="236" t="s">
        <v>137</v>
      </c>
    </row>
    <row r="103" s="2" customFormat="1" ht="16.5" customHeight="1">
      <c r="A103" s="40"/>
      <c r="B103" s="41"/>
      <c r="C103" s="206" t="s">
        <v>370</v>
      </c>
      <c r="D103" s="206" t="s">
        <v>140</v>
      </c>
      <c r="E103" s="207" t="s">
        <v>371</v>
      </c>
      <c r="F103" s="208" t="s">
        <v>372</v>
      </c>
      <c r="G103" s="209" t="s">
        <v>192</v>
      </c>
      <c r="H103" s="210">
        <v>13.199999999999999</v>
      </c>
      <c r="I103" s="211"/>
      <c r="J103" s="212">
        <f>ROUND(I103*H103,2)</f>
        <v>0</v>
      </c>
      <c r="K103" s="208" t="s">
        <v>144</v>
      </c>
      <c r="L103" s="46"/>
      <c r="M103" s="213" t="s">
        <v>19</v>
      </c>
      <c r="N103" s="214" t="s">
        <v>45</v>
      </c>
      <c r="O103" s="86"/>
      <c r="P103" s="215">
        <f>O103*H103</f>
        <v>0</v>
      </c>
      <c r="Q103" s="215">
        <v>0.051069999999999997</v>
      </c>
      <c r="R103" s="215">
        <f>Q103*H103</f>
        <v>0.67412399999999995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145</v>
      </c>
      <c r="AT103" s="217" t="s">
        <v>140</v>
      </c>
      <c r="AU103" s="217" t="s">
        <v>84</v>
      </c>
      <c r="AY103" s="19" t="s">
        <v>137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82</v>
      </c>
      <c r="BK103" s="218">
        <f>ROUND(I103*H103,2)</f>
        <v>0</v>
      </c>
      <c r="BL103" s="19" t="s">
        <v>145</v>
      </c>
      <c r="BM103" s="217" t="s">
        <v>373</v>
      </c>
    </row>
    <row r="104" s="2" customFormat="1">
      <c r="A104" s="40"/>
      <c r="B104" s="41"/>
      <c r="C104" s="42"/>
      <c r="D104" s="219" t="s">
        <v>147</v>
      </c>
      <c r="E104" s="42"/>
      <c r="F104" s="220" t="s">
        <v>374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147</v>
      </c>
      <c r="AU104" s="19" t="s">
        <v>84</v>
      </c>
    </row>
    <row r="105" s="2" customFormat="1">
      <c r="A105" s="40"/>
      <c r="B105" s="41"/>
      <c r="C105" s="42"/>
      <c r="D105" s="224" t="s">
        <v>149</v>
      </c>
      <c r="E105" s="42"/>
      <c r="F105" s="225" t="s">
        <v>375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149</v>
      </c>
      <c r="AU105" s="19" t="s">
        <v>84</v>
      </c>
    </row>
    <row r="106" s="15" customFormat="1">
      <c r="A106" s="15"/>
      <c r="B106" s="248"/>
      <c r="C106" s="249"/>
      <c r="D106" s="219" t="s">
        <v>151</v>
      </c>
      <c r="E106" s="250" t="s">
        <v>19</v>
      </c>
      <c r="F106" s="251" t="s">
        <v>376</v>
      </c>
      <c r="G106" s="249"/>
      <c r="H106" s="250" t="s">
        <v>19</v>
      </c>
      <c r="I106" s="252"/>
      <c r="J106" s="249"/>
      <c r="K106" s="249"/>
      <c r="L106" s="253"/>
      <c r="M106" s="254"/>
      <c r="N106" s="255"/>
      <c r="O106" s="255"/>
      <c r="P106" s="255"/>
      <c r="Q106" s="255"/>
      <c r="R106" s="255"/>
      <c r="S106" s="255"/>
      <c r="T106" s="256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57" t="s">
        <v>151</v>
      </c>
      <c r="AU106" s="257" t="s">
        <v>84</v>
      </c>
      <c r="AV106" s="15" t="s">
        <v>82</v>
      </c>
      <c r="AW106" s="15" t="s">
        <v>35</v>
      </c>
      <c r="AX106" s="15" t="s">
        <v>74</v>
      </c>
      <c r="AY106" s="257" t="s">
        <v>137</v>
      </c>
    </row>
    <row r="107" s="13" customFormat="1">
      <c r="A107" s="13"/>
      <c r="B107" s="226"/>
      <c r="C107" s="227"/>
      <c r="D107" s="219" t="s">
        <v>151</v>
      </c>
      <c r="E107" s="228" t="s">
        <v>19</v>
      </c>
      <c r="F107" s="229" t="s">
        <v>377</v>
      </c>
      <c r="G107" s="227"/>
      <c r="H107" s="230">
        <v>1.2</v>
      </c>
      <c r="I107" s="231"/>
      <c r="J107" s="227"/>
      <c r="K107" s="227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151</v>
      </c>
      <c r="AU107" s="236" t="s">
        <v>84</v>
      </c>
      <c r="AV107" s="13" t="s">
        <v>84</v>
      </c>
      <c r="AW107" s="13" t="s">
        <v>35</v>
      </c>
      <c r="AX107" s="13" t="s">
        <v>74</v>
      </c>
      <c r="AY107" s="236" t="s">
        <v>137</v>
      </c>
    </row>
    <row r="108" s="13" customFormat="1">
      <c r="A108" s="13"/>
      <c r="B108" s="226"/>
      <c r="C108" s="227"/>
      <c r="D108" s="219" t="s">
        <v>151</v>
      </c>
      <c r="E108" s="228" t="s">
        <v>19</v>
      </c>
      <c r="F108" s="229" t="s">
        <v>378</v>
      </c>
      <c r="G108" s="227"/>
      <c r="H108" s="230">
        <v>3.1200000000000001</v>
      </c>
      <c r="I108" s="231"/>
      <c r="J108" s="227"/>
      <c r="K108" s="227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151</v>
      </c>
      <c r="AU108" s="236" t="s">
        <v>84</v>
      </c>
      <c r="AV108" s="13" t="s">
        <v>84</v>
      </c>
      <c r="AW108" s="13" t="s">
        <v>35</v>
      </c>
      <c r="AX108" s="13" t="s">
        <v>74</v>
      </c>
      <c r="AY108" s="236" t="s">
        <v>137</v>
      </c>
    </row>
    <row r="109" s="13" customFormat="1">
      <c r="A109" s="13"/>
      <c r="B109" s="226"/>
      <c r="C109" s="227"/>
      <c r="D109" s="219" t="s">
        <v>151</v>
      </c>
      <c r="E109" s="228" t="s">
        <v>19</v>
      </c>
      <c r="F109" s="229" t="s">
        <v>379</v>
      </c>
      <c r="G109" s="227"/>
      <c r="H109" s="230">
        <v>2.2799999999999998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151</v>
      </c>
      <c r="AU109" s="236" t="s">
        <v>84</v>
      </c>
      <c r="AV109" s="13" t="s">
        <v>84</v>
      </c>
      <c r="AW109" s="13" t="s">
        <v>35</v>
      </c>
      <c r="AX109" s="13" t="s">
        <v>74</v>
      </c>
      <c r="AY109" s="236" t="s">
        <v>137</v>
      </c>
    </row>
    <row r="110" s="14" customFormat="1">
      <c r="A110" s="14"/>
      <c r="B110" s="237"/>
      <c r="C110" s="238"/>
      <c r="D110" s="219" t="s">
        <v>151</v>
      </c>
      <c r="E110" s="239" t="s">
        <v>19</v>
      </c>
      <c r="F110" s="240" t="s">
        <v>174</v>
      </c>
      <c r="G110" s="238"/>
      <c r="H110" s="241">
        <v>6.5999999999999996</v>
      </c>
      <c r="I110" s="242"/>
      <c r="J110" s="238"/>
      <c r="K110" s="238"/>
      <c r="L110" s="243"/>
      <c r="M110" s="244"/>
      <c r="N110" s="245"/>
      <c r="O110" s="245"/>
      <c r="P110" s="245"/>
      <c r="Q110" s="245"/>
      <c r="R110" s="245"/>
      <c r="S110" s="245"/>
      <c r="T110" s="246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7" t="s">
        <v>151</v>
      </c>
      <c r="AU110" s="247" t="s">
        <v>84</v>
      </c>
      <c r="AV110" s="14" t="s">
        <v>145</v>
      </c>
      <c r="AW110" s="14" t="s">
        <v>35</v>
      </c>
      <c r="AX110" s="14" t="s">
        <v>82</v>
      </c>
      <c r="AY110" s="247" t="s">
        <v>137</v>
      </c>
    </row>
    <row r="111" s="13" customFormat="1">
      <c r="A111" s="13"/>
      <c r="B111" s="226"/>
      <c r="C111" s="227"/>
      <c r="D111" s="219" t="s">
        <v>151</v>
      </c>
      <c r="E111" s="227"/>
      <c r="F111" s="229" t="s">
        <v>380</v>
      </c>
      <c r="G111" s="227"/>
      <c r="H111" s="230">
        <v>13.199999999999999</v>
      </c>
      <c r="I111" s="231"/>
      <c r="J111" s="227"/>
      <c r="K111" s="227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151</v>
      </c>
      <c r="AU111" s="236" t="s">
        <v>84</v>
      </c>
      <c r="AV111" s="13" t="s">
        <v>84</v>
      </c>
      <c r="AW111" s="13" t="s">
        <v>4</v>
      </c>
      <c r="AX111" s="13" t="s">
        <v>82</v>
      </c>
      <c r="AY111" s="236" t="s">
        <v>137</v>
      </c>
    </row>
    <row r="112" s="2" customFormat="1" ht="24.15" customHeight="1">
      <c r="A112" s="40"/>
      <c r="B112" s="41"/>
      <c r="C112" s="206" t="s">
        <v>381</v>
      </c>
      <c r="D112" s="206" t="s">
        <v>140</v>
      </c>
      <c r="E112" s="207" t="s">
        <v>382</v>
      </c>
      <c r="F112" s="208" t="s">
        <v>383</v>
      </c>
      <c r="G112" s="209" t="s">
        <v>215</v>
      </c>
      <c r="H112" s="210">
        <v>0.44400000000000001</v>
      </c>
      <c r="I112" s="211"/>
      <c r="J112" s="212">
        <f>ROUND(I112*H112,2)</f>
        <v>0</v>
      </c>
      <c r="K112" s="208" t="s">
        <v>144</v>
      </c>
      <c r="L112" s="46"/>
      <c r="M112" s="213" t="s">
        <v>19</v>
      </c>
      <c r="N112" s="214" t="s">
        <v>45</v>
      </c>
      <c r="O112" s="86"/>
      <c r="P112" s="215">
        <f>O112*H112</f>
        <v>0</v>
      </c>
      <c r="Q112" s="215">
        <v>0.017090000000000001</v>
      </c>
      <c r="R112" s="215">
        <f>Q112*H112</f>
        <v>0.0075879600000000004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145</v>
      </c>
      <c r="AT112" s="217" t="s">
        <v>140</v>
      </c>
      <c r="AU112" s="217" t="s">
        <v>84</v>
      </c>
      <c r="AY112" s="19" t="s">
        <v>137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82</v>
      </c>
      <c r="BK112" s="218">
        <f>ROUND(I112*H112,2)</f>
        <v>0</v>
      </c>
      <c r="BL112" s="19" t="s">
        <v>145</v>
      </c>
      <c r="BM112" s="217" t="s">
        <v>384</v>
      </c>
    </row>
    <row r="113" s="2" customFormat="1">
      <c r="A113" s="40"/>
      <c r="B113" s="41"/>
      <c r="C113" s="42"/>
      <c r="D113" s="219" t="s">
        <v>147</v>
      </c>
      <c r="E113" s="42"/>
      <c r="F113" s="220" t="s">
        <v>385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147</v>
      </c>
      <c r="AU113" s="19" t="s">
        <v>84</v>
      </c>
    </row>
    <row r="114" s="2" customFormat="1">
      <c r="A114" s="40"/>
      <c r="B114" s="41"/>
      <c r="C114" s="42"/>
      <c r="D114" s="224" t="s">
        <v>149</v>
      </c>
      <c r="E114" s="42"/>
      <c r="F114" s="225" t="s">
        <v>386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149</v>
      </c>
      <c r="AU114" s="19" t="s">
        <v>84</v>
      </c>
    </row>
    <row r="115" s="2" customFormat="1" ht="16.5" customHeight="1">
      <c r="A115" s="40"/>
      <c r="B115" s="41"/>
      <c r="C115" s="263" t="s">
        <v>387</v>
      </c>
      <c r="D115" s="263" t="s">
        <v>388</v>
      </c>
      <c r="E115" s="264" t="s">
        <v>389</v>
      </c>
      <c r="F115" s="265" t="s">
        <v>390</v>
      </c>
      <c r="G115" s="266" t="s">
        <v>215</v>
      </c>
      <c r="H115" s="267">
        <v>0.20399999999999999</v>
      </c>
      <c r="I115" s="268"/>
      <c r="J115" s="269">
        <f>ROUND(I115*H115,2)</f>
        <v>0</v>
      </c>
      <c r="K115" s="265" t="s">
        <v>144</v>
      </c>
      <c r="L115" s="270"/>
      <c r="M115" s="271" t="s">
        <v>19</v>
      </c>
      <c r="N115" s="272" t="s">
        <v>45</v>
      </c>
      <c r="O115" s="86"/>
      <c r="P115" s="215">
        <f>O115*H115</f>
        <v>0</v>
      </c>
      <c r="Q115" s="215">
        <v>1</v>
      </c>
      <c r="R115" s="215">
        <f>Q115*H115</f>
        <v>0.20399999999999999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175</v>
      </c>
      <c r="AT115" s="217" t="s">
        <v>388</v>
      </c>
      <c r="AU115" s="217" t="s">
        <v>84</v>
      </c>
      <c r="AY115" s="19" t="s">
        <v>137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82</v>
      </c>
      <c r="BK115" s="218">
        <f>ROUND(I115*H115,2)</f>
        <v>0</v>
      </c>
      <c r="BL115" s="19" t="s">
        <v>145</v>
      </c>
      <c r="BM115" s="217" t="s">
        <v>391</v>
      </c>
    </row>
    <row r="116" s="2" customFormat="1">
      <c r="A116" s="40"/>
      <c r="B116" s="41"/>
      <c r="C116" s="42"/>
      <c r="D116" s="219" t="s">
        <v>147</v>
      </c>
      <c r="E116" s="42"/>
      <c r="F116" s="220" t="s">
        <v>390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147</v>
      </c>
      <c r="AU116" s="19" t="s">
        <v>84</v>
      </c>
    </row>
    <row r="117" s="15" customFormat="1">
      <c r="A117" s="15"/>
      <c r="B117" s="248"/>
      <c r="C117" s="249"/>
      <c r="D117" s="219" t="s">
        <v>151</v>
      </c>
      <c r="E117" s="250" t="s">
        <v>19</v>
      </c>
      <c r="F117" s="251" t="s">
        <v>392</v>
      </c>
      <c r="G117" s="249"/>
      <c r="H117" s="250" t="s">
        <v>19</v>
      </c>
      <c r="I117" s="252"/>
      <c r="J117" s="249"/>
      <c r="K117" s="249"/>
      <c r="L117" s="253"/>
      <c r="M117" s="254"/>
      <c r="N117" s="255"/>
      <c r="O117" s="255"/>
      <c r="P117" s="255"/>
      <c r="Q117" s="255"/>
      <c r="R117" s="255"/>
      <c r="S117" s="255"/>
      <c r="T117" s="256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57" t="s">
        <v>151</v>
      </c>
      <c r="AU117" s="257" t="s">
        <v>84</v>
      </c>
      <c r="AV117" s="15" t="s">
        <v>82</v>
      </c>
      <c r="AW117" s="15" t="s">
        <v>35</v>
      </c>
      <c r="AX117" s="15" t="s">
        <v>74</v>
      </c>
      <c r="AY117" s="257" t="s">
        <v>137</v>
      </c>
    </row>
    <row r="118" s="13" customFormat="1">
      <c r="A118" s="13"/>
      <c r="B118" s="226"/>
      <c r="C118" s="227"/>
      <c r="D118" s="219" t="s">
        <v>151</v>
      </c>
      <c r="E118" s="228" t="s">
        <v>19</v>
      </c>
      <c r="F118" s="229" t="s">
        <v>393</v>
      </c>
      <c r="G118" s="227"/>
      <c r="H118" s="230">
        <v>0.13500000000000001</v>
      </c>
      <c r="I118" s="231"/>
      <c r="J118" s="227"/>
      <c r="K118" s="227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151</v>
      </c>
      <c r="AU118" s="236" t="s">
        <v>84</v>
      </c>
      <c r="AV118" s="13" t="s">
        <v>84</v>
      </c>
      <c r="AW118" s="13" t="s">
        <v>35</v>
      </c>
      <c r="AX118" s="13" t="s">
        <v>74</v>
      </c>
      <c r="AY118" s="236" t="s">
        <v>137</v>
      </c>
    </row>
    <row r="119" s="15" customFormat="1">
      <c r="A119" s="15"/>
      <c r="B119" s="248"/>
      <c r="C119" s="249"/>
      <c r="D119" s="219" t="s">
        <v>151</v>
      </c>
      <c r="E119" s="250" t="s">
        <v>19</v>
      </c>
      <c r="F119" s="251" t="s">
        <v>394</v>
      </c>
      <c r="G119" s="249"/>
      <c r="H119" s="250" t="s">
        <v>19</v>
      </c>
      <c r="I119" s="252"/>
      <c r="J119" s="249"/>
      <c r="K119" s="249"/>
      <c r="L119" s="253"/>
      <c r="M119" s="254"/>
      <c r="N119" s="255"/>
      <c r="O119" s="255"/>
      <c r="P119" s="255"/>
      <c r="Q119" s="255"/>
      <c r="R119" s="255"/>
      <c r="S119" s="255"/>
      <c r="T119" s="256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57" t="s">
        <v>151</v>
      </c>
      <c r="AU119" s="257" t="s">
        <v>84</v>
      </c>
      <c r="AV119" s="15" t="s">
        <v>82</v>
      </c>
      <c r="AW119" s="15" t="s">
        <v>35</v>
      </c>
      <c r="AX119" s="15" t="s">
        <v>74</v>
      </c>
      <c r="AY119" s="257" t="s">
        <v>137</v>
      </c>
    </row>
    <row r="120" s="13" customFormat="1">
      <c r="A120" s="13"/>
      <c r="B120" s="226"/>
      <c r="C120" s="227"/>
      <c r="D120" s="219" t="s">
        <v>151</v>
      </c>
      <c r="E120" s="228" t="s">
        <v>19</v>
      </c>
      <c r="F120" s="229" t="s">
        <v>395</v>
      </c>
      <c r="G120" s="227"/>
      <c r="H120" s="230">
        <v>0.069000000000000006</v>
      </c>
      <c r="I120" s="231"/>
      <c r="J120" s="227"/>
      <c r="K120" s="227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151</v>
      </c>
      <c r="AU120" s="236" t="s">
        <v>84</v>
      </c>
      <c r="AV120" s="13" t="s">
        <v>84</v>
      </c>
      <c r="AW120" s="13" t="s">
        <v>35</v>
      </c>
      <c r="AX120" s="13" t="s">
        <v>74</v>
      </c>
      <c r="AY120" s="236" t="s">
        <v>137</v>
      </c>
    </row>
    <row r="121" s="14" customFormat="1">
      <c r="A121" s="14"/>
      <c r="B121" s="237"/>
      <c r="C121" s="238"/>
      <c r="D121" s="219" t="s">
        <v>151</v>
      </c>
      <c r="E121" s="239" t="s">
        <v>19</v>
      </c>
      <c r="F121" s="240" t="s">
        <v>174</v>
      </c>
      <c r="G121" s="238"/>
      <c r="H121" s="241">
        <v>0.20399999999999999</v>
      </c>
      <c r="I121" s="242"/>
      <c r="J121" s="238"/>
      <c r="K121" s="238"/>
      <c r="L121" s="243"/>
      <c r="M121" s="244"/>
      <c r="N121" s="245"/>
      <c r="O121" s="245"/>
      <c r="P121" s="245"/>
      <c r="Q121" s="245"/>
      <c r="R121" s="245"/>
      <c r="S121" s="245"/>
      <c r="T121" s="246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7" t="s">
        <v>151</v>
      </c>
      <c r="AU121" s="247" t="s">
        <v>84</v>
      </c>
      <c r="AV121" s="14" t="s">
        <v>145</v>
      </c>
      <c r="AW121" s="14" t="s">
        <v>35</v>
      </c>
      <c r="AX121" s="14" t="s">
        <v>82</v>
      </c>
      <c r="AY121" s="247" t="s">
        <v>137</v>
      </c>
    </row>
    <row r="122" s="2" customFormat="1" ht="16.5" customHeight="1">
      <c r="A122" s="40"/>
      <c r="B122" s="41"/>
      <c r="C122" s="263" t="s">
        <v>396</v>
      </c>
      <c r="D122" s="263" t="s">
        <v>388</v>
      </c>
      <c r="E122" s="264" t="s">
        <v>397</v>
      </c>
      <c r="F122" s="265" t="s">
        <v>398</v>
      </c>
      <c r="G122" s="266" t="s">
        <v>215</v>
      </c>
      <c r="H122" s="267">
        <v>0.23999999999999999</v>
      </c>
      <c r="I122" s="268"/>
      <c r="J122" s="269">
        <f>ROUND(I122*H122,2)</f>
        <v>0</v>
      </c>
      <c r="K122" s="265" t="s">
        <v>144</v>
      </c>
      <c r="L122" s="270"/>
      <c r="M122" s="271" t="s">
        <v>19</v>
      </c>
      <c r="N122" s="272" t="s">
        <v>45</v>
      </c>
      <c r="O122" s="86"/>
      <c r="P122" s="215">
        <f>O122*H122</f>
        <v>0</v>
      </c>
      <c r="Q122" s="215">
        <v>1</v>
      </c>
      <c r="R122" s="215">
        <f>Q122*H122</f>
        <v>0.23999999999999999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175</v>
      </c>
      <c r="AT122" s="217" t="s">
        <v>388</v>
      </c>
      <c r="AU122" s="217" t="s">
        <v>84</v>
      </c>
      <c r="AY122" s="19" t="s">
        <v>137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82</v>
      </c>
      <c r="BK122" s="218">
        <f>ROUND(I122*H122,2)</f>
        <v>0</v>
      </c>
      <c r="BL122" s="19" t="s">
        <v>145</v>
      </c>
      <c r="BM122" s="217" t="s">
        <v>399</v>
      </c>
    </row>
    <row r="123" s="2" customFormat="1">
      <c r="A123" s="40"/>
      <c r="B123" s="41"/>
      <c r="C123" s="42"/>
      <c r="D123" s="219" t="s">
        <v>147</v>
      </c>
      <c r="E123" s="42"/>
      <c r="F123" s="220" t="s">
        <v>398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147</v>
      </c>
      <c r="AU123" s="19" t="s">
        <v>84</v>
      </c>
    </row>
    <row r="124" s="15" customFormat="1">
      <c r="A124" s="15"/>
      <c r="B124" s="248"/>
      <c r="C124" s="249"/>
      <c r="D124" s="219" t="s">
        <v>151</v>
      </c>
      <c r="E124" s="250" t="s">
        <v>19</v>
      </c>
      <c r="F124" s="251" t="s">
        <v>400</v>
      </c>
      <c r="G124" s="249"/>
      <c r="H124" s="250" t="s">
        <v>19</v>
      </c>
      <c r="I124" s="252"/>
      <c r="J124" s="249"/>
      <c r="K124" s="249"/>
      <c r="L124" s="253"/>
      <c r="M124" s="254"/>
      <c r="N124" s="255"/>
      <c r="O124" s="255"/>
      <c r="P124" s="255"/>
      <c r="Q124" s="255"/>
      <c r="R124" s="255"/>
      <c r="S124" s="255"/>
      <c r="T124" s="25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57" t="s">
        <v>151</v>
      </c>
      <c r="AU124" s="257" t="s">
        <v>84</v>
      </c>
      <c r="AV124" s="15" t="s">
        <v>82</v>
      </c>
      <c r="AW124" s="15" t="s">
        <v>35</v>
      </c>
      <c r="AX124" s="15" t="s">
        <v>74</v>
      </c>
      <c r="AY124" s="257" t="s">
        <v>137</v>
      </c>
    </row>
    <row r="125" s="13" customFormat="1">
      <c r="A125" s="13"/>
      <c r="B125" s="226"/>
      <c r="C125" s="227"/>
      <c r="D125" s="219" t="s">
        <v>151</v>
      </c>
      <c r="E125" s="228" t="s">
        <v>19</v>
      </c>
      <c r="F125" s="229" t="s">
        <v>401</v>
      </c>
      <c r="G125" s="227"/>
      <c r="H125" s="230">
        <v>0.23999999999999999</v>
      </c>
      <c r="I125" s="231"/>
      <c r="J125" s="227"/>
      <c r="K125" s="227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151</v>
      </c>
      <c r="AU125" s="236" t="s">
        <v>84</v>
      </c>
      <c r="AV125" s="13" t="s">
        <v>84</v>
      </c>
      <c r="AW125" s="13" t="s">
        <v>35</v>
      </c>
      <c r="AX125" s="13" t="s">
        <v>74</v>
      </c>
      <c r="AY125" s="236" t="s">
        <v>137</v>
      </c>
    </row>
    <row r="126" s="14" customFormat="1">
      <c r="A126" s="14"/>
      <c r="B126" s="237"/>
      <c r="C126" s="238"/>
      <c r="D126" s="219" t="s">
        <v>151</v>
      </c>
      <c r="E126" s="239" t="s">
        <v>19</v>
      </c>
      <c r="F126" s="240" t="s">
        <v>174</v>
      </c>
      <c r="G126" s="238"/>
      <c r="H126" s="241">
        <v>0.23999999999999999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7" t="s">
        <v>151</v>
      </c>
      <c r="AU126" s="247" t="s">
        <v>84</v>
      </c>
      <c r="AV126" s="14" t="s">
        <v>145</v>
      </c>
      <c r="AW126" s="14" t="s">
        <v>35</v>
      </c>
      <c r="AX126" s="14" t="s">
        <v>82</v>
      </c>
      <c r="AY126" s="247" t="s">
        <v>137</v>
      </c>
    </row>
    <row r="127" s="2" customFormat="1" ht="16.5" customHeight="1">
      <c r="A127" s="40"/>
      <c r="B127" s="41"/>
      <c r="C127" s="206" t="s">
        <v>309</v>
      </c>
      <c r="D127" s="206" t="s">
        <v>140</v>
      </c>
      <c r="E127" s="207" t="s">
        <v>402</v>
      </c>
      <c r="F127" s="208" t="s">
        <v>403</v>
      </c>
      <c r="G127" s="209" t="s">
        <v>143</v>
      </c>
      <c r="H127" s="210">
        <v>20.113</v>
      </c>
      <c r="I127" s="211"/>
      <c r="J127" s="212">
        <f>ROUND(I127*H127,2)</f>
        <v>0</v>
      </c>
      <c r="K127" s="208" t="s">
        <v>144</v>
      </c>
      <c r="L127" s="46"/>
      <c r="M127" s="213" t="s">
        <v>19</v>
      </c>
      <c r="N127" s="214" t="s">
        <v>45</v>
      </c>
      <c r="O127" s="86"/>
      <c r="P127" s="215">
        <f>O127*H127</f>
        <v>0</v>
      </c>
      <c r="Q127" s="215">
        <v>0.12021</v>
      </c>
      <c r="R127" s="215">
        <f>Q127*H127</f>
        <v>2.41778373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145</v>
      </c>
      <c r="AT127" s="217" t="s">
        <v>140</v>
      </c>
      <c r="AU127" s="217" t="s">
        <v>84</v>
      </c>
      <c r="AY127" s="19" t="s">
        <v>137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82</v>
      </c>
      <c r="BK127" s="218">
        <f>ROUND(I127*H127,2)</f>
        <v>0</v>
      </c>
      <c r="BL127" s="19" t="s">
        <v>145</v>
      </c>
      <c r="BM127" s="217" t="s">
        <v>404</v>
      </c>
    </row>
    <row r="128" s="2" customFormat="1">
      <c r="A128" s="40"/>
      <c r="B128" s="41"/>
      <c r="C128" s="42"/>
      <c r="D128" s="219" t="s">
        <v>147</v>
      </c>
      <c r="E128" s="42"/>
      <c r="F128" s="220" t="s">
        <v>405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147</v>
      </c>
      <c r="AU128" s="19" t="s">
        <v>84</v>
      </c>
    </row>
    <row r="129" s="2" customFormat="1">
      <c r="A129" s="40"/>
      <c r="B129" s="41"/>
      <c r="C129" s="42"/>
      <c r="D129" s="224" t="s">
        <v>149</v>
      </c>
      <c r="E129" s="42"/>
      <c r="F129" s="225" t="s">
        <v>406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149</v>
      </c>
      <c r="AU129" s="19" t="s">
        <v>84</v>
      </c>
    </row>
    <row r="130" s="15" customFormat="1">
      <c r="A130" s="15"/>
      <c r="B130" s="248"/>
      <c r="C130" s="249"/>
      <c r="D130" s="219" t="s">
        <v>151</v>
      </c>
      <c r="E130" s="250" t="s">
        <v>19</v>
      </c>
      <c r="F130" s="251" t="s">
        <v>407</v>
      </c>
      <c r="G130" s="249"/>
      <c r="H130" s="250" t="s">
        <v>19</v>
      </c>
      <c r="I130" s="252"/>
      <c r="J130" s="249"/>
      <c r="K130" s="249"/>
      <c r="L130" s="253"/>
      <c r="M130" s="254"/>
      <c r="N130" s="255"/>
      <c r="O130" s="255"/>
      <c r="P130" s="255"/>
      <c r="Q130" s="255"/>
      <c r="R130" s="255"/>
      <c r="S130" s="255"/>
      <c r="T130" s="256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57" t="s">
        <v>151</v>
      </c>
      <c r="AU130" s="257" t="s">
        <v>84</v>
      </c>
      <c r="AV130" s="15" t="s">
        <v>82</v>
      </c>
      <c r="AW130" s="15" t="s">
        <v>35</v>
      </c>
      <c r="AX130" s="15" t="s">
        <v>74</v>
      </c>
      <c r="AY130" s="257" t="s">
        <v>137</v>
      </c>
    </row>
    <row r="131" s="15" customFormat="1">
      <c r="A131" s="15"/>
      <c r="B131" s="248"/>
      <c r="C131" s="249"/>
      <c r="D131" s="219" t="s">
        <v>151</v>
      </c>
      <c r="E131" s="250" t="s">
        <v>19</v>
      </c>
      <c r="F131" s="251" t="s">
        <v>408</v>
      </c>
      <c r="G131" s="249"/>
      <c r="H131" s="250" t="s">
        <v>19</v>
      </c>
      <c r="I131" s="252"/>
      <c r="J131" s="249"/>
      <c r="K131" s="249"/>
      <c r="L131" s="253"/>
      <c r="M131" s="254"/>
      <c r="N131" s="255"/>
      <c r="O131" s="255"/>
      <c r="P131" s="255"/>
      <c r="Q131" s="255"/>
      <c r="R131" s="255"/>
      <c r="S131" s="255"/>
      <c r="T131" s="256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57" t="s">
        <v>151</v>
      </c>
      <c r="AU131" s="257" t="s">
        <v>84</v>
      </c>
      <c r="AV131" s="15" t="s">
        <v>82</v>
      </c>
      <c r="AW131" s="15" t="s">
        <v>35</v>
      </c>
      <c r="AX131" s="15" t="s">
        <v>74</v>
      </c>
      <c r="AY131" s="257" t="s">
        <v>137</v>
      </c>
    </row>
    <row r="132" s="13" customFormat="1">
      <c r="A132" s="13"/>
      <c r="B132" s="226"/>
      <c r="C132" s="227"/>
      <c r="D132" s="219" t="s">
        <v>151</v>
      </c>
      <c r="E132" s="228" t="s">
        <v>19</v>
      </c>
      <c r="F132" s="229" t="s">
        <v>409</v>
      </c>
      <c r="G132" s="227"/>
      <c r="H132" s="230">
        <v>20.113</v>
      </c>
      <c r="I132" s="231"/>
      <c r="J132" s="227"/>
      <c r="K132" s="227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151</v>
      </c>
      <c r="AU132" s="236" t="s">
        <v>84</v>
      </c>
      <c r="AV132" s="13" t="s">
        <v>84</v>
      </c>
      <c r="AW132" s="13" t="s">
        <v>35</v>
      </c>
      <c r="AX132" s="13" t="s">
        <v>82</v>
      </c>
      <c r="AY132" s="236" t="s">
        <v>137</v>
      </c>
    </row>
    <row r="133" s="2" customFormat="1" ht="16.5" customHeight="1">
      <c r="A133" s="40"/>
      <c r="B133" s="41"/>
      <c r="C133" s="206" t="s">
        <v>410</v>
      </c>
      <c r="D133" s="206" t="s">
        <v>140</v>
      </c>
      <c r="E133" s="207" t="s">
        <v>411</v>
      </c>
      <c r="F133" s="208" t="s">
        <v>412</v>
      </c>
      <c r="G133" s="209" t="s">
        <v>143</v>
      </c>
      <c r="H133" s="210">
        <v>13.199999999999999</v>
      </c>
      <c r="I133" s="211"/>
      <c r="J133" s="212">
        <f>ROUND(I133*H133,2)</f>
        <v>0</v>
      </c>
      <c r="K133" s="208" t="s">
        <v>144</v>
      </c>
      <c r="L133" s="46"/>
      <c r="M133" s="213" t="s">
        <v>19</v>
      </c>
      <c r="N133" s="214" t="s">
        <v>45</v>
      </c>
      <c r="O133" s="86"/>
      <c r="P133" s="215">
        <f>O133*H133</f>
        <v>0</v>
      </c>
      <c r="Q133" s="215">
        <v>0.17818000000000001</v>
      </c>
      <c r="R133" s="215">
        <f>Q133*H133</f>
        <v>2.3519760000000001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145</v>
      </c>
      <c r="AT133" s="217" t="s">
        <v>140</v>
      </c>
      <c r="AU133" s="217" t="s">
        <v>84</v>
      </c>
      <c r="AY133" s="19" t="s">
        <v>137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82</v>
      </c>
      <c r="BK133" s="218">
        <f>ROUND(I133*H133,2)</f>
        <v>0</v>
      </c>
      <c r="BL133" s="19" t="s">
        <v>145</v>
      </c>
      <c r="BM133" s="217" t="s">
        <v>413</v>
      </c>
    </row>
    <row r="134" s="2" customFormat="1">
      <c r="A134" s="40"/>
      <c r="B134" s="41"/>
      <c r="C134" s="42"/>
      <c r="D134" s="219" t="s">
        <v>147</v>
      </c>
      <c r="E134" s="42"/>
      <c r="F134" s="220" t="s">
        <v>414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147</v>
      </c>
      <c r="AU134" s="19" t="s">
        <v>84</v>
      </c>
    </row>
    <row r="135" s="2" customFormat="1">
      <c r="A135" s="40"/>
      <c r="B135" s="41"/>
      <c r="C135" s="42"/>
      <c r="D135" s="224" t="s">
        <v>149</v>
      </c>
      <c r="E135" s="42"/>
      <c r="F135" s="225" t="s">
        <v>415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149</v>
      </c>
      <c r="AU135" s="19" t="s">
        <v>84</v>
      </c>
    </row>
    <row r="136" s="15" customFormat="1">
      <c r="A136" s="15"/>
      <c r="B136" s="248"/>
      <c r="C136" s="249"/>
      <c r="D136" s="219" t="s">
        <v>151</v>
      </c>
      <c r="E136" s="250" t="s">
        <v>19</v>
      </c>
      <c r="F136" s="251" t="s">
        <v>416</v>
      </c>
      <c r="G136" s="249"/>
      <c r="H136" s="250" t="s">
        <v>19</v>
      </c>
      <c r="I136" s="252"/>
      <c r="J136" s="249"/>
      <c r="K136" s="249"/>
      <c r="L136" s="253"/>
      <c r="M136" s="254"/>
      <c r="N136" s="255"/>
      <c r="O136" s="255"/>
      <c r="P136" s="255"/>
      <c r="Q136" s="255"/>
      <c r="R136" s="255"/>
      <c r="S136" s="255"/>
      <c r="T136" s="256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57" t="s">
        <v>151</v>
      </c>
      <c r="AU136" s="257" t="s">
        <v>84</v>
      </c>
      <c r="AV136" s="15" t="s">
        <v>82</v>
      </c>
      <c r="AW136" s="15" t="s">
        <v>35</v>
      </c>
      <c r="AX136" s="15" t="s">
        <v>74</v>
      </c>
      <c r="AY136" s="257" t="s">
        <v>137</v>
      </c>
    </row>
    <row r="137" s="13" customFormat="1">
      <c r="A137" s="13"/>
      <c r="B137" s="226"/>
      <c r="C137" s="227"/>
      <c r="D137" s="219" t="s">
        <v>151</v>
      </c>
      <c r="E137" s="228" t="s">
        <v>19</v>
      </c>
      <c r="F137" s="229" t="s">
        <v>377</v>
      </c>
      <c r="G137" s="227"/>
      <c r="H137" s="230">
        <v>1.2</v>
      </c>
      <c r="I137" s="231"/>
      <c r="J137" s="227"/>
      <c r="K137" s="227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151</v>
      </c>
      <c r="AU137" s="236" t="s">
        <v>84</v>
      </c>
      <c r="AV137" s="13" t="s">
        <v>84</v>
      </c>
      <c r="AW137" s="13" t="s">
        <v>35</v>
      </c>
      <c r="AX137" s="13" t="s">
        <v>74</v>
      </c>
      <c r="AY137" s="236" t="s">
        <v>137</v>
      </c>
    </row>
    <row r="138" s="13" customFormat="1">
      <c r="A138" s="13"/>
      <c r="B138" s="226"/>
      <c r="C138" s="227"/>
      <c r="D138" s="219" t="s">
        <v>151</v>
      </c>
      <c r="E138" s="228" t="s">
        <v>19</v>
      </c>
      <c r="F138" s="229" t="s">
        <v>378</v>
      </c>
      <c r="G138" s="227"/>
      <c r="H138" s="230">
        <v>3.1200000000000001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151</v>
      </c>
      <c r="AU138" s="236" t="s">
        <v>84</v>
      </c>
      <c r="AV138" s="13" t="s">
        <v>84</v>
      </c>
      <c r="AW138" s="13" t="s">
        <v>35</v>
      </c>
      <c r="AX138" s="13" t="s">
        <v>74</v>
      </c>
      <c r="AY138" s="236" t="s">
        <v>137</v>
      </c>
    </row>
    <row r="139" s="13" customFormat="1">
      <c r="A139" s="13"/>
      <c r="B139" s="226"/>
      <c r="C139" s="227"/>
      <c r="D139" s="219" t="s">
        <v>151</v>
      </c>
      <c r="E139" s="228" t="s">
        <v>19</v>
      </c>
      <c r="F139" s="229" t="s">
        <v>379</v>
      </c>
      <c r="G139" s="227"/>
      <c r="H139" s="230">
        <v>2.2799999999999998</v>
      </c>
      <c r="I139" s="231"/>
      <c r="J139" s="227"/>
      <c r="K139" s="227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151</v>
      </c>
      <c r="AU139" s="236" t="s">
        <v>84</v>
      </c>
      <c r="AV139" s="13" t="s">
        <v>84</v>
      </c>
      <c r="AW139" s="13" t="s">
        <v>35</v>
      </c>
      <c r="AX139" s="13" t="s">
        <v>74</v>
      </c>
      <c r="AY139" s="236" t="s">
        <v>137</v>
      </c>
    </row>
    <row r="140" s="14" customFormat="1">
      <c r="A140" s="14"/>
      <c r="B140" s="237"/>
      <c r="C140" s="238"/>
      <c r="D140" s="219" t="s">
        <v>151</v>
      </c>
      <c r="E140" s="239" t="s">
        <v>19</v>
      </c>
      <c r="F140" s="240" t="s">
        <v>174</v>
      </c>
      <c r="G140" s="238"/>
      <c r="H140" s="241">
        <v>6.5999999999999996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7" t="s">
        <v>151</v>
      </c>
      <c r="AU140" s="247" t="s">
        <v>84</v>
      </c>
      <c r="AV140" s="14" t="s">
        <v>145</v>
      </c>
      <c r="AW140" s="14" t="s">
        <v>35</v>
      </c>
      <c r="AX140" s="14" t="s">
        <v>82</v>
      </c>
      <c r="AY140" s="247" t="s">
        <v>137</v>
      </c>
    </row>
    <row r="141" s="13" customFormat="1">
      <c r="A141" s="13"/>
      <c r="B141" s="226"/>
      <c r="C141" s="227"/>
      <c r="D141" s="219" t="s">
        <v>151</v>
      </c>
      <c r="E141" s="227"/>
      <c r="F141" s="229" t="s">
        <v>380</v>
      </c>
      <c r="G141" s="227"/>
      <c r="H141" s="230">
        <v>13.199999999999999</v>
      </c>
      <c r="I141" s="231"/>
      <c r="J141" s="227"/>
      <c r="K141" s="227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151</v>
      </c>
      <c r="AU141" s="236" t="s">
        <v>84</v>
      </c>
      <c r="AV141" s="13" t="s">
        <v>84</v>
      </c>
      <c r="AW141" s="13" t="s">
        <v>4</v>
      </c>
      <c r="AX141" s="13" t="s">
        <v>82</v>
      </c>
      <c r="AY141" s="236" t="s">
        <v>137</v>
      </c>
    </row>
    <row r="142" s="2" customFormat="1" ht="16.5" customHeight="1">
      <c r="A142" s="40"/>
      <c r="B142" s="41"/>
      <c r="C142" s="206" t="s">
        <v>417</v>
      </c>
      <c r="D142" s="206" t="s">
        <v>140</v>
      </c>
      <c r="E142" s="207" t="s">
        <v>418</v>
      </c>
      <c r="F142" s="208" t="s">
        <v>419</v>
      </c>
      <c r="G142" s="209" t="s">
        <v>143</v>
      </c>
      <c r="H142" s="210">
        <v>11.663</v>
      </c>
      <c r="I142" s="211"/>
      <c r="J142" s="212">
        <f>ROUND(I142*H142,2)</f>
        <v>0</v>
      </c>
      <c r="K142" s="208" t="s">
        <v>144</v>
      </c>
      <c r="L142" s="46"/>
      <c r="M142" s="213" t="s">
        <v>19</v>
      </c>
      <c r="N142" s="214" t="s">
        <v>45</v>
      </c>
      <c r="O142" s="86"/>
      <c r="P142" s="215">
        <f>O142*H142</f>
        <v>0</v>
      </c>
      <c r="Q142" s="215">
        <v>0.26723000000000002</v>
      </c>
      <c r="R142" s="215">
        <f>Q142*H142</f>
        <v>3.1167034900000004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145</v>
      </c>
      <c r="AT142" s="217" t="s">
        <v>140</v>
      </c>
      <c r="AU142" s="217" t="s">
        <v>84</v>
      </c>
      <c r="AY142" s="19" t="s">
        <v>137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82</v>
      </c>
      <c r="BK142" s="218">
        <f>ROUND(I142*H142,2)</f>
        <v>0</v>
      </c>
      <c r="BL142" s="19" t="s">
        <v>145</v>
      </c>
      <c r="BM142" s="217" t="s">
        <v>420</v>
      </c>
    </row>
    <row r="143" s="2" customFormat="1">
      <c r="A143" s="40"/>
      <c r="B143" s="41"/>
      <c r="C143" s="42"/>
      <c r="D143" s="219" t="s">
        <v>147</v>
      </c>
      <c r="E143" s="42"/>
      <c r="F143" s="220" t="s">
        <v>421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147</v>
      </c>
      <c r="AU143" s="19" t="s">
        <v>84</v>
      </c>
    </row>
    <row r="144" s="2" customFormat="1">
      <c r="A144" s="40"/>
      <c r="B144" s="41"/>
      <c r="C144" s="42"/>
      <c r="D144" s="224" t="s">
        <v>149</v>
      </c>
      <c r="E144" s="42"/>
      <c r="F144" s="225" t="s">
        <v>422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149</v>
      </c>
      <c r="AU144" s="19" t="s">
        <v>84</v>
      </c>
    </row>
    <row r="145" s="15" customFormat="1">
      <c r="A145" s="15"/>
      <c r="B145" s="248"/>
      <c r="C145" s="249"/>
      <c r="D145" s="219" t="s">
        <v>151</v>
      </c>
      <c r="E145" s="250" t="s">
        <v>19</v>
      </c>
      <c r="F145" s="251" t="s">
        <v>407</v>
      </c>
      <c r="G145" s="249"/>
      <c r="H145" s="250" t="s">
        <v>19</v>
      </c>
      <c r="I145" s="252"/>
      <c r="J145" s="249"/>
      <c r="K145" s="249"/>
      <c r="L145" s="253"/>
      <c r="M145" s="254"/>
      <c r="N145" s="255"/>
      <c r="O145" s="255"/>
      <c r="P145" s="255"/>
      <c r="Q145" s="255"/>
      <c r="R145" s="255"/>
      <c r="S145" s="255"/>
      <c r="T145" s="256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57" t="s">
        <v>151</v>
      </c>
      <c r="AU145" s="257" t="s">
        <v>84</v>
      </c>
      <c r="AV145" s="15" t="s">
        <v>82</v>
      </c>
      <c r="AW145" s="15" t="s">
        <v>35</v>
      </c>
      <c r="AX145" s="15" t="s">
        <v>74</v>
      </c>
      <c r="AY145" s="257" t="s">
        <v>137</v>
      </c>
    </row>
    <row r="146" s="15" customFormat="1">
      <c r="A146" s="15"/>
      <c r="B146" s="248"/>
      <c r="C146" s="249"/>
      <c r="D146" s="219" t="s">
        <v>151</v>
      </c>
      <c r="E146" s="250" t="s">
        <v>19</v>
      </c>
      <c r="F146" s="251" t="s">
        <v>423</v>
      </c>
      <c r="G146" s="249"/>
      <c r="H146" s="250" t="s">
        <v>19</v>
      </c>
      <c r="I146" s="252"/>
      <c r="J146" s="249"/>
      <c r="K146" s="249"/>
      <c r="L146" s="253"/>
      <c r="M146" s="254"/>
      <c r="N146" s="255"/>
      <c r="O146" s="255"/>
      <c r="P146" s="255"/>
      <c r="Q146" s="255"/>
      <c r="R146" s="255"/>
      <c r="S146" s="255"/>
      <c r="T146" s="256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57" t="s">
        <v>151</v>
      </c>
      <c r="AU146" s="257" t="s">
        <v>84</v>
      </c>
      <c r="AV146" s="15" t="s">
        <v>82</v>
      </c>
      <c r="AW146" s="15" t="s">
        <v>35</v>
      </c>
      <c r="AX146" s="15" t="s">
        <v>74</v>
      </c>
      <c r="AY146" s="257" t="s">
        <v>137</v>
      </c>
    </row>
    <row r="147" s="13" customFormat="1">
      <c r="A147" s="13"/>
      <c r="B147" s="226"/>
      <c r="C147" s="227"/>
      <c r="D147" s="219" t="s">
        <v>151</v>
      </c>
      <c r="E147" s="228" t="s">
        <v>19</v>
      </c>
      <c r="F147" s="229" t="s">
        <v>424</v>
      </c>
      <c r="G147" s="227"/>
      <c r="H147" s="230">
        <v>11.663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151</v>
      </c>
      <c r="AU147" s="236" t="s">
        <v>84</v>
      </c>
      <c r="AV147" s="13" t="s">
        <v>84</v>
      </c>
      <c r="AW147" s="13" t="s">
        <v>35</v>
      </c>
      <c r="AX147" s="13" t="s">
        <v>74</v>
      </c>
      <c r="AY147" s="236" t="s">
        <v>137</v>
      </c>
    </row>
    <row r="148" s="14" customFormat="1">
      <c r="A148" s="14"/>
      <c r="B148" s="237"/>
      <c r="C148" s="238"/>
      <c r="D148" s="219" t="s">
        <v>151</v>
      </c>
      <c r="E148" s="239" t="s">
        <v>19</v>
      </c>
      <c r="F148" s="240" t="s">
        <v>174</v>
      </c>
      <c r="G148" s="238"/>
      <c r="H148" s="241">
        <v>11.663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7" t="s">
        <v>151</v>
      </c>
      <c r="AU148" s="247" t="s">
        <v>84</v>
      </c>
      <c r="AV148" s="14" t="s">
        <v>145</v>
      </c>
      <c r="AW148" s="14" t="s">
        <v>35</v>
      </c>
      <c r="AX148" s="14" t="s">
        <v>82</v>
      </c>
      <c r="AY148" s="247" t="s">
        <v>137</v>
      </c>
    </row>
    <row r="149" s="12" customFormat="1" ht="22.8" customHeight="1">
      <c r="A149" s="12"/>
      <c r="B149" s="190"/>
      <c r="C149" s="191"/>
      <c r="D149" s="192" t="s">
        <v>73</v>
      </c>
      <c r="E149" s="204" t="s">
        <v>145</v>
      </c>
      <c r="F149" s="204" t="s">
        <v>425</v>
      </c>
      <c r="G149" s="191"/>
      <c r="H149" s="191"/>
      <c r="I149" s="194"/>
      <c r="J149" s="205">
        <f>BK149</f>
        <v>0</v>
      </c>
      <c r="K149" s="191"/>
      <c r="L149" s="196"/>
      <c r="M149" s="197"/>
      <c r="N149" s="198"/>
      <c r="O149" s="198"/>
      <c r="P149" s="199">
        <f>SUM(P150:P161)</f>
        <v>0</v>
      </c>
      <c r="Q149" s="198"/>
      <c r="R149" s="199">
        <f>SUM(R150:R161)</f>
        <v>0.44635860000000005</v>
      </c>
      <c r="S149" s="198"/>
      <c r="T149" s="200">
        <f>SUM(T150:T161)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82</v>
      </c>
      <c r="AT149" s="202" t="s">
        <v>73</v>
      </c>
      <c r="AU149" s="202" t="s">
        <v>82</v>
      </c>
      <c r="AY149" s="201" t="s">
        <v>137</v>
      </c>
      <c r="BK149" s="203">
        <f>SUM(BK150:BK161)</f>
        <v>0</v>
      </c>
    </row>
    <row r="150" s="2" customFormat="1" ht="16.5" customHeight="1">
      <c r="A150" s="40"/>
      <c r="B150" s="41"/>
      <c r="C150" s="206" t="s">
        <v>426</v>
      </c>
      <c r="D150" s="206" t="s">
        <v>140</v>
      </c>
      <c r="E150" s="207" t="s">
        <v>427</v>
      </c>
      <c r="F150" s="208" t="s">
        <v>428</v>
      </c>
      <c r="G150" s="209" t="s">
        <v>192</v>
      </c>
      <c r="H150" s="210">
        <v>3.9900000000000002</v>
      </c>
      <c r="I150" s="211"/>
      <c r="J150" s="212">
        <f>ROUND(I150*H150,2)</f>
        <v>0</v>
      </c>
      <c r="K150" s="208" t="s">
        <v>144</v>
      </c>
      <c r="L150" s="46"/>
      <c r="M150" s="213" t="s">
        <v>19</v>
      </c>
      <c r="N150" s="214" t="s">
        <v>45</v>
      </c>
      <c r="O150" s="86"/>
      <c r="P150" s="215">
        <f>O150*H150</f>
        <v>0</v>
      </c>
      <c r="Q150" s="215">
        <v>0.11046</v>
      </c>
      <c r="R150" s="215">
        <f>Q150*H150</f>
        <v>0.44073540000000005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145</v>
      </c>
      <c r="AT150" s="217" t="s">
        <v>140</v>
      </c>
      <c r="AU150" s="217" t="s">
        <v>84</v>
      </c>
      <c r="AY150" s="19" t="s">
        <v>137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82</v>
      </c>
      <c r="BK150" s="218">
        <f>ROUND(I150*H150,2)</f>
        <v>0</v>
      </c>
      <c r="BL150" s="19" t="s">
        <v>145</v>
      </c>
      <c r="BM150" s="217" t="s">
        <v>429</v>
      </c>
    </row>
    <row r="151" s="2" customFormat="1">
      <c r="A151" s="40"/>
      <c r="B151" s="41"/>
      <c r="C151" s="42"/>
      <c r="D151" s="219" t="s">
        <v>147</v>
      </c>
      <c r="E151" s="42"/>
      <c r="F151" s="220" t="s">
        <v>430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147</v>
      </c>
      <c r="AU151" s="19" t="s">
        <v>84</v>
      </c>
    </row>
    <row r="152" s="2" customFormat="1">
      <c r="A152" s="40"/>
      <c r="B152" s="41"/>
      <c r="C152" s="42"/>
      <c r="D152" s="224" t="s">
        <v>149</v>
      </c>
      <c r="E152" s="42"/>
      <c r="F152" s="225" t="s">
        <v>431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149</v>
      </c>
      <c r="AU152" s="19" t="s">
        <v>84</v>
      </c>
    </row>
    <row r="153" s="13" customFormat="1">
      <c r="A153" s="13"/>
      <c r="B153" s="226"/>
      <c r="C153" s="227"/>
      <c r="D153" s="219" t="s">
        <v>151</v>
      </c>
      <c r="E153" s="228" t="s">
        <v>19</v>
      </c>
      <c r="F153" s="229" t="s">
        <v>432</v>
      </c>
      <c r="G153" s="227"/>
      <c r="H153" s="230">
        <v>3.9900000000000002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151</v>
      </c>
      <c r="AU153" s="236" t="s">
        <v>84</v>
      </c>
      <c r="AV153" s="13" t="s">
        <v>84</v>
      </c>
      <c r="AW153" s="13" t="s">
        <v>35</v>
      </c>
      <c r="AX153" s="13" t="s">
        <v>74</v>
      </c>
      <c r="AY153" s="236" t="s">
        <v>137</v>
      </c>
    </row>
    <row r="154" s="14" customFormat="1">
      <c r="A154" s="14"/>
      <c r="B154" s="237"/>
      <c r="C154" s="238"/>
      <c r="D154" s="219" t="s">
        <v>151</v>
      </c>
      <c r="E154" s="239" t="s">
        <v>19</v>
      </c>
      <c r="F154" s="240" t="s">
        <v>174</v>
      </c>
      <c r="G154" s="238"/>
      <c r="H154" s="241">
        <v>3.9900000000000002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7" t="s">
        <v>151</v>
      </c>
      <c r="AU154" s="247" t="s">
        <v>84</v>
      </c>
      <c r="AV154" s="14" t="s">
        <v>145</v>
      </c>
      <c r="AW154" s="14" t="s">
        <v>35</v>
      </c>
      <c r="AX154" s="14" t="s">
        <v>82</v>
      </c>
      <c r="AY154" s="247" t="s">
        <v>137</v>
      </c>
    </row>
    <row r="155" s="2" customFormat="1" ht="16.5" customHeight="1">
      <c r="A155" s="40"/>
      <c r="B155" s="41"/>
      <c r="C155" s="206" t="s">
        <v>433</v>
      </c>
      <c r="D155" s="206" t="s">
        <v>140</v>
      </c>
      <c r="E155" s="207" t="s">
        <v>434</v>
      </c>
      <c r="F155" s="208" t="s">
        <v>435</v>
      </c>
      <c r="G155" s="209" t="s">
        <v>143</v>
      </c>
      <c r="H155" s="210">
        <v>0.70999999999999996</v>
      </c>
      <c r="I155" s="211"/>
      <c r="J155" s="212">
        <f>ROUND(I155*H155,2)</f>
        <v>0</v>
      </c>
      <c r="K155" s="208" t="s">
        <v>144</v>
      </c>
      <c r="L155" s="46"/>
      <c r="M155" s="213" t="s">
        <v>19</v>
      </c>
      <c r="N155" s="214" t="s">
        <v>45</v>
      </c>
      <c r="O155" s="86"/>
      <c r="P155" s="215">
        <f>O155*H155</f>
        <v>0</v>
      </c>
      <c r="Q155" s="215">
        <v>0.00792</v>
      </c>
      <c r="R155" s="215">
        <f>Q155*H155</f>
        <v>0.0056232000000000001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145</v>
      </c>
      <c r="AT155" s="217" t="s">
        <v>140</v>
      </c>
      <c r="AU155" s="217" t="s">
        <v>84</v>
      </c>
      <c r="AY155" s="19" t="s">
        <v>137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82</v>
      </c>
      <c r="BK155" s="218">
        <f>ROUND(I155*H155,2)</f>
        <v>0</v>
      </c>
      <c r="BL155" s="19" t="s">
        <v>145</v>
      </c>
      <c r="BM155" s="217" t="s">
        <v>436</v>
      </c>
    </row>
    <row r="156" s="2" customFormat="1">
      <c r="A156" s="40"/>
      <c r="B156" s="41"/>
      <c r="C156" s="42"/>
      <c r="D156" s="219" t="s">
        <v>147</v>
      </c>
      <c r="E156" s="42"/>
      <c r="F156" s="220" t="s">
        <v>437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147</v>
      </c>
      <c r="AU156" s="19" t="s">
        <v>84</v>
      </c>
    </row>
    <row r="157" s="2" customFormat="1">
      <c r="A157" s="40"/>
      <c r="B157" s="41"/>
      <c r="C157" s="42"/>
      <c r="D157" s="224" t="s">
        <v>149</v>
      </c>
      <c r="E157" s="42"/>
      <c r="F157" s="225" t="s">
        <v>438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149</v>
      </c>
      <c r="AU157" s="19" t="s">
        <v>84</v>
      </c>
    </row>
    <row r="158" s="13" customFormat="1">
      <c r="A158" s="13"/>
      <c r="B158" s="226"/>
      <c r="C158" s="227"/>
      <c r="D158" s="219" t="s">
        <v>151</v>
      </c>
      <c r="E158" s="228" t="s">
        <v>19</v>
      </c>
      <c r="F158" s="229" t="s">
        <v>439</v>
      </c>
      <c r="G158" s="227"/>
      <c r="H158" s="230">
        <v>0.70999999999999996</v>
      </c>
      <c r="I158" s="231"/>
      <c r="J158" s="227"/>
      <c r="K158" s="227"/>
      <c r="L158" s="232"/>
      <c r="M158" s="233"/>
      <c r="N158" s="234"/>
      <c r="O158" s="234"/>
      <c r="P158" s="234"/>
      <c r="Q158" s="234"/>
      <c r="R158" s="234"/>
      <c r="S158" s="234"/>
      <c r="T158" s="23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6" t="s">
        <v>151</v>
      </c>
      <c r="AU158" s="236" t="s">
        <v>84</v>
      </c>
      <c r="AV158" s="13" t="s">
        <v>84</v>
      </c>
      <c r="AW158" s="13" t="s">
        <v>35</v>
      </c>
      <c r="AX158" s="13" t="s">
        <v>82</v>
      </c>
      <c r="AY158" s="236" t="s">
        <v>137</v>
      </c>
    </row>
    <row r="159" s="2" customFormat="1" ht="16.5" customHeight="1">
      <c r="A159" s="40"/>
      <c r="B159" s="41"/>
      <c r="C159" s="206" t="s">
        <v>440</v>
      </c>
      <c r="D159" s="206" t="s">
        <v>140</v>
      </c>
      <c r="E159" s="207" t="s">
        <v>441</v>
      </c>
      <c r="F159" s="208" t="s">
        <v>442</v>
      </c>
      <c r="G159" s="209" t="s">
        <v>143</v>
      </c>
      <c r="H159" s="210">
        <v>0.70999999999999996</v>
      </c>
      <c r="I159" s="211"/>
      <c r="J159" s="212">
        <f>ROUND(I159*H159,2)</f>
        <v>0</v>
      </c>
      <c r="K159" s="208" t="s">
        <v>144</v>
      </c>
      <c r="L159" s="46"/>
      <c r="M159" s="213" t="s">
        <v>19</v>
      </c>
      <c r="N159" s="214" t="s">
        <v>45</v>
      </c>
      <c r="O159" s="86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145</v>
      </c>
      <c r="AT159" s="217" t="s">
        <v>140</v>
      </c>
      <c r="AU159" s="217" t="s">
        <v>84</v>
      </c>
      <c r="AY159" s="19" t="s">
        <v>137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82</v>
      </c>
      <c r="BK159" s="218">
        <f>ROUND(I159*H159,2)</f>
        <v>0</v>
      </c>
      <c r="BL159" s="19" t="s">
        <v>145</v>
      </c>
      <c r="BM159" s="217" t="s">
        <v>443</v>
      </c>
    </row>
    <row r="160" s="2" customFormat="1">
      <c r="A160" s="40"/>
      <c r="B160" s="41"/>
      <c r="C160" s="42"/>
      <c r="D160" s="219" t="s">
        <v>147</v>
      </c>
      <c r="E160" s="42"/>
      <c r="F160" s="220" t="s">
        <v>444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147</v>
      </c>
      <c r="AU160" s="19" t="s">
        <v>84</v>
      </c>
    </row>
    <row r="161" s="2" customFormat="1">
      <c r="A161" s="40"/>
      <c r="B161" s="41"/>
      <c r="C161" s="42"/>
      <c r="D161" s="224" t="s">
        <v>149</v>
      </c>
      <c r="E161" s="42"/>
      <c r="F161" s="225" t="s">
        <v>445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149</v>
      </c>
      <c r="AU161" s="19" t="s">
        <v>84</v>
      </c>
    </row>
    <row r="162" s="12" customFormat="1" ht="22.8" customHeight="1">
      <c r="A162" s="12"/>
      <c r="B162" s="190"/>
      <c r="C162" s="191"/>
      <c r="D162" s="192" t="s">
        <v>73</v>
      </c>
      <c r="E162" s="204" t="s">
        <v>167</v>
      </c>
      <c r="F162" s="204" t="s">
        <v>446</v>
      </c>
      <c r="G162" s="191"/>
      <c r="H162" s="191"/>
      <c r="I162" s="194"/>
      <c r="J162" s="205">
        <f>BK162</f>
        <v>0</v>
      </c>
      <c r="K162" s="191"/>
      <c r="L162" s="196"/>
      <c r="M162" s="197"/>
      <c r="N162" s="198"/>
      <c r="O162" s="198"/>
      <c r="P162" s="199">
        <f>SUM(P163:P212)</f>
        <v>0</v>
      </c>
      <c r="Q162" s="198"/>
      <c r="R162" s="199">
        <f>SUM(R163:R212)</f>
        <v>6.3589564100000002</v>
      </c>
      <c r="S162" s="198"/>
      <c r="T162" s="200">
        <f>SUM(T163:T212)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1" t="s">
        <v>82</v>
      </c>
      <c r="AT162" s="202" t="s">
        <v>73</v>
      </c>
      <c r="AU162" s="202" t="s">
        <v>82</v>
      </c>
      <c r="AY162" s="201" t="s">
        <v>137</v>
      </c>
      <c r="BK162" s="203">
        <f>SUM(BK163:BK212)</f>
        <v>0</v>
      </c>
    </row>
    <row r="163" s="2" customFormat="1" ht="16.5" customHeight="1">
      <c r="A163" s="40"/>
      <c r="B163" s="41"/>
      <c r="C163" s="206" t="s">
        <v>447</v>
      </c>
      <c r="D163" s="206" t="s">
        <v>140</v>
      </c>
      <c r="E163" s="207" t="s">
        <v>448</v>
      </c>
      <c r="F163" s="208" t="s">
        <v>449</v>
      </c>
      <c r="G163" s="209" t="s">
        <v>143</v>
      </c>
      <c r="H163" s="210">
        <v>61.908999999999999</v>
      </c>
      <c r="I163" s="211"/>
      <c r="J163" s="212">
        <f>ROUND(I163*H163,2)</f>
        <v>0</v>
      </c>
      <c r="K163" s="208" t="s">
        <v>144</v>
      </c>
      <c r="L163" s="46"/>
      <c r="M163" s="213" t="s">
        <v>19</v>
      </c>
      <c r="N163" s="214" t="s">
        <v>45</v>
      </c>
      <c r="O163" s="86"/>
      <c r="P163" s="215">
        <f>O163*H163</f>
        <v>0</v>
      </c>
      <c r="Q163" s="215">
        <v>0.00025999999999999998</v>
      </c>
      <c r="R163" s="215">
        <f>Q163*H163</f>
        <v>0.016096339999999997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145</v>
      </c>
      <c r="AT163" s="217" t="s">
        <v>140</v>
      </c>
      <c r="AU163" s="217" t="s">
        <v>84</v>
      </c>
      <c r="AY163" s="19" t="s">
        <v>137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82</v>
      </c>
      <c r="BK163" s="218">
        <f>ROUND(I163*H163,2)</f>
        <v>0</v>
      </c>
      <c r="BL163" s="19" t="s">
        <v>145</v>
      </c>
      <c r="BM163" s="217" t="s">
        <v>450</v>
      </c>
    </row>
    <row r="164" s="2" customFormat="1">
      <c r="A164" s="40"/>
      <c r="B164" s="41"/>
      <c r="C164" s="42"/>
      <c r="D164" s="219" t="s">
        <v>147</v>
      </c>
      <c r="E164" s="42"/>
      <c r="F164" s="220" t="s">
        <v>451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147</v>
      </c>
      <c r="AU164" s="19" t="s">
        <v>84</v>
      </c>
    </row>
    <row r="165" s="2" customFormat="1">
      <c r="A165" s="40"/>
      <c r="B165" s="41"/>
      <c r="C165" s="42"/>
      <c r="D165" s="224" t="s">
        <v>149</v>
      </c>
      <c r="E165" s="42"/>
      <c r="F165" s="225" t="s">
        <v>452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149</v>
      </c>
      <c r="AU165" s="19" t="s">
        <v>84</v>
      </c>
    </row>
    <row r="166" s="13" customFormat="1">
      <c r="A166" s="13"/>
      <c r="B166" s="226"/>
      <c r="C166" s="227"/>
      <c r="D166" s="219" t="s">
        <v>151</v>
      </c>
      <c r="E166" s="228" t="s">
        <v>19</v>
      </c>
      <c r="F166" s="229" t="s">
        <v>453</v>
      </c>
      <c r="G166" s="227"/>
      <c r="H166" s="230">
        <v>40.225999999999999</v>
      </c>
      <c r="I166" s="231"/>
      <c r="J166" s="227"/>
      <c r="K166" s="227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151</v>
      </c>
      <c r="AU166" s="236" t="s">
        <v>84</v>
      </c>
      <c r="AV166" s="13" t="s">
        <v>84</v>
      </c>
      <c r="AW166" s="13" t="s">
        <v>35</v>
      </c>
      <c r="AX166" s="13" t="s">
        <v>74</v>
      </c>
      <c r="AY166" s="236" t="s">
        <v>137</v>
      </c>
    </row>
    <row r="167" s="13" customFormat="1">
      <c r="A167" s="13"/>
      <c r="B167" s="226"/>
      <c r="C167" s="227"/>
      <c r="D167" s="219" t="s">
        <v>151</v>
      </c>
      <c r="E167" s="228" t="s">
        <v>19</v>
      </c>
      <c r="F167" s="229" t="s">
        <v>454</v>
      </c>
      <c r="G167" s="227"/>
      <c r="H167" s="230">
        <v>5</v>
      </c>
      <c r="I167" s="231"/>
      <c r="J167" s="227"/>
      <c r="K167" s="227"/>
      <c r="L167" s="232"/>
      <c r="M167" s="233"/>
      <c r="N167" s="234"/>
      <c r="O167" s="234"/>
      <c r="P167" s="234"/>
      <c r="Q167" s="234"/>
      <c r="R167" s="234"/>
      <c r="S167" s="234"/>
      <c r="T167" s="23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6" t="s">
        <v>151</v>
      </c>
      <c r="AU167" s="236" t="s">
        <v>84</v>
      </c>
      <c r="AV167" s="13" t="s">
        <v>84</v>
      </c>
      <c r="AW167" s="13" t="s">
        <v>35</v>
      </c>
      <c r="AX167" s="13" t="s">
        <v>74</v>
      </c>
      <c r="AY167" s="236" t="s">
        <v>137</v>
      </c>
    </row>
    <row r="168" s="13" customFormat="1">
      <c r="A168" s="13"/>
      <c r="B168" s="226"/>
      <c r="C168" s="227"/>
      <c r="D168" s="219" t="s">
        <v>151</v>
      </c>
      <c r="E168" s="228" t="s">
        <v>19</v>
      </c>
      <c r="F168" s="229" t="s">
        <v>455</v>
      </c>
      <c r="G168" s="227"/>
      <c r="H168" s="230">
        <v>16.683</v>
      </c>
      <c r="I168" s="231"/>
      <c r="J168" s="227"/>
      <c r="K168" s="227"/>
      <c r="L168" s="232"/>
      <c r="M168" s="233"/>
      <c r="N168" s="234"/>
      <c r="O168" s="234"/>
      <c r="P168" s="234"/>
      <c r="Q168" s="234"/>
      <c r="R168" s="234"/>
      <c r="S168" s="234"/>
      <c r="T168" s="23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6" t="s">
        <v>151</v>
      </c>
      <c r="AU168" s="236" t="s">
        <v>84</v>
      </c>
      <c r="AV168" s="13" t="s">
        <v>84</v>
      </c>
      <c r="AW168" s="13" t="s">
        <v>35</v>
      </c>
      <c r="AX168" s="13" t="s">
        <v>74</v>
      </c>
      <c r="AY168" s="236" t="s">
        <v>137</v>
      </c>
    </row>
    <row r="169" s="14" customFormat="1">
      <c r="A169" s="14"/>
      <c r="B169" s="237"/>
      <c r="C169" s="238"/>
      <c r="D169" s="219" t="s">
        <v>151</v>
      </c>
      <c r="E169" s="239" t="s">
        <v>19</v>
      </c>
      <c r="F169" s="240" t="s">
        <v>174</v>
      </c>
      <c r="G169" s="238"/>
      <c r="H169" s="241">
        <v>61.908999999999999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7" t="s">
        <v>151</v>
      </c>
      <c r="AU169" s="247" t="s">
        <v>84</v>
      </c>
      <c r="AV169" s="14" t="s">
        <v>145</v>
      </c>
      <c r="AW169" s="14" t="s">
        <v>35</v>
      </c>
      <c r="AX169" s="14" t="s">
        <v>82</v>
      </c>
      <c r="AY169" s="247" t="s">
        <v>137</v>
      </c>
    </row>
    <row r="170" s="2" customFormat="1" ht="16.5" customHeight="1">
      <c r="A170" s="40"/>
      <c r="B170" s="41"/>
      <c r="C170" s="206" t="s">
        <v>224</v>
      </c>
      <c r="D170" s="206" t="s">
        <v>140</v>
      </c>
      <c r="E170" s="207" t="s">
        <v>456</v>
      </c>
      <c r="F170" s="208" t="s">
        <v>457</v>
      </c>
      <c r="G170" s="209" t="s">
        <v>143</v>
      </c>
      <c r="H170" s="210">
        <v>61.908999999999999</v>
      </c>
      <c r="I170" s="211"/>
      <c r="J170" s="212">
        <f>ROUND(I170*H170,2)</f>
        <v>0</v>
      </c>
      <c r="K170" s="208" t="s">
        <v>222</v>
      </c>
      <c r="L170" s="46"/>
      <c r="M170" s="213" t="s">
        <v>19</v>
      </c>
      <c r="N170" s="214" t="s">
        <v>45</v>
      </c>
      <c r="O170" s="86"/>
      <c r="P170" s="215">
        <f>O170*H170</f>
        <v>0</v>
      </c>
      <c r="Q170" s="215">
        <v>0.0043800000000000002</v>
      </c>
      <c r="R170" s="215">
        <f>Q170*H170</f>
        <v>0.27116141999999999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145</v>
      </c>
      <c r="AT170" s="217" t="s">
        <v>140</v>
      </c>
      <c r="AU170" s="217" t="s">
        <v>84</v>
      </c>
      <c r="AY170" s="19" t="s">
        <v>137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82</v>
      </c>
      <c r="BK170" s="218">
        <f>ROUND(I170*H170,2)</f>
        <v>0</v>
      </c>
      <c r="BL170" s="19" t="s">
        <v>145</v>
      </c>
      <c r="BM170" s="217" t="s">
        <v>458</v>
      </c>
    </row>
    <row r="171" s="2" customFormat="1">
      <c r="A171" s="40"/>
      <c r="B171" s="41"/>
      <c r="C171" s="42"/>
      <c r="D171" s="219" t="s">
        <v>147</v>
      </c>
      <c r="E171" s="42"/>
      <c r="F171" s="220" t="s">
        <v>459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147</v>
      </c>
      <c r="AU171" s="19" t="s">
        <v>84</v>
      </c>
    </row>
    <row r="172" s="13" customFormat="1">
      <c r="A172" s="13"/>
      <c r="B172" s="226"/>
      <c r="C172" s="227"/>
      <c r="D172" s="219" t="s">
        <v>151</v>
      </c>
      <c r="E172" s="228" t="s">
        <v>19</v>
      </c>
      <c r="F172" s="229" t="s">
        <v>453</v>
      </c>
      <c r="G172" s="227"/>
      <c r="H172" s="230">
        <v>40.225999999999999</v>
      </c>
      <c r="I172" s="231"/>
      <c r="J172" s="227"/>
      <c r="K172" s="227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151</v>
      </c>
      <c r="AU172" s="236" t="s">
        <v>84</v>
      </c>
      <c r="AV172" s="13" t="s">
        <v>84</v>
      </c>
      <c r="AW172" s="13" t="s">
        <v>35</v>
      </c>
      <c r="AX172" s="13" t="s">
        <v>74</v>
      </c>
      <c r="AY172" s="236" t="s">
        <v>137</v>
      </c>
    </row>
    <row r="173" s="13" customFormat="1">
      <c r="A173" s="13"/>
      <c r="B173" s="226"/>
      <c r="C173" s="227"/>
      <c r="D173" s="219" t="s">
        <v>151</v>
      </c>
      <c r="E173" s="228" t="s">
        <v>19</v>
      </c>
      <c r="F173" s="229" t="s">
        <v>454</v>
      </c>
      <c r="G173" s="227"/>
      <c r="H173" s="230">
        <v>5</v>
      </c>
      <c r="I173" s="231"/>
      <c r="J173" s="227"/>
      <c r="K173" s="227"/>
      <c r="L173" s="232"/>
      <c r="M173" s="233"/>
      <c r="N173" s="234"/>
      <c r="O173" s="234"/>
      <c r="P173" s="234"/>
      <c r="Q173" s="234"/>
      <c r="R173" s="234"/>
      <c r="S173" s="234"/>
      <c r="T173" s="23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6" t="s">
        <v>151</v>
      </c>
      <c r="AU173" s="236" t="s">
        <v>84</v>
      </c>
      <c r="AV173" s="13" t="s">
        <v>84</v>
      </c>
      <c r="AW173" s="13" t="s">
        <v>35</v>
      </c>
      <c r="AX173" s="13" t="s">
        <v>74</v>
      </c>
      <c r="AY173" s="236" t="s">
        <v>137</v>
      </c>
    </row>
    <row r="174" s="13" customFormat="1">
      <c r="A174" s="13"/>
      <c r="B174" s="226"/>
      <c r="C174" s="227"/>
      <c r="D174" s="219" t="s">
        <v>151</v>
      </c>
      <c r="E174" s="228" t="s">
        <v>19</v>
      </c>
      <c r="F174" s="229" t="s">
        <v>455</v>
      </c>
      <c r="G174" s="227"/>
      <c r="H174" s="230">
        <v>16.683</v>
      </c>
      <c r="I174" s="231"/>
      <c r="J174" s="227"/>
      <c r="K174" s="227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151</v>
      </c>
      <c r="AU174" s="236" t="s">
        <v>84</v>
      </c>
      <c r="AV174" s="13" t="s">
        <v>84</v>
      </c>
      <c r="AW174" s="13" t="s">
        <v>35</v>
      </c>
      <c r="AX174" s="13" t="s">
        <v>74</v>
      </c>
      <c r="AY174" s="236" t="s">
        <v>137</v>
      </c>
    </row>
    <row r="175" s="14" customFormat="1">
      <c r="A175" s="14"/>
      <c r="B175" s="237"/>
      <c r="C175" s="238"/>
      <c r="D175" s="219" t="s">
        <v>151</v>
      </c>
      <c r="E175" s="239" t="s">
        <v>19</v>
      </c>
      <c r="F175" s="240" t="s">
        <v>174</v>
      </c>
      <c r="G175" s="238"/>
      <c r="H175" s="241">
        <v>61.908999999999999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7" t="s">
        <v>151</v>
      </c>
      <c r="AU175" s="247" t="s">
        <v>84</v>
      </c>
      <c r="AV175" s="14" t="s">
        <v>145</v>
      </c>
      <c r="AW175" s="14" t="s">
        <v>35</v>
      </c>
      <c r="AX175" s="14" t="s">
        <v>82</v>
      </c>
      <c r="AY175" s="247" t="s">
        <v>137</v>
      </c>
    </row>
    <row r="176" s="2" customFormat="1" ht="16.5" customHeight="1">
      <c r="A176" s="40"/>
      <c r="B176" s="41"/>
      <c r="C176" s="206" t="s">
        <v>228</v>
      </c>
      <c r="D176" s="206" t="s">
        <v>140</v>
      </c>
      <c r="E176" s="207" t="s">
        <v>460</v>
      </c>
      <c r="F176" s="208" t="s">
        <v>461</v>
      </c>
      <c r="G176" s="209" t="s">
        <v>143</v>
      </c>
      <c r="H176" s="210">
        <v>61.908999999999999</v>
      </c>
      <c r="I176" s="211"/>
      <c r="J176" s="212">
        <f>ROUND(I176*H176,2)</f>
        <v>0</v>
      </c>
      <c r="K176" s="208" t="s">
        <v>144</v>
      </c>
      <c r="L176" s="46"/>
      <c r="M176" s="213" t="s">
        <v>19</v>
      </c>
      <c r="N176" s="214" t="s">
        <v>45</v>
      </c>
      <c r="O176" s="86"/>
      <c r="P176" s="215">
        <f>O176*H176</f>
        <v>0</v>
      </c>
      <c r="Q176" s="215">
        <v>0.018380000000000001</v>
      </c>
      <c r="R176" s="215">
        <f>Q176*H176</f>
        <v>1.13788742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145</v>
      </c>
      <c r="AT176" s="217" t="s">
        <v>140</v>
      </c>
      <c r="AU176" s="217" t="s">
        <v>84</v>
      </c>
      <c r="AY176" s="19" t="s">
        <v>137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82</v>
      </c>
      <c r="BK176" s="218">
        <f>ROUND(I176*H176,2)</f>
        <v>0</v>
      </c>
      <c r="BL176" s="19" t="s">
        <v>145</v>
      </c>
      <c r="BM176" s="217" t="s">
        <v>462</v>
      </c>
    </row>
    <row r="177" s="2" customFormat="1">
      <c r="A177" s="40"/>
      <c r="B177" s="41"/>
      <c r="C177" s="42"/>
      <c r="D177" s="219" t="s">
        <v>147</v>
      </c>
      <c r="E177" s="42"/>
      <c r="F177" s="220" t="s">
        <v>463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147</v>
      </c>
      <c r="AU177" s="19" t="s">
        <v>84</v>
      </c>
    </row>
    <row r="178" s="2" customFormat="1">
      <c r="A178" s="40"/>
      <c r="B178" s="41"/>
      <c r="C178" s="42"/>
      <c r="D178" s="224" t="s">
        <v>149</v>
      </c>
      <c r="E178" s="42"/>
      <c r="F178" s="225" t="s">
        <v>464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149</v>
      </c>
      <c r="AU178" s="19" t="s">
        <v>84</v>
      </c>
    </row>
    <row r="179" s="13" customFormat="1">
      <c r="A179" s="13"/>
      <c r="B179" s="226"/>
      <c r="C179" s="227"/>
      <c r="D179" s="219" t="s">
        <v>151</v>
      </c>
      <c r="E179" s="228" t="s">
        <v>19</v>
      </c>
      <c r="F179" s="229" t="s">
        <v>453</v>
      </c>
      <c r="G179" s="227"/>
      <c r="H179" s="230">
        <v>40.225999999999999</v>
      </c>
      <c r="I179" s="231"/>
      <c r="J179" s="227"/>
      <c r="K179" s="227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151</v>
      </c>
      <c r="AU179" s="236" t="s">
        <v>84</v>
      </c>
      <c r="AV179" s="13" t="s">
        <v>84</v>
      </c>
      <c r="AW179" s="13" t="s">
        <v>35</v>
      </c>
      <c r="AX179" s="13" t="s">
        <v>74</v>
      </c>
      <c r="AY179" s="236" t="s">
        <v>137</v>
      </c>
    </row>
    <row r="180" s="13" customFormat="1">
      <c r="A180" s="13"/>
      <c r="B180" s="226"/>
      <c r="C180" s="227"/>
      <c r="D180" s="219" t="s">
        <v>151</v>
      </c>
      <c r="E180" s="228" t="s">
        <v>19</v>
      </c>
      <c r="F180" s="229" t="s">
        <v>454</v>
      </c>
      <c r="G180" s="227"/>
      <c r="H180" s="230">
        <v>5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151</v>
      </c>
      <c r="AU180" s="236" t="s">
        <v>84</v>
      </c>
      <c r="AV180" s="13" t="s">
        <v>84</v>
      </c>
      <c r="AW180" s="13" t="s">
        <v>35</v>
      </c>
      <c r="AX180" s="13" t="s">
        <v>74</v>
      </c>
      <c r="AY180" s="236" t="s">
        <v>137</v>
      </c>
    </row>
    <row r="181" s="13" customFormat="1">
      <c r="A181" s="13"/>
      <c r="B181" s="226"/>
      <c r="C181" s="227"/>
      <c r="D181" s="219" t="s">
        <v>151</v>
      </c>
      <c r="E181" s="228" t="s">
        <v>19</v>
      </c>
      <c r="F181" s="229" t="s">
        <v>455</v>
      </c>
      <c r="G181" s="227"/>
      <c r="H181" s="230">
        <v>16.683</v>
      </c>
      <c r="I181" s="231"/>
      <c r="J181" s="227"/>
      <c r="K181" s="227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151</v>
      </c>
      <c r="AU181" s="236" t="s">
        <v>84</v>
      </c>
      <c r="AV181" s="13" t="s">
        <v>84</v>
      </c>
      <c r="AW181" s="13" t="s">
        <v>35</v>
      </c>
      <c r="AX181" s="13" t="s">
        <v>74</v>
      </c>
      <c r="AY181" s="236" t="s">
        <v>137</v>
      </c>
    </row>
    <row r="182" s="14" customFormat="1">
      <c r="A182" s="14"/>
      <c r="B182" s="237"/>
      <c r="C182" s="238"/>
      <c r="D182" s="219" t="s">
        <v>151</v>
      </c>
      <c r="E182" s="239" t="s">
        <v>19</v>
      </c>
      <c r="F182" s="240" t="s">
        <v>174</v>
      </c>
      <c r="G182" s="238"/>
      <c r="H182" s="241">
        <v>61.908999999999999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151</v>
      </c>
      <c r="AU182" s="247" t="s">
        <v>84</v>
      </c>
      <c r="AV182" s="14" t="s">
        <v>145</v>
      </c>
      <c r="AW182" s="14" t="s">
        <v>35</v>
      </c>
      <c r="AX182" s="14" t="s">
        <v>82</v>
      </c>
      <c r="AY182" s="247" t="s">
        <v>137</v>
      </c>
    </row>
    <row r="183" s="2" customFormat="1" ht="16.5" customHeight="1">
      <c r="A183" s="40"/>
      <c r="B183" s="41"/>
      <c r="C183" s="206" t="s">
        <v>219</v>
      </c>
      <c r="D183" s="206" t="s">
        <v>140</v>
      </c>
      <c r="E183" s="207" t="s">
        <v>465</v>
      </c>
      <c r="F183" s="208" t="s">
        <v>466</v>
      </c>
      <c r="G183" s="209" t="s">
        <v>143</v>
      </c>
      <c r="H183" s="210">
        <v>123.818</v>
      </c>
      <c r="I183" s="211"/>
      <c r="J183" s="212">
        <f>ROUND(I183*H183,2)</f>
        <v>0</v>
      </c>
      <c r="K183" s="208" t="s">
        <v>144</v>
      </c>
      <c r="L183" s="46"/>
      <c r="M183" s="213" t="s">
        <v>19</v>
      </c>
      <c r="N183" s="214" t="s">
        <v>45</v>
      </c>
      <c r="O183" s="86"/>
      <c r="P183" s="215">
        <f>O183*H183</f>
        <v>0</v>
      </c>
      <c r="Q183" s="215">
        <v>0.0079000000000000008</v>
      </c>
      <c r="R183" s="215">
        <f>Q183*H183</f>
        <v>0.97816220000000009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145</v>
      </c>
      <c r="AT183" s="217" t="s">
        <v>140</v>
      </c>
      <c r="AU183" s="217" t="s">
        <v>84</v>
      </c>
      <c r="AY183" s="19" t="s">
        <v>137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82</v>
      </c>
      <c r="BK183" s="218">
        <f>ROUND(I183*H183,2)</f>
        <v>0</v>
      </c>
      <c r="BL183" s="19" t="s">
        <v>145</v>
      </c>
      <c r="BM183" s="217" t="s">
        <v>467</v>
      </c>
    </row>
    <row r="184" s="2" customFormat="1">
      <c r="A184" s="40"/>
      <c r="B184" s="41"/>
      <c r="C184" s="42"/>
      <c r="D184" s="219" t="s">
        <v>147</v>
      </c>
      <c r="E184" s="42"/>
      <c r="F184" s="220" t="s">
        <v>468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147</v>
      </c>
      <c r="AU184" s="19" t="s">
        <v>84</v>
      </c>
    </row>
    <row r="185" s="2" customFormat="1">
      <c r="A185" s="40"/>
      <c r="B185" s="41"/>
      <c r="C185" s="42"/>
      <c r="D185" s="224" t="s">
        <v>149</v>
      </c>
      <c r="E185" s="42"/>
      <c r="F185" s="225" t="s">
        <v>469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149</v>
      </c>
      <c r="AU185" s="19" t="s">
        <v>84</v>
      </c>
    </row>
    <row r="186" s="13" customFormat="1">
      <c r="A186" s="13"/>
      <c r="B186" s="226"/>
      <c r="C186" s="227"/>
      <c r="D186" s="219" t="s">
        <v>151</v>
      </c>
      <c r="E186" s="228" t="s">
        <v>19</v>
      </c>
      <c r="F186" s="229" t="s">
        <v>470</v>
      </c>
      <c r="G186" s="227"/>
      <c r="H186" s="230">
        <v>61.908999999999999</v>
      </c>
      <c r="I186" s="231"/>
      <c r="J186" s="227"/>
      <c r="K186" s="227"/>
      <c r="L186" s="232"/>
      <c r="M186" s="233"/>
      <c r="N186" s="234"/>
      <c r="O186" s="234"/>
      <c r="P186" s="234"/>
      <c r="Q186" s="234"/>
      <c r="R186" s="234"/>
      <c r="S186" s="234"/>
      <c r="T186" s="23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6" t="s">
        <v>151</v>
      </c>
      <c r="AU186" s="236" t="s">
        <v>84</v>
      </c>
      <c r="AV186" s="13" t="s">
        <v>84</v>
      </c>
      <c r="AW186" s="13" t="s">
        <v>35</v>
      </c>
      <c r="AX186" s="13" t="s">
        <v>82</v>
      </c>
      <c r="AY186" s="236" t="s">
        <v>137</v>
      </c>
    </row>
    <row r="187" s="13" customFormat="1">
      <c r="A187" s="13"/>
      <c r="B187" s="226"/>
      <c r="C187" s="227"/>
      <c r="D187" s="219" t="s">
        <v>151</v>
      </c>
      <c r="E187" s="227"/>
      <c r="F187" s="229" t="s">
        <v>471</v>
      </c>
      <c r="G187" s="227"/>
      <c r="H187" s="230">
        <v>123.818</v>
      </c>
      <c r="I187" s="231"/>
      <c r="J187" s="227"/>
      <c r="K187" s="227"/>
      <c r="L187" s="232"/>
      <c r="M187" s="233"/>
      <c r="N187" s="234"/>
      <c r="O187" s="234"/>
      <c r="P187" s="234"/>
      <c r="Q187" s="234"/>
      <c r="R187" s="234"/>
      <c r="S187" s="234"/>
      <c r="T187" s="23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6" t="s">
        <v>151</v>
      </c>
      <c r="AU187" s="236" t="s">
        <v>84</v>
      </c>
      <c r="AV187" s="13" t="s">
        <v>84</v>
      </c>
      <c r="AW187" s="13" t="s">
        <v>4</v>
      </c>
      <c r="AX187" s="13" t="s">
        <v>82</v>
      </c>
      <c r="AY187" s="236" t="s">
        <v>137</v>
      </c>
    </row>
    <row r="188" s="2" customFormat="1" ht="16.5" customHeight="1">
      <c r="A188" s="40"/>
      <c r="B188" s="41"/>
      <c r="C188" s="206" t="s">
        <v>472</v>
      </c>
      <c r="D188" s="206" t="s">
        <v>140</v>
      </c>
      <c r="E188" s="207" t="s">
        <v>473</v>
      </c>
      <c r="F188" s="208" t="s">
        <v>474</v>
      </c>
      <c r="G188" s="209" t="s">
        <v>143</v>
      </c>
      <c r="H188" s="210">
        <v>335.36700000000002</v>
      </c>
      <c r="I188" s="211"/>
      <c r="J188" s="212">
        <f>ROUND(I188*H188,2)</f>
        <v>0</v>
      </c>
      <c r="K188" s="208" t="s">
        <v>222</v>
      </c>
      <c r="L188" s="46"/>
      <c r="M188" s="213" t="s">
        <v>19</v>
      </c>
      <c r="N188" s="214" t="s">
        <v>45</v>
      </c>
      <c r="O188" s="86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145</v>
      </c>
      <c r="AT188" s="217" t="s">
        <v>140</v>
      </c>
      <c r="AU188" s="217" t="s">
        <v>84</v>
      </c>
      <c r="AY188" s="19" t="s">
        <v>137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9" t="s">
        <v>82</v>
      </c>
      <c r="BK188" s="218">
        <f>ROUND(I188*H188,2)</f>
        <v>0</v>
      </c>
      <c r="BL188" s="19" t="s">
        <v>145</v>
      </c>
      <c r="BM188" s="217" t="s">
        <v>475</v>
      </c>
    </row>
    <row r="189" s="2" customFormat="1">
      <c r="A189" s="40"/>
      <c r="B189" s="41"/>
      <c r="C189" s="42"/>
      <c r="D189" s="219" t="s">
        <v>147</v>
      </c>
      <c r="E189" s="42"/>
      <c r="F189" s="220" t="s">
        <v>474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147</v>
      </c>
      <c r="AU189" s="19" t="s">
        <v>84</v>
      </c>
    </row>
    <row r="190" s="15" customFormat="1">
      <c r="A190" s="15"/>
      <c r="B190" s="248"/>
      <c r="C190" s="249"/>
      <c r="D190" s="219" t="s">
        <v>151</v>
      </c>
      <c r="E190" s="250" t="s">
        <v>19</v>
      </c>
      <c r="F190" s="251" t="s">
        <v>181</v>
      </c>
      <c r="G190" s="249"/>
      <c r="H190" s="250" t="s">
        <v>19</v>
      </c>
      <c r="I190" s="252"/>
      <c r="J190" s="249"/>
      <c r="K190" s="249"/>
      <c r="L190" s="253"/>
      <c r="M190" s="254"/>
      <c r="N190" s="255"/>
      <c r="O190" s="255"/>
      <c r="P190" s="255"/>
      <c r="Q190" s="255"/>
      <c r="R190" s="255"/>
      <c r="S190" s="255"/>
      <c r="T190" s="256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57" t="s">
        <v>151</v>
      </c>
      <c r="AU190" s="257" t="s">
        <v>84</v>
      </c>
      <c r="AV190" s="15" t="s">
        <v>82</v>
      </c>
      <c r="AW190" s="15" t="s">
        <v>35</v>
      </c>
      <c r="AX190" s="15" t="s">
        <v>74</v>
      </c>
      <c r="AY190" s="257" t="s">
        <v>137</v>
      </c>
    </row>
    <row r="191" s="13" customFormat="1">
      <c r="A191" s="13"/>
      <c r="B191" s="226"/>
      <c r="C191" s="227"/>
      <c r="D191" s="219" t="s">
        <v>151</v>
      </c>
      <c r="E191" s="228" t="s">
        <v>19</v>
      </c>
      <c r="F191" s="229" t="s">
        <v>324</v>
      </c>
      <c r="G191" s="227"/>
      <c r="H191" s="230">
        <v>272.65499999999997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151</v>
      </c>
      <c r="AU191" s="236" t="s">
        <v>84</v>
      </c>
      <c r="AV191" s="13" t="s">
        <v>84</v>
      </c>
      <c r="AW191" s="13" t="s">
        <v>35</v>
      </c>
      <c r="AX191" s="13" t="s">
        <v>74</v>
      </c>
      <c r="AY191" s="236" t="s">
        <v>137</v>
      </c>
    </row>
    <row r="192" s="15" customFormat="1">
      <c r="A192" s="15"/>
      <c r="B192" s="248"/>
      <c r="C192" s="249"/>
      <c r="D192" s="219" t="s">
        <v>151</v>
      </c>
      <c r="E192" s="250" t="s">
        <v>19</v>
      </c>
      <c r="F192" s="251" t="s">
        <v>476</v>
      </c>
      <c r="G192" s="249"/>
      <c r="H192" s="250" t="s">
        <v>19</v>
      </c>
      <c r="I192" s="252"/>
      <c r="J192" s="249"/>
      <c r="K192" s="249"/>
      <c r="L192" s="253"/>
      <c r="M192" s="254"/>
      <c r="N192" s="255"/>
      <c r="O192" s="255"/>
      <c r="P192" s="255"/>
      <c r="Q192" s="255"/>
      <c r="R192" s="255"/>
      <c r="S192" s="255"/>
      <c r="T192" s="256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57" t="s">
        <v>151</v>
      </c>
      <c r="AU192" s="257" t="s">
        <v>84</v>
      </c>
      <c r="AV192" s="15" t="s">
        <v>82</v>
      </c>
      <c r="AW192" s="15" t="s">
        <v>35</v>
      </c>
      <c r="AX192" s="15" t="s">
        <v>74</v>
      </c>
      <c r="AY192" s="257" t="s">
        <v>137</v>
      </c>
    </row>
    <row r="193" s="13" customFormat="1">
      <c r="A193" s="13"/>
      <c r="B193" s="226"/>
      <c r="C193" s="227"/>
      <c r="D193" s="219" t="s">
        <v>151</v>
      </c>
      <c r="E193" s="228" t="s">
        <v>19</v>
      </c>
      <c r="F193" s="229" t="s">
        <v>326</v>
      </c>
      <c r="G193" s="227"/>
      <c r="H193" s="230">
        <v>62.712000000000003</v>
      </c>
      <c r="I193" s="231"/>
      <c r="J193" s="227"/>
      <c r="K193" s="227"/>
      <c r="L193" s="232"/>
      <c r="M193" s="233"/>
      <c r="N193" s="234"/>
      <c r="O193" s="234"/>
      <c r="P193" s="234"/>
      <c r="Q193" s="234"/>
      <c r="R193" s="234"/>
      <c r="S193" s="234"/>
      <c r="T193" s="23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6" t="s">
        <v>151</v>
      </c>
      <c r="AU193" s="236" t="s">
        <v>84</v>
      </c>
      <c r="AV193" s="13" t="s">
        <v>84</v>
      </c>
      <c r="AW193" s="13" t="s">
        <v>35</v>
      </c>
      <c r="AX193" s="13" t="s">
        <v>74</v>
      </c>
      <c r="AY193" s="236" t="s">
        <v>137</v>
      </c>
    </row>
    <row r="194" s="14" customFormat="1">
      <c r="A194" s="14"/>
      <c r="B194" s="237"/>
      <c r="C194" s="238"/>
      <c r="D194" s="219" t="s">
        <v>151</v>
      </c>
      <c r="E194" s="239" t="s">
        <v>19</v>
      </c>
      <c r="F194" s="240" t="s">
        <v>174</v>
      </c>
      <c r="G194" s="238"/>
      <c r="H194" s="241">
        <v>335.36700000000002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7" t="s">
        <v>151</v>
      </c>
      <c r="AU194" s="247" t="s">
        <v>84</v>
      </c>
      <c r="AV194" s="14" t="s">
        <v>145</v>
      </c>
      <c r="AW194" s="14" t="s">
        <v>35</v>
      </c>
      <c r="AX194" s="14" t="s">
        <v>82</v>
      </c>
      <c r="AY194" s="247" t="s">
        <v>137</v>
      </c>
    </row>
    <row r="195" s="2" customFormat="1" ht="21.75" customHeight="1">
      <c r="A195" s="40"/>
      <c r="B195" s="41"/>
      <c r="C195" s="206" t="s">
        <v>477</v>
      </c>
      <c r="D195" s="206" t="s">
        <v>140</v>
      </c>
      <c r="E195" s="207" t="s">
        <v>478</v>
      </c>
      <c r="F195" s="208" t="s">
        <v>479</v>
      </c>
      <c r="G195" s="209" t="s">
        <v>162</v>
      </c>
      <c r="H195" s="210">
        <v>1.581</v>
      </c>
      <c r="I195" s="211"/>
      <c r="J195" s="212">
        <f>ROUND(I195*H195,2)</f>
        <v>0</v>
      </c>
      <c r="K195" s="208" t="s">
        <v>144</v>
      </c>
      <c r="L195" s="46"/>
      <c r="M195" s="213" t="s">
        <v>19</v>
      </c>
      <c r="N195" s="214" t="s">
        <v>45</v>
      </c>
      <c r="O195" s="86"/>
      <c r="P195" s="215">
        <f>O195*H195</f>
        <v>0</v>
      </c>
      <c r="Q195" s="215">
        <v>2.5018699999999998</v>
      </c>
      <c r="R195" s="215">
        <f>Q195*H195</f>
        <v>3.9554564699999997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145</v>
      </c>
      <c r="AT195" s="217" t="s">
        <v>140</v>
      </c>
      <c r="AU195" s="217" t="s">
        <v>84</v>
      </c>
      <c r="AY195" s="19" t="s">
        <v>137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9" t="s">
        <v>82</v>
      </c>
      <c r="BK195" s="218">
        <f>ROUND(I195*H195,2)</f>
        <v>0</v>
      </c>
      <c r="BL195" s="19" t="s">
        <v>145</v>
      </c>
      <c r="BM195" s="217" t="s">
        <v>480</v>
      </c>
    </row>
    <row r="196" s="2" customFormat="1">
      <c r="A196" s="40"/>
      <c r="B196" s="41"/>
      <c r="C196" s="42"/>
      <c r="D196" s="219" t="s">
        <v>147</v>
      </c>
      <c r="E196" s="42"/>
      <c r="F196" s="220" t="s">
        <v>479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147</v>
      </c>
      <c r="AU196" s="19" t="s">
        <v>84</v>
      </c>
    </row>
    <row r="197" s="2" customFormat="1">
      <c r="A197" s="40"/>
      <c r="B197" s="41"/>
      <c r="C197" s="42"/>
      <c r="D197" s="224" t="s">
        <v>149</v>
      </c>
      <c r="E197" s="42"/>
      <c r="F197" s="225" t="s">
        <v>481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149</v>
      </c>
      <c r="AU197" s="19" t="s">
        <v>84</v>
      </c>
    </row>
    <row r="198" s="15" customFormat="1">
      <c r="A198" s="15"/>
      <c r="B198" s="248"/>
      <c r="C198" s="249"/>
      <c r="D198" s="219" t="s">
        <v>151</v>
      </c>
      <c r="E198" s="250" t="s">
        <v>19</v>
      </c>
      <c r="F198" s="251" t="s">
        <v>482</v>
      </c>
      <c r="G198" s="249"/>
      <c r="H198" s="250" t="s">
        <v>19</v>
      </c>
      <c r="I198" s="252"/>
      <c r="J198" s="249"/>
      <c r="K198" s="249"/>
      <c r="L198" s="253"/>
      <c r="M198" s="254"/>
      <c r="N198" s="255"/>
      <c r="O198" s="255"/>
      <c r="P198" s="255"/>
      <c r="Q198" s="255"/>
      <c r="R198" s="255"/>
      <c r="S198" s="255"/>
      <c r="T198" s="256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57" t="s">
        <v>151</v>
      </c>
      <c r="AU198" s="257" t="s">
        <v>84</v>
      </c>
      <c r="AV198" s="15" t="s">
        <v>82</v>
      </c>
      <c r="AW198" s="15" t="s">
        <v>35</v>
      </c>
      <c r="AX198" s="15" t="s">
        <v>74</v>
      </c>
      <c r="AY198" s="257" t="s">
        <v>137</v>
      </c>
    </row>
    <row r="199" s="13" customFormat="1">
      <c r="A199" s="13"/>
      <c r="B199" s="226"/>
      <c r="C199" s="227"/>
      <c r="D199" s="219" t="s">
        <v>151</v>
      </c>
      <c r="E199" s="228" t="s">
        <v>19</v>
      </c>
      <c r="F199" s="229" t="s">
        <v>483</v>
      </c>
      <c r="G199" s="227"/>
      <c r="H199" s="230">
        <v>1.452</v>
      </c>
      <c r="I199" s="231"/>
      <c r="J199" s="227"/>
      <c r="K199" s="227"/>
      <c r="L199" s="232"/>
      <c r="M199" s="233"/>
      <c r="N199" s="234"/>
      <c r="O199" s="234"/>
      <c r="P199" s="234"/>
      <c r="Q199" s="234"/>
      <c r="R199" s="234"/>
      <c r="S199" s="234"/>
      <c r="T199" s="23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6" t="s">
        <v>151</v>
      </c>
      <c r="AU199" s="236" t="s">
        <v>84</v>
      </c>
      <c r="AV199" s="13" t="s">
        <v>84</v>
      </c>
      <c r="AW199" s="13" t="s">
        <v>35</v>
      </c>
      <c r="AX199" s="13" t="s">
        <v>74</v>
      </c>
      <c r="AY199" s="236" t="s">
        <v>137</v>
      </c>
    </row>
    <row r="200" s="13" customFormat="1">
      <c r="A200" s="13"/>
      <c r="B200" s="226"/>
      <c r="C200" s="227"/>
      <c r="D200" s="219" t="s">
        <v>151</v>
      </c>
      <c r="E200" s="228" t="s">
        <v>19</v>
      </c>
      <c r="F200" s="229" t="s">
        <v>484</v>
      </c>
      <c r="G200" s="227"/>
      <c r="H200" s="230">
        <v>0.129</v>
      </c>
      <c r="I200" s="231"/>
      <c r="J200" s="227"/>
      <c r="K200" s="227"/>
      <c r="L200" s="232"/>
      <c r="M200" s="233"/>
      <c r="N200" s="234"/>
      <c r="O200" s="234"/>
      <c r="P200" s="234"/>
      <c r="Q200" s="234"/>
      <c r="R200" s="234"/>
      <c r="S200" s="234"/>
      <c r="T200" s="23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6" t="s">
        <v>151</v>
      </c>
      <c r="AU200" s="236" t="s">
        <v>84</v>
      </c>
      <c r="AV200" s="13" t="s">
        <v>84</v>
      </c>
      <c r="AW200" s="13" t="s">
        <v>35</v>
      </c>
      <c r="AX200" s="13" t="s">
        <v>74</v>
      </c>
      <c r="AY200" s="236" t="s">
        <v>137</v>
      </c>
    </row>
    <row r="201" s="14" customFormat="1">
      <c r="A201" s="14"/>
      <c r="B201" s="237"/>
      <c r="C201" s="238"/>
      <c r="D201" s="219" t="s">
        <v>151</v>
      </c>
      <c r="E201" s="239" t="s">
        <v>19</v>
      </c>
      <c r="F201" s="240" t="s">
        <v>174</v>
      </c>
      <c r="G201" s="238"/>
      <c r="H201" s="241">
        <v>1.581</v>
      </c>
      <c r="I201" s="242"/>
      <c r="J201" s="238"/>
      <c r="K201" s="238"/>
      <c r="L201" s="243"/>
      <c r="M201" s="244"/>
      <c r="N201" s="245"/>
      <c r="O201" s="245"/>
      <c r="P201" s="245"/>
      <c r="Q201" s="245"/>
      <c r="R201" s="245"/>
      <c r="S201" s="245"/>
      <c r="T201" s="24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7" t="s">
        <v>151</v>
      </c>
      <c r="AU201" s="247" t="s">
        <v>84</v>
      </c>
      <c r="AV201" s="14" t="s">
        <v>145</v>
      </c>
      <c r="AW201" s="14" t="s">
        <v>35</v>
      </c>
      <c r="AX201" s="14" t="s">
        <v>82</v>
      </c>
      <c r="AY201" s="247" t="s">
        <v>137</v>
      </c>
    </row>
    <row r="202" s="2" customFormat="1" ht="21.75" customHeight="1">
      <c r="A202" s="40"/>
      <c r="B202" s="41"/>
      <c r="C202" s="206" t="s">
        <v>485</v>
      </c>
      <c r="D202" s="206" t="s">
        <v>140</v>
      </c>
      <c r="E202" s="207" t="s">
        <v>486</v>
      </c>
      <c r="F202" s="208" t="s">
        <v>487</v>
      </c>
      <c r="G202" s="209" t="s">
        <v>162</v>
      </c>
      <c r="H202" s="210">
        <v>1.581</v>
      </c>
      <c r="I202" s="211"/>
      <c r="J202" s="212">
        <f>ROUND(I202*H202,2)</f>
        <v>0</v>
      </c>
      <c r="K202" s="208" t="s">
        <v>144</v>
      </c>
      <c r="L202" s="46"/>
      <c r="M202" s="213" t="s">
        <v>19</v>
      </c>
      <c r="N202" s="214" t="s">
        <v>45</v>
      </c>
      <c r="O202" s="86"/>
      <c r="P202" s="215">
        <f>O202*H202</f>
        <v>0</v>
      </c>
      <c r="Q202" s="215">
        <v>0</v>
      </c>
      <c r="R202" s="215">
        <f>Q202*H202</f>
        <v>0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145</v>
      </c>
      <c r="AT202" s="217" t="s">
        <v>140</v>
      </c>
      <c r="AU202" s="217" t="s">
        <v>84</v>
      </c>
      <c r="AY202" s="19" t="s">
        <v>137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82</v>
      </c>
      <c r="BK202" s="218">
        <f>ROUND(I202*H202,2)</f>
        <v>0</v>
      </c>
      <c r="BL202" s="19" t="s">
        <v>145</v>
      </c>
      <c r="BM202" s="217" t="s">
        <v>488</v>
      </c>
    </row>
    <row r="203" s="2" customFormat="1">
      <c r="A203" s="40"/>
      <c r="B203" s="41"/>
      <c r="C203" s="42"/>
      <c r="D203" s="219" t="s">
        <v>147</v>
      </c>
      <c r="E203" s="42"/>
      <c r="F203" s="220" t="s">
        <v>487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147</v>
      </c>
      <c r="AU203" s="19" t="s">
        <v>84</v>
      </c>
    </row>
    <row r="204" s="2" customFormat="1">
      <c r="A204" s="40"/>
      <c r="B204" s="41"/>
      <c r="C204" s="42"/>
      <c r="D204" s="224" t="s">
        <v>149</v>
      </c>
      <c r="E204" s="42"/>
      <c r="F204" s="225" t="s">
        <v>489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149</v>
      </c>
      <c r="AU204" s="19" t="s">
        <v>84</v>
      </c>
    </row>
    <row r="205" s="15" customFormat="1">
      <c r="A205" s="15"/>
      <c r="B205" s="248"/>
      <c r="C205" s="249"/>
      <c r="D205" s="219" t="s">
        <v>151</v>
      </c>
      <c r="E205" s="250" t="s">
        <v>19</v>
      </c>
      <c r="F205" s="251" t="s">
        <v>482</v>
      </c>
      <c r="G205" s="249"/>
      <c r="H205" s="250" t="s">
        <v>19</v>
      </c>
      <c r="I205" s="252"/>
      <c r="J205" s="249"/>
      <c r="K205" s="249"/>
      <c r="L205" s="253"/>
      <c r="M205" s="254"/>
      <c r="N205" s="255"/>
      <c r="O205" s="255"/>
      <c r="P205" s="255"/>
      <c r="Q205" s="255"/>
      <c r="R205" s="255"/>
      <c r="S205" s="255"/>
      <c r="T205" s="256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57" t="s">
        <v>151</v>
      </c>
      <c r="AU205" s="257" t="s">
        <v>84</v>
      </c>
      <c r="AV205" s="15" t="s">
        <v>82</v>
      </c>
      <c r="AW205" s="15" t="s">
        <v>35</v>
      </c>
      <c r="AX205" s="15" t="s">
        <v>74</v>
      </c>
      <c r="AY205" s="257" t="s">
        <v>137</v>
      </c>
    </row>
    <row r="206" s="13" customFormat="1">
      <c r="A206" s="13"/>
      <c r="B206" s="226"/>
      <c r="C206" s="227"/>
      <c r="D206" s="219" t="s">
        <v>151</v>
      </c>
      <c r="E206" s="228" t="s">
        <v>19</v>
      </c>
      <c r="F206" s="229" t="s">
        <v>483</v>
      </c>
      <c r="G206" s="227"/>
      <c r="H206" s="230">
        <v>1.452</v>
      </c>
      <c r="I206" s="231"/>
      <c r="J206" s="227"/>
      <c r="K206" s="227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151</v>
      </c>
      <c r="AU206" s="236" t="s">
        <v>84</v>
      </c>
      <c r="AV206" s="13" t="s">
        <v>84</v>
      </c>
      <c r="AW206" s="13" t="s">
        <v>35</v>
      </c>
      <c r="AX206" s="13" t="s">
        <v>74</v>
      </c>
      <c r="AY206" s="236" t="s">
        <v>137</v>
      </c>
    </row>
    <row r="207" s="13" customFormat="1">
      <c r="A207" s="13"/>
      <c r="B207" s="226"/>
      <c r="C207" s="227"/>
      <c r="D207" s="219" t="s">
        <v>151</v>
      </c>
      <c r="E207" s="228" t="s">
        <v>19</v>
      </c>
      <c r="F207" s="229" t="s">
        <v>484</v>
      </c>
      <c r="G207" s="227"/>
      <c r="H207" s="230">
        <v>0.129</v>
      </c>
      <c r="I207" s="231"/>
      <c r="J207" s="227"/>
      <c r="K207" s="227"/>
      <c r="L207" s="232"/>
      <c r="M207" s="233"/>
      <c r="N207" s="234"/>
      <c r="O207" s="234"/>
      <c r="P207" s="234"/>
      <c r="Q207" s="234"/>
      <c r="R207" s="234"/>
      <c r="S207" s="234"/>
      <c r="T207" s="23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6" t="s">
        <v>151</v>
      </c>
      <c r="AU207" s="236" t="s">
        <v>84</v>
      </c>
      <c r="AV207" s="13" t="s">
        <v>84</v>
      </c>
      <c r="AW207" s="13" t="s">
        <v>35</v>
      </c>
      <c r="AX207" s="13" t="s">
        <v>74</v>
      </c>
      <c r="AY207" s="236" t="s">
        <v>137</v>
      </c>
    </row>
    <row r="208" s="14" customFormat="1">
      <c r="A208" s="14"/>
      <c r="B208" s="237"/>
      <c r="C208" s="238"/>
      <c r="D208" s="219" t="s">
        <v>151</v>
      </c>
      <c r="E208" s="239" t="s">
        <v>19</v>
      </c>
      <c r="F208" s="240" t="s">
        <v>174</v>
      </c>
      <c r="G208" s="238"/>
      <c r="H208" s="241">
        <v>1.581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7" t="s">
        <v>151</v>
      </c>
      <c r="AU208" s="247" t="s">
        <v>84</v>
      </c>
      <c r="AV208" s="14" t="s">
        <v>145</v>
      </c>
      <c r="AW208" s="14" t="s">
        <v>35</v>
      </c>
      <c r="AX208" s="14" t="s">
        <v>82</v>
      </c>
      <c r="AY208" s="247" t="s">
        <v>137</v>
      </c>
    </row>
    <row r="209" s="2" customFormat="1" ht="24.15" customHeight="1">
      <c r="A209" s="40"/>
      <c r="B209" s="41"/>
      <c r="C209" s="206" t="s">
        <v>490</v>
      </c>
      <c r="D209" s="206" t="s">
        <v>140</v>
      </c>
      <c r="E209" s="207" t="s">
        <v>491</v>
      </c>
      <c r="F209" s="208" t="s">
        <v>492</v>
      </c>
      <c r="G209" s="209" t="s">
        <v>192</v>
      </c>
      <c r="H209" s="210">
        <v>9.6280000000000001</v>
      </c>
      <c r="I209" s="211"/>
      <c r="J209" s="212">
        <f>ROUND(I209*H209,2)</f>
        <v>0</v>
      </c>
      <c r="K209" s="208" t="s">
        <v>144</v>
      </c>
      <c r="L209" s="46"/>
      <c r="M209" s="213" t="s">
        <v>19</v>
      </c>
      <c r="N209" s="214" t="s">
        <v>45</v>
      </c>
      <c r="O209" s="86"/>
      <c r="P209" s="215">
        <f>O209*H209</f>
        <v>0</v>
      </c>
      <c r="Q209" s="215">
        <v>2.0000000000000002E-05</v>
      </c>
      <c r="R209" s="215">
        <f>Q209*H209</f>
        <v>0.00019256000000000001</v>
      </c>
      <c r="S209" s="215">
        <v>0</v>
      </c>
      <c r="T209" s="216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7" t="s">
        <v>145</v>
      </c>
      <c r="AT209" s="217" t="s">
        <v>140</v>
      </c>
      <c r="AU209" s="217" t="s">
        <v>84</v>
      </c>
      <c r="AY209" s="19" t="s">
        <v>137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9" t="s">
        <v>82</v>
      </c>
      <c r="BK209" s="218">
        <f>ROUND(I209*H209,2)</f>
        <v>0</v>
      </c>
      <c r="BL209" s="19" t="s">
        <v>145</v>
      </c>
      <c r="BM209" s="217" t="s">
        <v>493</v>
      </c>
    </row>
    <row r="210" s="2" customFormat="1">
      <c r="A210" s="40"/>
      <c r="B210" s="41"/>
      <c r="C210" s="42"/>
      <c r="D210" s="219" t="s">
        <v>147</v>
      </c>
      <c r="E210" s="42"/>
      <c r="F210" s="220" t="s">
        <v>492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147</v>
      </c>
      <c r="AU210" s="19" t="s">
        <v>84</v>
      </c>
    </row>
    <row r="211" s="2" customFormat="1">
      <c r="A211" s="40"/>
      <c r="B211" s="41"/>
      <c r="C211" s="42"/>
      <c r="D211" s="224" t="s">
        <v>149</v>
      </c>
      <c r="E211" s="42"/>
      <c r="F211" s="225" t="s">
        <v>494</v>
      </c>
      <c r="G211" s="42"/>
      <c r="H211" s="42"/>
      <c r="I211" s="221"/>
      <c r="J211" s="42"/>
      <c r="K211" s="42"/>
      <c r="L211" s="46"/>
      <c r="M211" s="222"/>
      <c r="N211" s="223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149</v>
      </c>
      <c r="AU211" s="19" t="s">
        <v>84</v>
      </c>
    </row>
    <row r="212" s="13" customFormat="1">
      <c r="A212" s="13"/>
      <c r="B212" s="226"/>
      <c r="C212" s="227"/>
      <c r="D212" s="219" t="s">
        <v>151</v>
      </c>
      <c r="E212" s="228" t="s">
        <v>19</v>
      </c>
      <c r="F212" s="229" t="s">
        <v>495</v>
      </c>
      <c r="G212" s="227"/>
      <c r="H212" s="230">
        <v>9.6280000000000001</v>
      </c>
      <c r="I212" s="231"/>
      <c r="J212" s="227"/>
      <c r="K212" s="227"/>
      <c r="L212" s="232"/>
      <c r="M212" s="233"/>
      <c r="N212" s="234"/>
      <c r="O212" s="234"/>
      <c r="P212" s="234"/>
      <c r="Q212" s="234"/>
      <c r="R212" s="234"/>
      <c r="S212" s="234"/>
      <c r="T212" s="23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6" t="s">
        <v>151</v>
      </c>
      <c r="AU212" s="236" t="s">
        <v>84</v>
      </c>
      <c r="AV212" s="13" t="s">
        <v>84</v>
      </c>
      <c r="AW212" s="13" t="s">
        <v>35</v>
      </c>
      <c r="AX212" s="13" t="s">
        <v>82</v>
      </c>
      <c r="AY212" s="236" t="s">
        <v>137</v>
      </c>
    </row>
    <row r="213" s="12" customFormat="1" ht="22.8" customHeight="1">
      <c r="A213" s="12"/>
      <c r="B213" s="190"/>
      <c r="C213" s="191"/>
      <c r="D213" s="192" t="s">
        <v>73</v>
      </c>
      <c r="E213" s="204" t="s">
        <v>138</v>
      </c>
      <c r="F213" s="204" t="s">
        <v>139</v>
      </c>
      <c r="G213" s="191"/>
      <c r="H213" s="191"/>
      <c r="I213" s="194"/>
      <c r="J213" s="205">
        <f>BK213</f>
        <v>0</v>
      </c>
      <c r="K213" s="191"/>
      <c r="L213" s="196"/>
      <c r="M213" s="197"/>
      <c r="N213" s="198"/>
      <c r="O213" s="198"/>
      <c r="P213" s="199">
        <f>SUM(P214:P217)</f>
        <v>0</v>
      </c>
      <c r="Q213" s="198"/>
      <c r="R213" s="199">
        <f>SUM(R214:R217)</f>
        <v>0</v>
      </c>
      <c r="S213" s="198"/>
      <c r="T213" s="200">
        <f>SUM(T214:T217)</f>
        <v>0.056699999999999993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01" t="s">
        <v>82</v>
      </c>
      <c r="AT213" s="202" t="s">
        <v>73</v>
      </c>
      <c r="AU213" s="202" t="s">
        <v>82</v>
      </c>
      <c r="AY213" s="201" t="s">
        <v>137</v>
      </c>
      <c r="BK213" s="203">
        <f>SUM(BK214:BK217)</f>
        <v>0</v>
      </c>
    </row>
    <row r="214" s="2" customFormat="1" ht="16.5" customHeight="1">
      <c r="A214" s="40"/>
      <c r="B214" s="41"/>
      <c r="C214" s="206" t="s">
        <v>496</v>
      </c>
      <c r="D214" s="206" t="s">
        <v>140</v>
      </c>
      <c r="E214" s="207" t="s">
        <v>497</v>
      </c>
      <c r="F214" s="208" t="s">
        <v>498</v>
      </c>
      <c r="G214" s="209" t="s">
        <v>192</v>
      </c>
      <c r="H214" s="210">
        <v>6.2999999999999998</v>
      </c>
      <c r="I214" s="211"/>
      <c r="J214" s="212">
        <f>ROUND(I214*H214,2)</f>
        <v>0</v>
      </c>
      <c r="K214" s="208" t="s">
        <v>144</v>
      </c>
      <c r="L214" s="46"/>
      <c r="M214" s="213" t="s">
        <v>19</v>
      </c>
      <c r="N214" s="214" t="s">
        <v>45</v>
      </c>
      <c r="O214" s="86"/>
      <c r="P214" s="215">
        <f>O214*H214</f>
        <v>0</v>
      </c>
      <c r="Q214" s="215">
        <v>0</v>
      </c>
      <c r="R214" s="215">
        <f>Q214*H214</f>
        <v>0</v>
      </c>
      <c r="S214" s="215">
        <v>0.0089999999999999993</v>
      </c>
      <c r="T214" s="216">
        <f>S214*H214</f>
        <v>0.056699999999999993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145</v>
      </c>
      <c r="AT214" s="217" t="s">
        <v>140</v>
      </c>
      <c r="AU214" s="217" t="s">
        <v>84</v>
      </c>
      <c r="AY214" s="19" t="s">
        <v>137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82</v>
      </c>
      <c r="BK214" s="218">
        <f>ROUND(I214*H214,2)</f>
        <v>0</v>
      </c>
      <c r="BL214" s="19" t="s">
        <v>145</v>
      </c>
      <c r="BM214" s="217" t="s">
        <v>499</v>
      </c>
    </row>
    <row r="215" s="2" customFormat="1">
      <c r="A215" s="40"/>
      <c r="B215" s="41"/>
      <c r="C215" s="42"/>
      <c r="D215" s="219" t="s">
        <v>147</v>
      </c>
      <c r="E215" s="42"/>
      <c r="F215" s="220" t="s">
        <v>500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147</v>
      </c>
      <c r="AU215" s="19" t="s">
        <v>84</v>
      </c>
    </row>
    <row r="216" s="2" customFormat="1">
      <c r="A216" s="40"/>
      <c r="B216" s="41"/>
      <c r="C216" s="42"/>
      <c r="D216" s="224" t="s">
        <v>149</v>
      </c>
      <c r="E216" s="42"/>
      <c r="F216" s="225" t="s">
        <v>501</v>
      </c>
      <c r="G216" s="42"/>
      <c r="H216" s="42"/>
      <c r="I216" s="221"/>
      <c r="J216" s="42"/>
      <c r="K216" s="42"/>
      <c r="L216" s="46"/>
      <c r="M216" s="222"/>
      <c r="N216" s="223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149</v>
      </c>
      <c r="AU216" s="19" t="s">
        <v>84</v>
      </c>
    </row>
    <row r="217" s="13" customFormat="1">
      <c r="A217" s="13"/>
      <c r="B217" s="226"/>
      <c r="C217" s="227"/>
      <c r="D217" s="219" t="s">
        <v>151</v>
      </c>
      <c r="E217" s="228" t="s">
        <v>19</v>
      </c>
      <c r="F217" s="229" t="s">
        <v>196</v>
      </c>
      <c r="G217" s="227"/>
      <c r="H217" s="230">
        <v>6.2999999999999998</v>
      </c>
      <c r="I217" s="231"/>
      <c r="J217" s="227"/>
      <c r="K217" s="227"/>
      <c r="L217" s="232"/>
      <c r="M217" s="233"/>
      <c r="N217" s="234"/>
      <c r="O217" s="234"/>
      <c r="P217" s="234"/>
      <c r="Q217" s="234"/>
      <c r="R217" s="234"/>
      <c r="S217" s="234"/>
      <c r="T217" s="23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6" t="s">
        <v>151</v>
      </c>
      <c r="AU217" s="236" t="s">
        <v>84</v>
      </c>
      <c r="AV217" s="13" t="s">
        <v>84</v>
      </c>
      <c r="AW217" s="13" t="s">
        <v>35</v>
      </c>
      <c r="AX217" s="13" t="s">
        <v>82</v>
      </c>
      <c r="AY217" s="236" t="s">
        <v>137</v>
      </c>
    </row>
    <row r="218" s="12" customFormat="1" ht="22.8" customHeight="1">
      <c r="A218" s="12"/>
      <c r="B218" s="190"/>
      <c r="C218" s="191"/>
      <c r="D218" s="192" t="s">
        <v>73</v>
      </c>
      <c r="E218" s="204" t="s">
        <v>502</v>
      </c>
      <c r="F218" s="204" t="s">
        <v>503</v>
      </c>
      <c r="G218" s="191"/>
      <c r="H218" s="191"/>
      <c r="I218" s="194"/>
      <c r="J218" s="205">
        <f>BK218</f>
        <v>0</v>
      </c>
      <c r="K218" s="191"/>
      <c r="L218" s="196"/>
      <c r="M218" s="197"/>
      <c r="N218" s="198"/>
      <c r="O218" s="198"/>
      <c r="P218" s="199">
        <f>SUM(P219:P221)</f>
        <v>0</v>
      </c>
      <c r="Q218" s="198"/>
      <c r="R218" s="199">
        <f>SUM(R219:R221)</f>
        <v>0</v>
      </c>
      <c r="S218" s="198"/>
      <c r="T218" s="200">
        <f>SUM(T219:T221)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1" t="s">
        <v>82</v>
      </c>
      <c r="AT218" s="202" t="s">
        <v>73</v>
      </c>
      <c r="AU218" s="202" t="s">
        <v>82</v>
      </c>
      <c r="AY218" s="201" t="s">
        <v>137</v>
      </c>
      <c r="BK218" s="203">
        <f>SUM(BK219:BK221)</f>
        <v>0</v>
      </c>
    </row>
    <row r="219" s="2" customFormat="1" ht="16.5" customHeight="1">
      <c r="A219" s="40"/>
      <c r="B219" s="41"/>
      <c r="C219" s="206" t="s">
        <v>504</v>
      </c>
      <c r="D219" s="206" t="s">
        <v>140</v>
      </c>
      <c r="E219" s="207" t="s">
        <v>505</v>
      </c>
      <c r="F219" s="208" t="s">
        <v>506</v>
      </c>
      <c r="G219" s="209" t="s">
        <v>215</v>
      </c>
      <c r="H219" s="210">
        <v>15.884</v>
      </c>
      <c r="I219" s="211"/>
      <c r="J219" s="212">
        <f>ROUND(I219*H219,2)</f>
        <v>0</v>
      </c>
      <c r="K219" s="208" t="s">
        <v>144</v>
      </c>
      <c r="L219" s="46"/>
      <c r="M219" s="213" t="s">
        <v>19</v>
      </c>
      <c r="N219" s="214" t="s">
        <v>45</v>
      </c>
      <c r="O219" s="86"/>
      <c r="P219" s="215">
        <f>O219*H219</f>
        <v>0</v>
      </c>
      <c r="Q219" s="215">
        <v>0</v>
      </c>
      <c r="R219" s="215">
        <f>Q219*H219</f>
        <v>0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145</v>
      </c>
      <c r="AT219" s="217" t="s">
        <v>140</v>
      </c>
      <c r="AU219" s="217" t="s">
        <v>84</v>
      </c>
      <c r="AY219" s="19" t="s">
        <v>137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82</v>
      </c>
      <c r="BK219" s="218">
        <f>ROUND(I219*H219,2)</f>
        <v>0</v>
      </c>
      <c r="BL219" s="19" t="s">
        <v>145</v>
      </c>
      <c r="BM219" s="217" t="s">
        <v>507</v>
      </c>
    </row>
    <row r="220" s="2" customFormat="1">
      <c r="A220" s="40"/>
      <c r="B220" s="41"/>
      <c r="C220" s="42"/>
      <c r="D220" s="219" t="s">
        <v>147</v>
      </c>
      <c r="E220" s="42"/>
      <c r="F220" s="220" t="s">
        <v>508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147</v>
      </c>
      <c r="AU220" s="19" t="s">
        <v>84</v>
      </c>
    </row>
    <row r="221" s="2" customFormat="1">
      <c r="A221" s="40"/>
      <c r="B221" s="41"/>
      <c r="C221" s="42"/>
      <c r="D221" s="224" t="s">
        <v>149</v>
      </c>
      <c r="E221" s="42"/>
      <c r="F221" s="225" t="s">
        <v>509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149</v>
      </c>
      <c r="AU221" s="19" t="s">
        <v>84</v>
      </c>
    </row>
    <row r="222" s="12" customFormat="1" ht="25.92" customHeight="1">
      <c r="A222" s="12"/>
      <c r="B222" s="190"/>
      <c r="C222" s="191"/>
      <c r="D222" s="192" t="s">
        <v>73</v>
      </c>
      <c r="E222" s="193" t="s">
        <v>248</v>
      </c>
      <c r="F222" s="193" t="s">
        <v>249</v>
      </c>
      <c r="G222" s="191"/>
      <c r="H222" s="191"/>
      <c r="I222" s="194"/>
      <c r="J222" s="195">
        <f>BK222</f>
        <v>0</v>
      </c>
      <c r="K222" s="191"/>
      <c r="L222" s="196"/>
      <c r="M222" s="197"/>
      <c r="N222" s="198"/>
      <c r="O222" s="198"/>
      <c r="P222" s="199">
        <f>P223+P236+P304+P334+P384+P393+P407+P423+P430+P443+P450</f>
        <v>0</v>
      </c>
      <c r="Q222" s="198"/>
      <c r="R222" s="199">
        <f>R223+R236+R304+R334+R384+R393+R407+R423+R430+R443+R450</f>
        <v>2.3857963345000002</v>
      </c>
      <c r="S222" s="198"/>
      <c r="T222" s="200">
        <f>T223+T236+T304+T334+T384+T393+T407+T423+T430+T443+T450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1" t="s">
        <v>84</v>
      </c>
      <c r="AT222" s="202" t="s">
        <v>73</v>
      </c>
      <c r="AU222" s="202" t="s">
        <v>74</v>
      </c>
      <c r="AY222" s="201" t="s">
        <v>137</v>
      </c>
      <c r="BK222" s="203">
        <f>BK223+BK236+BK304+BK334+BK384+BK393+BK407+BK423+BK430+BK443+BK450</f>
        <v>0</v>
      </c>
    </row>
    <row r="223" s="12" customFormat="1" ht="22.8" customHeight="1">
      <c r="A223" s="12"/>
      <c r="B223" s="190"/>
      <c r="C223" s="191"/>
      <c r="D223" s="192" t="s">
        <v>73</v>
      </c>
      <c r="E223" s="204" t="s">
        <v>269</v>
      </c>
      <c r="F223" s="204" t="s">
        <v>270</v>
      </c>
      <c r="G223" s="191"/>
      <c r="H223" s="191"/>
      <c r="I223" s="194"/>
      <c r="J223" s="205">
        <f>BK223</f>
        <v>0</v>
      </c>
      <c r="K223" s="191"/>
      <c r="L223" s="196"/>
      <c r="M223" s="197"/>
      <c r="N223" s="198"/>
      <c r="O223" s="198"/>
      <c r="P223" s="199">
        <f>SUM(P224:P235)</f>
        <v>0</v>
      </c>
      <c r="Q223" s="198"/>
      <c r="R223" s="199">
        <f>SUM(R224:R235)</f>
        <v>0.33139580000000002</v>
      </c>
      <c r="S223" s="198"/>
      <c r="T223" s="200">
        <f>SUM(T224:T235)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01" t="s">
        <v>84</v>
      </c>
      <c r="AT223" s="202" t="s">
        <v>73</v>
      </c>
      <c r="AU223" s="202" t="s">
        <v>82</v>
      </c>
      <c r="AY223" s="201" t="s">
        <v>137</v>
      </c>
      <c r="BK223" s="203">
        <f>SUM(BK224:BK235)</f>
        <v>0</v>
      </c>
    </row>
    <row r="224" s="2" customFormat="1" ht="16.5" customHeight="1">
      <c r="A224" s="40"/>
      <c r="B224" s="41"/>
      <c r="C224" s="206" t="s">
        <v>510</v>
      </c>
      <c r="D224" s="206" t="s">
        <v>140</v>
      </c>
      <c r="E224" s="207" t="s">
        <v>511</v>
      </c>
      <c r="F224" s="208" t="s">
        <v>512</v>
      </c>
      <c r="G224" s="209" t="s">
        <v>143</v>
      </c>
      <c r="H224" s="210">
        <v>6.2839999999999998</v>
      </c>
      <c r="I224" s="211"/>
      <c r="J224" s="212">
        <f>ROUND(I224*H224,2)</f>
        <v>0</v>
      </c>
      <c r="K224" s="208" t="s">
        <v>144</v>
      </c>
      <c r="L224" s="46"/>
      <c r="M224" s="213" t="s">
        <v>19</v>
      </c>
      <c r="N224" s="214" t="s">
        <v>45</v>
      </c>
      <c r="O224" s="86"/>
      <c r="P224" s="215">
        <f>O224*H224</f>
        <v>0</v>
      </c>
      <c r="Q224" s="215">
        <v>0.022450000000000001</v>
      </c>
      <c r="R224" s="215">
        <f>Q224*H224</f>
        <v>0.1410758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256</v>
      </c>
      <c r="AT224" s="217" t="s">
        <v>140</v>
      </c>
      <c r="AU224" s="217" t="s">
        <v>84</v>
      </c>
      <c r="AY224" s="19" t="s">
        <v>137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82</v>
      </c>
      <c r="BK224" s="218">
        <f>ROUND(I224*H224,2)</f>
        <v>0</v>
      </c>
      <c r="BL224" s="19" t="s">
        <v>256</v>
      </c>
      <c r="BM224" s="217" t="s">
        <v>513</v>
      </c>
    </row>
    <row r="225" s="2" customFormat="1">
      <c r="A225" s="40"/>
      <c r="B225" s="41"/>
      <c r="C225" s="42"/>
      <c r="D225" s="219" t="s">
        <v>147</v>
      </c>
      <c r="E225" s="42"/>
      <c r="F225" s="220" t="s">
        <v>514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147</v>
      </c>
      <c r="AU225" s="19" t="s">
        <v>84</v>
      </c>
    </row>
    <row r="226" s="2" customFormat="1">
      <c r="A226" s="40"/>
      <c r="B226" s="41"/>
      <c r="C226" s="42"/>
      <c r="D226" s="224" t="s">
        <v>149</v>
      </c>
      <c r="E226" s="42"/>
      <c r="F226" s="225" t="s">
        <v>515</v>
      </c>
      <c r="G226" s="42"/>
      <c r="H226" s="42"/>
      <c r="I226" s="221"/>
      <c r="J226" s="42"/>
      <c r="K226" s="42"/>
      <c r="L226" s="46"/>
      <c r="M226" s="222"/>
      <c r="N226" s="223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149</v>
      </c>
      <c r="AU226" s="19" t="s">
        <v>84</v>
      </c>
    </row>
    <row r="227" s="13" customFormat="1">
      <c r="A227" s="13"/>
      <c r="B227" s="226"/>
      <c r="C227" s="227"/>
      <c r="D227" s="219" t="s">
        <v>151</v>
      </c>
      <c r="E227" s="228" t="s">
        <v>19</v>
      </c>
      <c r="F227" s="229" t="s">
        <v>516</v>
      </c>
      <c r="G227" s="227"/>
      <c r="H227" s="230">
        <v>6.2839999999999998</v>
      </c>
      <c r="I227" s="231"/>
      <c r="J227" s="227"/>
      <c r="K227" s="227"/>
      <c r="L227" s="232"/>
      <c r="M227" s="233"/>
      <c r="N227" s="234"/>
      <c r="O227" s="234"/>
      <c r="P227" s="234"/>
      <c r="Q227" s="234"/>
      <c r="R227" s="234"/>
      <c r="S227" s="234"/>
      <c r="T227" s="235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6" t="s">
        <v>151</v>
      </c>
      <c r="AU227" s="236" t="s">
        <v>84</v>
      </c>
      <c r="AV227" s="13" t="s">
        <v>84</v>
      </c>
      <c r="AW227" s="13" t="s">
        <v>35</v>
      </c>
      <c r="AX227" s="13" t="s">
        <v>82</v>
      </c>
      <c r="AY227" s="236" t="s">
        <v>137</v>
      </c>
    </row>
    <row r="228" s="2" customFormat="1" ht="16.5" customHeight="1">
      <c r="A228" s="40"/>
      <c r="B228" s="41"/>
      <c r="C228" s="206" t="s">
        <v>517</v>
      </c>
      <c r="D228" s="206" t="s">
        <v>140</v>
      </c>
      <c r="E228" s="207" t="s">
        <v>518</v>
      </c>
      <c r="F228" s="208" t="s">
        <v>519</v>
      </c>
      <c r="G228" s="209" t="s">
        <v>143</v>
      </c>
      <c r="H228" s="210">
        <v>15.6</v>
      </c>
      <c r="I228" s="211"/>
      <c r="J228" s="212">
        <f>ROUND(I228*H228,2)</f>
        <v>0</v>
      </c>
      <c r="K228" s="208" t="s">
        <v>144</v>
      </c>
      <c r="L228" s="46"/>
      <c r="M228" s="213" t="s">
        <v>19</v>
      </c>
      <c r="N228" s="214" t="s">
        <v>45</v>
      </c>
      <c r="O228" s="86"/>
      <c r="P228" s="215">
        <f>O228*H228</f>
        <v>0</v>
      </c>
      <c r="Q228" s="215">
        <v>0.012200000000000001</v>
      </c>
      <c r="R228" s="215">
        <f>Q228*H228</f>
        <v>0.19032000000000002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256</v>
      </c>
      <c r="AT228" s="217" t="s">
        <v>140</v>
      </c>
      <c r="AU228" s="217" t="s">
        <v>84</v>
      </c>
      <c r="AY228" s="19" t="s">
        <v>137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82</v>
      </c>
      <c r="BK228" s="218">
        <f>ROUND(I228*H228,2)</f>
        <v>0</v>
      </c>
      <c r="BL228" s="19" t="s">
        <v>256</v>
      </c>
      <c r="BM228" s="217" t="s">
        <v>520</v>
      </c>
    </row>
    <row r="229" s="2" customFormat="1">
      <c r="A229" s="40"/>
      <c r="B229" s="41"/>
      <c r="C229" s="42"/>
      <c r="D229" s="219" t="s">
        <v>147</v>
      </c>
      <c r="E229" s="42"/>
      <c r="F229" s="220" t="s">
        <v>521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147</v>
      </c>
      <c r="AU229" s="19" t="s">
        <v>84</v>
      </c>
    </row>
    <row r="230" s="2" customFormat="1">
      <c r="A230" s="40"/>
      <c r="B230" s="41"/>
      <c r="C230" s="42"/>
      <c r="D230" s="224" t="s">
        <v>149</v>
      </c>
      <c r="E230" s="42"/>
      <c r="F230" s="225" t="s">
        <v>522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149</v>
      </c>
      <c r="AU230" s="19" t="s">
        <v>84</v>
      </c>
    </row>
    <row r="231" s="15" customFormat="1">
      <c r="A231" s="15"/>
      <c r="B231" s="248"/>
      <c r="C231" s="249"/>
      <c r="D231" s="219" t="s">
        <v>151</v>
      </c>
      <c r="E231" s="250" t="s">
        <v>19</v>
      </c>
      <c r="F231" s="251" t="s">
        <v>523</v>
      </c>
      <c r="G231" s="249"/>
      <c r="H231" s="250" t="s">
        <v>19</v>
      </c>
      <c r="I231" s="252"/>
      <c r="J231" s="249"/>
      <c r="K231" s="249"/>
      <c r="L231" s="253"/>
      <c r="M231" s="254"/>
      <c r="N231" s="255"/>
      <c r="O231" s="255"/>
      <c r="P231" s="255"/>
      <c r="Q231" s="255"/>
      <c r="R231" s="255"/>
      <c r="S231" s="255"/>
      <c r="T231" s="256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57" t="s">
        <v>151</v>
      </c>
      <c r="AU231" s="257" t="s">
        <v>84</v>
      </c>
      <c r="AV231" s="15" t="s">
        <v>82</v>
      </c>
      <c r="AW231" s="15" t="s">
        <v>35</v>
      </c>
      <c r="AX231" s="15" t="s">
        <v>74</v>
      </c>
      <c r="AY231" s="257" t="s">
        <v>137</v>
      </c>
    </row>
    <row r="232" s="13" customFormat="1">
      <c r="A232" s="13"/>
      <c r="B232" s="226"/>
      <c r="C232" s="227"/>
      <c r="D232" s="219" t="s">
        <v>151</v>
      </c>
      <c r="E232" s="228" t="s">
        <v>19</v>
      </c>
      <c r="F232" s="229" t="s">
        <v>524</v>
      </c>
      <c r="G232" s="227"/>
      <c r="H232" s="230">
        <v>15.6</v>
      </c>
      <c r="I232" s="231"/>
      <c r="J232" s="227"/>
      <c r="K232" s="227"/>
      <c r="L232" s="232"/>
      <c r="M232" s="233"/>
      <c r="N232" s="234"/>
      <c r="O232" s="234"/>
      <c r="P232" s="234"/>
      <c r="Q232" s="234"/>
      <c r="R232" s="234"/>
      <c r="S232" s="234"/>
      <c r="T232" s="23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6" t="s">
        <v>151</v>
      </c>
      <c r="AU232" s="236" t="s">
        <v>84</v>
      </c>
      <c r="AV232" s="13" t="s">
        <v>84</v>
      </c>
      <c r="AW232" s="13" t="s">
        <v>35</v>
      </c>
      <c r="AX232" s="13" t="s">
        <v>82</v>
      </c>
      <c r="AY232" s="236" t="s">
        <v>137</v>
      </c>
    </row>
    <row r="233" s="2" customFormat="1" ht="16.5" customHeight="1">
      <c r="A233" s="40"/>
      <c r="B233" s="41"/>
      <c r="C233" s="206" t="s">
        <v>525</v>
      </c>
      <c r="D233" s="206" t="s">
        <v>140</v>
      </c>
      <c r="E233" s="207" t="s">
        <v>526</v>
      </c>
      <c r="F233" s="208" t="s">
        <v>527</v>
      </c>
      <c r="G233" s="209" t="s">
        <v>215</v>
      </c>
      <c r="H233" s="210">
        <v>0.33100000000000002</v>
      </c>
      <c r="I233" s="211"/>
      <c r="J233" s="212">
        <f>ROUND(I233*H233,2)</f>
        <v>0</v>
      </c>
      <c r="K233" s="208" t="s">
        <v>144</v>
      </c>
      <c r="L233" s="46"/>
      <c r="M233" s="213" t="s">
        <v>19</v>
      </c>
      <c r="N233" s="214" t="s">
        <v>45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256</v>
      </c>
      <c r="AT233" s="217" t="s">
        <v>140</v>
      </c>
      <c r="AU233" s="217" t="s">
        <v>84</v>
      </c>
      <c r="AY233" s="19" t="s">
        <v>137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82</v>
      </c>
      <c r="BK233" s="218">
        <f>ROUND(I233*H233,2)</f>
        <v>0</v>
      </c>
      <c r="BL233" s="19" t="s">
        <v>256</v>
      </c>
      <c r="BM233" s="217" t="s">
        <v>528</v>
      </c>
    </row>
    <row r="234" s="2" customFormat="1">
      <c r="A234" s="40"/>
      <c r="B234" s="41"/>
      <c r="C234" s="42"/>
      <c r="D234" s="219" t="s">
        <v>147</v>
      </c>
      <c r="E234" s="42"/>
      <c r="F234" s="220" t="s">
        <v>529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147</v>
      </c>
      <c r="AU234" s="19" t="s">
        <v>84</v>
      </c>
    </row>
    <row r="235" s="2" customFormat="1">
      <c r="A235" s="40"/>
      <c r="B235" s="41"/>
      <c r="C235" s="42"/>
      <c r="D235" s="224" t="s">
        <v>149</v>
      </c>
      <c r="E235" s="42"/>
      <c r="F235" s="225" t="s">
        <v>530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149</v>
      </c>
      <c r="AU235" s="19" t="s">
        <v>84</v>
      </c>
    </row>
    <row r="236" s="12" customFormat="1" ht="22.8" customHeight="1">
      <c r="A236" s="12"/>
      <c r="B236" s="190"/>
      <c r="C236" s="191"/>
      <c r="D236" s="192" t="s">
        <v>73</v>
      </c>
      <c r="E236" s="204" t="s">
        <v>299</v>
      </c>
      <c r="F236" s="204" t="s">
        <v>300</v>
      </c>
      <c r="G236" s="191"/>
      <c r="H236" s="191"/>
      <c r="I236" s="194"/>
      <c r="J236" s="205">
        <f>BK236</f>
        <v>0</v>
      </c>
      <c r="K236" s="191"/>
      <c r="L236" s="196"/>
      <c r="M236" s="197"/>
      <c r="N236" s="198"/>
      <c r="O236" s="198"/>
      <c r="P236" s="199">
        <f>SUM(P237:P303)</f>
        <v>0</v>
      </c>
      <c r="Q236" s="198"/>
      <c r="R236" s="199">
        <f>SUM(R237:R303)</f>
        <v>1.3343938799999999</v>
      </c>
      <c r="S236" s="198"/>
      <c r="T236" s="200">
        <f>SUM(T237:T303)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01" t="s">
        <v>84</v>
      </c>
      <c r="AT236" s="202" t="s">
        <v>73</v>
      </c>
      <c r="AU236" s="202" t="s">
        <v>82</v>
      </c>
      <c r="AY236" s="201" t="s">
        <v>137</v>
      </c>
      <c r="BK236" s="203">
        <f>SUM(BK237:BK303)</f>
        <v>0</v>
      </c>
    </row>
    <row r="237" s="2" customFormat="1" ht="16.5" customHeight="1">
      <c r="A237" s="40"/>
      <c r="B237" s="41"/>
      <c r="C237" s="206" t="s">
        <v>531</v>
      </c>
      <c r="D237" s="206" t="s">
        <v>140</v>
      </c>
      <c r="E237" s="207" t="s">
        <v>532</v>
      </c>
      <c r="F237" s="208" t="s">
        <v>533</v>
      </c>
      <c r="G237" s="209" t="s">
        <v>143</v>
      </c>
      <c r="H237" s="210">
        <v>27.699999999999999</v>
      </c>
      <c r="I237" s="211"/>
      <c r="J237" s="212">
        <f>ROUND(I237*H237,2)</f>
        <v>0</v>
      </c>
      <c r="K237" s="208" t="s">
        <v>144</v>
      </c>
      <c r="L237" s="46"/>
      <c r="M237" s="213" t="s">
        <v>19</v>
      </c>
      <c r="N237" s="214" t="s">
        <v>45</v>
      </c>
      <c r="O237" s="86"/>
      <c r="P237" s="215">
        <f>O237*H237</f>
        <v>0</v>
      </c>
      <c r="Q237" s="215">
        <v>0</v>
      </c>
      <c r="R237" s="215">
        <f>Q237*H237</f>
        <v>0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256</v>
      </c>
      <c r="AT237" s="217" t="s">
        <v>140</v>
      </c>
      <c r="AU237" s="217" t="s">
        <v>84</v>
      </c>
      <c r="AY237" s="19" t="s">
        <v>137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9" t="s">
        <v>82</v>
      </c>
      <c r="BK237" s="218">
        <f>ROUND(I237*H237,2)</f>
        <v>0</v>
      </c>
      <c r="BL237" s="19" t="s">
        <v>256</v>
      </c>
      <c r="BM237" s="217" t="s">
        <v>534</v>
      </c>
    </row>
    <row r="238" s="2" customFormat="1">
      <c r="A238" s="40"/>
      <c r="B238" s="41"/>
      <c r="C238" s="42"/>
      <c r="D238" s="219" t="s">
        <v>147</v>
      </c>
      <c r="E238" s="42"/>
      <c r="F238" s="220" t="s">
        <v>533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147</v>
      </c>
      <c r="AU238" s="19" t="s">
        <v>84</v>
      </c>
    </row>
    <row r="239" s="2" customFormat="1">
      <c r="A239" s="40"/>
      <c r="B239" s="41"/>
      <c r="C239" s="42"/>
      <c r="D239" s="224" t="s">
        <v>149</v>
      </c>
      <c r="E239" s="42"/>
      <c r="F239" s="225" t="s">
        <v>535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149</v>
      </c>
      <c r="AU239" s="19" t="s">
        <v>84</v>
      </c>
    </row>
    <row r="240" s="13" customFormat="1">
      <c r="A240" s="13"/>
      <c r="B240" s="226"/>
      <c r="C240" s="227"/>
      <c r="D240" s="219" t="s">
        <v>151</v>
      </c>
      <c r="E240" s="228" t="s">
        <v>19</v>
      </c>
      <c r="F240" s="229" t="s">
        <v>536</v>
      </c>
      <c r="G240" s="227"/>
      <c r="H240" s="230">
        <v>24.699999999999999</v>
      </c>
      <c r="I240" s="231"/>
      <c r="J240" s="227"/>
      <c r="K240" s="227"/>
      <c r="L240" s="232"/>
      <c r="M240" s="233"/>
      <c r="N240" s="234"/>
      <c r="O240" s="234"/>
      <c r="P240" s="234"/>
      <c r="Q240" s="234"/>
      <c r="R240" s="234"/>
      <c r="S240" s="234"/>
      <c r="T240" s="23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6" t="s">
        <v>151</v>
      </c>
      <c r="AU240" s="236" t="s">
        <v>84</v>
      </c>
      <c r="AV240" s="13" t="s">
        <v>84</v>
      </c>
      <c r="AW240" s="13" t="s">
        <v>35</v>
      </c>
      <c r="AX240" s="13" t="s">
        <v>74</v>
      </c>
      <c r="AY240" s="236" t="s">
        <v>137</v>
      </c>
    </row>
    <row r="241" s="13" customFormat="1">
      <c r="A241" s="13"/>
      <c r="B241" s="226"/>
      <c r="C241" s="227"/>
      <c r="D241" s="219" t="s">
        <v>151</v>
      </c>
      <c r="E241" s="228" t="s">
        <v>19</v>
      </c>
      <c r="F241" s="229" t="s">
        <v>153</v>
      </c>
      <c r="G241" s="227"/>
      <c r="H241" s="230">
        <v>3</v>
      </c>
      <c r="I241" s="231"/>
      <c r="J241" s="227"/>
      <c r="K241" s="227"/>
      <c r="L241" s="232"/>
      <c r="M241" s="233"/>
      <c r="N241" s="234"/>
      <c r="O241" s="234"/>
      <c r="P241" s="234"/>
      <c r="Q241" s="234"/>
      <c r="R241" s="234"/>
      <c r="S241" s="234"/>
      <c r="T241" s="235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6" t="s">
        <v>151</v>
      </c>
      <c r="AU241" s="236" t="s">
        <v>84</v>
      </c>
      <c r="AV241" s="13" t="s">
        <v>84</v>
      </c>
      <c r="AW241" s="13" t="s">
        <v>35</v>
      </c>
      <c r="AX241" s="13" t="s">
        <v>74</v>
      </c>
      <c r="AY241" s="236" t="s">
        <v>137</v>
      </c>
    </row>
    <row r="242" s="14" customFormat="1">
      <c r="A242" s="14"/>
      <c r="B242" s="237"/>
      <c r="C242" s="238"/>
      <c r="D242" s="219" t="s">
        <v>151</v>
      </c>
      <c r="E242" s="239" t="s">
        <v>19</v>
      </c>
      <c r="F242" s="240" t="s">
        <v>174</v>
      </c>
      <c r="G242" s="238"/>
      <c r="H242" s="241">
        <v>27.699999999999999</v>
      </c>
      <c r="I242" s="242"/>
      <c r="J242" s="238"/>
      <c r="K242" s="238"/>
      <c r="L242" s="243"/>
      <c r="M242" s="244"/>
      <c r="N242" s="245"/>
      <c r="O242" s="245"/>
      <c r="P242" s="245"/>
      <c r="Q242" s="245"/>
      <c r="R242" s="245"/>
      <c r="S242" s="245"/>
      <c r="T242" s="24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7" t="s">
        <v>151</v>
      </c>
      <c r="AU242" s="247" t="s">
        <v>84</v>
      </c>
      <c r="AV242" s="14" t="s">
        <v>145</v>
      </c>
      <c r="AW242" s="14" t="s">
        <v>35</v>
      </c>
      <c r="AX242" s="14" t="s">
        <v>82</v>
      </c>
      <c r="AY242" s="247" t="s">
        <v>137</v>
      </c>
    </row>
    <row r="243" s="2" customFormat="1" ht="16.5" customHeight="1">
      <c r="A243" s="40"/>
      <c r="B243" s="41"/>
      <c r="C243" s="206" t="s">
        <v>537</v>
      </c>
      <c r="D243" s="206" t="s">
        <v>140</v>
      </c>
      <c r="E243" s="207" t="s">
        <v>538</v>
      </c>
      <c r="F243" s="208" t="s">
        <v>539</v>
      </c>
      <c r="G243" s="209" t="s">
        <v>143</v>
      </c>
      <c r="H243" s="210">
        <v>27.699999999999999</v>
      </c>
      <c r="I243" s="211"/>
      <c r="J243" s="212">
        <f>ROUND(I243*H243,2)</f>
        <v>0</v>
      </c>
      <c r="K243" s="208" t="s">
        <v>144</v>
      </c>
      <c r="L243" s="46"/>
      <c r="M243" s="213" t="s">
        <v>19</v>
      </c>
      <c r="N243" s="214" t="s">
        <v>45</v>
      </c>
      <c r="O243" s="86"/>
      <c r="P243" s="215">
        <f>O243*H243</f>
        <v>0</v>
      </c>
      <c r="Q243" s="215">
        <v>0.00029999999999999997</v>
      </c>
      <c r="R243" s="215">
        <f>Q243*H243</f>
        <v>0.0083099999999999997</v>
      </c>
      <c r="S243" s="215">
        <v>0</v>
      </c>
      <c r="T243" s="216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7" t="s">
        <v>256</v>
      </c>
      <c r="AT243" s="217" t="s">
        <v>140</v>
      </c>
      <c r="AU243" s="217" t="s">
        <v>84</v>
      </c>
      <c r="AY243" s="19" t="s">
        <v>137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9" t="s">
        <v>82</v>
      </c>
      <c r="BK243" s="218">
        <f>ROUND(I243*H243,2)</f>
        <v>0</v>
      </c>
      <c r="BL243" s="19" t="s">
        <v>256</v>
      </c>
      <c r="BM243" s="217" t="s">
        <v>540</v>
      </c>
    </row>
    <row r="244" s="2" customFormat="1">
      <c r="A244" s="40"/>
      <c r="B244" s="41"/>
      <c r="C244" s="42"/>
      <c r="D244" s="219" t="s">
        <v>147</v>
      </c>
      <c r="E244" s="42"/>
      <c r="F244" s="220" t="s">
        <v>539</v>
      </c>
      <c r="G244" s="42"/>
      <c r="H244" s="42"/>
      <c r="I244" s="221"/>
      <c r="J244" s="42"/>
      <c r="K244" s="42"/>
      <c r="L244" s="46"/>
      <c r="M244" s="222"/>
      <c r="N244" s="223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147</v>
      </c>
      <c r="AU244" s="19" t="s">
        <v>84</v>
      </c>
    </row>
    <row r="245" s="2" customFormat="1">
      <c r="A245" s="40"/>
      <c r="B245" s="41"/>
      <c r="C245" s="42"/>
      <c r="D245" s="224" t="s">
        <v>149</v>
      </c>
      <c r="E245" s="42"/>
      <c r="F245" s="225" t="s">
        <v>541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149</v>
      </c>
      <c r="AU245" s="19" t="s">
        <v>84</v>
      </c>
    </row>
    <row r="246" s="13" customFormat="1">
      <c r="A246" s="13"/>
      <c r="B246" s="226"/>
      <c r="C246" s="227"/>
      <c r="D246" s="219" t="s">
        <v>151</v>
      </c>
      <c r="E246" s="228" t="s">
        <v>19</v>
      </c>
      <c r="F246" s="229" t="s">
        <v>542</v>
      </c>
      <c r="G246" s="227"/>
      <c r="H246" s="230">
        <v>27.699999999999999</v>
      </c>
      <c r="I246" s="231"/>
      <c r="J246" s="227"/>
      <c r="K246" s="227"/>
      <c r="L246" s="232"/>
      <c r="M246" s="233"/>
      <c r="N246" s="234"/>
      <c r="O246" s="234"/>
      <c r="P246" s="234"/>
      <c r="Q246" s="234"/>
      <c r="R246" s="234"/>
      <c r="S246" s="234"/>
      <c r="T246" s="23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6" t="s">
        <v>151</v>
      </c>
      <c r="AU246" s="236" t="s">
        <v>84</v>
      </c>
      <c r="AV246" s="13" t="s">
        <v>84</v>
      </c>
      <c r="AW246" s="13" t="s">
        <v>35</v>
      </c>
      <c r="AX246" s="13" t="s">
        <v>74</v>
      </c>
      <c r="AY246" s="236" t="s">
        <v>137</v>
      </c>
    </row>
    <row r="247" s="14" customFormat="1">
      <c r="A247" s="14"/>
      <c r="B247" s="237"/>
      <c r="C247" s="238"/>
      <c r="D247" s="219" t="s">
        <v>151</v>
      </c>
      <c r="E247" s="239" t="s">
        <v>19</v>
      </c>
      <c r="F247" s="240" t="s">
        <v>174</v>
      </c>
      <c r="G247" s="238"/>
      <c r="H247" s="241">
        <v>27.699999999999999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7" t="s">
        <v>151</v>
      </c>
      <c r="AU247" s="247" t="s">
        <v>84</v>
      </c>
      <c r="AV247" s="14" t="s">
        <v>145</v>
      </c>
      <c r="AW247" s="14" t="s">
        <v>35</v>
      </c>
      <c r="AX247" s="14" t="s">
        <v>82</v>
      </c>
      <c r="AY247" s="247" t="s">
        <v>137</v>
      </c>
    </row>
    <row r="248" s="2" customFormat="1" ht="16.5" customHeight="1">
      <c r="A248" s="40"/>
      <c r="B248" s="41"/>
      <c r="C248" s="206" t="s">
        <v>543</v>
      </c>
      <c r="D248" s="206" t="s">
        <v>140</v>
      </c>
      <c r="E248" s="207" t="s">
        <v>544</v>
      </c>
      <c r="F248" s="208" t="s">
        <v>545</v>
      </c>
      <c r="G248" s="209" t="s">
        <v>143</v>
      </c>
      <c r="H248" s="210">
        <v>27.699999999999999</v>
      </c>
      <c r="I248" s="211"/>
      <c r="J248" s="212">
        <f>ROUND(I248*H248,2)</f>
        <v>0</v>
      </c>
      <c r="K248" s="208" t="s">
        <v>144</v>
      </c>
      <c r="L248" s="46"/>
      <c r="M248" s="213" t="s">
        <v>19</v>
      </c>
      <c r="N248" s="214" t="s">
        <v>45</v>
      </c>
      <c r="O248" s="86"/>
      <c r="P248" s="215">
        <f>O248*H248</f>
        <v>0</v>
      </c>
      <c r="Q248" s="215">
        <v>0.0075820000000000002</v>
      </c>
      <c r="R248" s="215">
        <f>Q248*H248</f>
        <v>0.2100214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256</v>
      </c>
      <c r="AT248" s="217" t="s">
        <v>140</v>
      </c>
      <c r="AU248" s="217" t="s">
        <v>84</v>
      </c>
      <c r="AY248" s="19" t="s">
        <v>137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82</v>
      </c>
      <c r="BK248" s="218">
        <f>ROUND(I248*H248,2)</f>
        <v>0</v>
      </c>
      <c r="BL248" s="19" t="s">
        <v>256</v>
      </c>
      <c r="BM248" s="217" t="s">
        <v>546</v>
      </c>
    </row>
    <row r="249" s="2" customFormat="1">
      <c r="A249" s="40"/>
      <c r="B249" s="41"/>
      <c r="C249" s="42"/>
      <c r="D249" s="219" t="s">
        <v>147</v>
      </c>
      <c r="E249" s="42"/>
      <c r="F249" s="220" t="s">
        <v>547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147</v>
      </c>
      <c r="AU249" s="19" t="s">
        <v>84</v>
      </c>
    </row>
    <row r="250" s="2" customFormat="1">
      <c r="A250" s="40"/>
      <c r="B250" s="41"/>
      <c r="C250" s="42"/>
      <c r="D250" s="224" t="s">
        <v>149</v>
      </c>
      <c r="E250" s="42"/>
      <c r="F250" s="225" t="s">
        <v>548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149</v>
      </c>
      <c r="AU250" s="19" t="s">
        <v>84</v>
      </c>
    </row>
    <row r="251" s="13" customFormat="1">
      <c r="A251" s="13"/>
      <c r="B251" s="226"/>
      <c r="C251" s="227"/>
      <c r="D251" s="219" t="s">
        <v>151</v>
      </c>
      <c r="E251" s="228" t="s">
        <v>19</v>
      </c>
      <c r="F251" s="229" t="s">
        <v>542</v>
      </c>
      <c r="G251" s="227"/>
      <c r="H251" s="230">
        <v>27.699999999999999</v>
      </c>
      <c r="I251" s="231"/>
      <c r="J251" s="227"/>
      <c r="K251" s="227"/>
      <c r="L251" s="232"/>
      <c r="M251" s="233"/>
      <c r="N251" s="234"/>
      <c r="O251" s="234"/>
      <c r="P251" s="234"/>
      <c r="Q251" s="234"/>
      <c r="R251" s="234"/>
      <c r="S251" s="234"/>
      <c r="T251" s="23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6" t="s">
        <v>151</v>
      </c>
      <c r="AU251" s="236" t="s">
        <v>84</v>
      </c>
      <c r="AV251" s="13" t="s">
        <v>84</v>
      </c>
      <c r="AW251" s="13" t="s">
        <v>35</v>
      </c>
      <c r="AX251" s="13" t="s">
        <v>82</v>
      </c>
      <c r="AY251" s="236" t="s">
        <v>137</v>
      </c>
    </row>
    <row r="252" s="2" customFormat="1" ht="16.5" customHeight="1">
      <c r="A252" s="40"/>
      <c r="B252" s="41"/>
      <c r="C252" s="206" t="s">
        <v>549</v>
      </c>
      <c r="D252" s="206" t="s">
        <v>140</v>
      </c>
      <c r="E252" s="207" t="s">
        <v>550</v>
      </c>
      <c r="F252" s="208" t="s">
        <v>551</v>
      </c>
      <c r="G252" s="209" t="s">
        <v>192</v>
      </c>
      <c r="H252" s="210">
        <v>3.9900000000000002</v>
      </c>
      <c r="I252" s="211"/>
      <c r="J252" s="212">
        <f>ROUND(I252*H252,2)</f>
        <v>0</v>
      </c>
      <c r="K252" s="208" t="s">
        <v>144</v>
      </c>
      <c r="L252" s="46"/>
      <c r="M252" s="213" t="s">
        <v>19</v>
      </c>
      <c r="N252" s="214" t="s">
        <v>45</v>
      </c>
      <c r="O252" s="86"/>
      <c r="P252" s="215">
        <f>O252*H252</f>
        <v>0</v>
      </c>
      <c r="Q252" s="215">
        <v>0.00034000000000000002</v>
      </c>
      <c r="R252" s="215">
        <f>Q252*H252</f>
        <v>0.0013566000000000001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256</v>
      </c>
      <c r="AT252" s="217" t="s">
        <v>140</v>
      </c>
      <c r="AU252" s="217" t="s">
        <v>84</v>
      </c>
      <c r="AY252" s="19" t="s">
        <v>137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82</v>
      </c>
      <c r="BK252" s="218">
        <f>ROUND(I252*H252,2)</f>
        <v>0</v>
      </c>
      <c r="BL252" s="19" t="s">
        <v>256</v>
      </c>
      <c r="BM252" s="217" t="s">
        <v>552</v>
      </c>
    </row>
    <row r="253" s="2" customFormat="1">
      <c r="A253" s="40"/>
      <c r="B253" s="41"/>
      <c r="C253" s="42"/>
      <c r="D253" s="219" t="s">
        <v>147</v>
      </c>
      <c r="E253" s="42"/>
      <c r="F253" s="220" t="s">
        <v>553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147</v>
      </c>
      <c r="AU253" s="19" t="s">
        <v>84</v>
      </c>
    </row>
    <row r="254" s="2" customFormat="1">
      <c r="A254" s="40"/>
      <c r="B254" s="41"/>
      <c r="C254" s="42"/>
      <c r="D254" s="224" t="s">
        <v>149</v>
      </c>
      <c r="E254" s="42"/>
      <c r="F254" s="225" t="s">
        <v>554</v>
      </c>
      <c r="G254" s="42"/>
      <c r="H254" s="42"/>
      <c r="I254" s="221"/>
      <c r="J254" s="42"/>
      <c r="K254" s="42"/>
      <c r="L254" s="46"/>
      <c r="M254" s="222"/>
      <c r="N254" s="223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149</v>
      </c>
      <c r="AU254" s="19" t="s">
        <v>84</v>
      </c>
    </row>
    <row r="255" s="13" customFormat="1">
      <c r="A255" s="13"/>
      <c r="B255" s="226"/>
      <c r="C255" s="227"/>
      <c r="D255" s="219" t="s">
        <v>151</v>
      </c>
      <c r="E255" s="228" t="s">
        <v>19</v>
      </c>
      <c r="F255" s="229" t="s">
        <v>432</v>
      </c>
      <c r="G255" s="227"/>
      <c r="H255" s="230">
        <v>3.9900000000000002</v>
      </c>
      <c r="I255" s="231"/>
      <c r="J255" s="227"/>
      <c r="K255" s="227"/>
      <c r="L255" s="232"/>
      <c r="M255" s="233"/>
      <c r="N255" s="234"/>
      <c r="O255" s="234"/>
      <c r="P255" s="234"/>
      <c r="Q255" s="234"/>
      <c r="R255" s="234"/>
      <c r="S255" s="234"/>
      <c r="T255" s="23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6" t="s">
        <v>151</v>
      </c>
      <c r="AU255" s="236" t="s">
        <v>84</v>
      </c>
      <c r="AV255" s="13" t="s">
        <v>84</v>
      </c>
      <c r="AW255" s="13" t="s">
        <v>35</v>
      </c>
      <c r="AX255" s="13" t="s">
        <v>82</v>
      </c>
      <c r="AY255" s="236" t="s">
        <v>137</v>
      </c>
    </row>
    <row r="256" s="2" customFormat="1" ht="16.5" customHeight="1">
      <c r="A256" s="40"/>
      <c r="B256" s="41"/>
      <c r="C256" s="263" t="s">
        <v>555</v>
      </c>
      <c r="D256" s="263" t="s">
        <v>388</v>
      </c>
      <c r="E256" s="264" t="s">
        <v>556</v>
      </c>
      <c r="F256" s="265" t="s">
        <v>557</v>
      </c>
      <c r="G256" s="266" t="s">
        <v>192</v>
      </c>
      <c r="H256" s="267">
        <v>4.3890000000000002</v>
      </c>
      <c r="I256" s="268"/>
      <c r="J256" s="269">
        <f>ROUND(I256*H256,2)</f>
        <v>0</v>
      </c>
      <c r="K256" s="265" t="s">
        <v>144</v>
      </c>
      <c r="L256" s="270"/>
      <c r="M256" s="271" t="s">
        <v>19</v>
      </c>
      <c r="N256" s="272" t="s">
        <v>45</v>
      </c>
      <c r="O256" s="86"/>
      <c r="P256" s="215">
        <f>O256*H256</f>
        <v>0</v>
      </c>
      <c r="Q256" s="215">
        <v>0.00036000000000000002</v>
      </c>
      <c r="R256" s="215">
        <f>Q256*H256</f>
        <v>0.0015800400000000002</v>
      </c>
      <c r="S256" s="215">
        <v>0</v>
      </c>
      <c r="T256" s="216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7" t="s">
        <v>381</v>
      </c>
      <c r="AT256" s="217" t="s">
        <v>388</v>
      </c>
      <c r="AU256" s="217" t="s">
        <v>84</v>
      </c>
      <c r="AY256" s="19" t="s">
        <v>137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9" t="s">
        <v>82</v>
      </c>
      <c r="BK256" s="218">
        <f>ROUND(I256*H256,2)</f>
        <v>0</v>
      </c>
      <c r="BL256" s="19" t="s">
        <v>256</v>
      </c>
      <c r="BM256" s="217" t="s">
        <v>558</v>
      </c>
    </row>
    <row r="257" s="2" customFormat="1">
      <c r="A257" s="40"/>
      <c r="B257" s="41"/>
      <c r="C257" s="42"/>
      <c r="D257" s="219" t="s">
        <v>147</v>
      </c>
      <c r="E257" s="42"/>
      <c r="F257" s="220" t="s">
        <v>557</v>
      </c>
      <c r="G257" s="42"/>
      <c r="H257" s="42"/>
      <c r="I257" s="221"/>
      <c r="J257" s="42"/>
      <c r="K257" s="42"/>
      <c r="L257" s="46"/>
      <c r="M257" s="222"/>
      <c r="N257" s="223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147</v>
      </c>
      <c r="AU257" s="19" t="s">
        <v>84</v>
      </c>
    </row>
    <row r="258" s="13" customFormat="1">
      <c r="A258" s="13"/>
      <c r="B258" s="226"/>
      <c r="C258" s="227"/>
      <c r="D258" s="219" t="s">
        <v>151</v>
      </c>
      <c r="E258" s="227"/>
      <c r="F258" s="229" t="s">
        <v>559</v>
      </c>
      <c r="G258" s="227"/>
      <c r="H258" s="230">
        <v>4.3890000000000002</v>
      </c>
      <c r="I258" s="231"/>
      <c r="J258" s="227"/>
      <c r="K258" s="227"/>
      <c r="L258" s="232"/>
      <c r="M258" s="233"/>
      <c r="N258" s="234"/>
      <c r="O258" s="234"/>
      <c r="P258" s="234"/>
      <c r="Q258" s="234"/>
      <c r="R258" s="234"/>
      <c r="S258" s="234"/>
      <c r="T258" s="23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6" t="s">
        <v>151</v>
      </c>
      <c r="AU258" s="236" t="s">
        <v>84</v>
      </c>
      <c r="AV258" s="13" t="s">
        <v>84</v>
      </c>
      <c r="AW258" s="13" t="s">
        <v>4</v>
      </c>
      <c r="AX258" s="13" t="s">
        <v>82</v>
      </c>
      <c r="AY258" s="236" t="s">
        <v>137</v>
      </c>
    </row>
    <row r="259" s="2" customFormat="1" ht="24.15" customHeight="1">
      <c r="A259" s="40"/>
      <c r="B259" s="41"/>
      <c r="C259" s="206" t="s">
        <v>560</v>
      </c>
      <c r="D259" s="206" t="s">
        <v>140</v>
      </c>
      <c r="E259" s="207" t="s">
        <v>561</v>
      </c>
      <c r="F259" s="208" t="s">
        <v>562</v>
      </c>
      <c r="G259" s="209" t="s">
        <v>192</v>
      </c>
      <c r="H259" s="210">
        <v>3.9900000000000002</v>
      </c>
      <c r="I259" s="211"/>
      <c r="J259" s="212">
        <f>ROUND(I259*H259,2)</f>
        <v>0</v>
      </c>
      <c r="K259" s="208" t="s">
        <v>144</v>
      </c>
      <c r="L259" s="46"/>
      <c r="M259" s="213" t="s">
        <v>19</v>
      </c>
      <c r="N259" s="214" t="s">
        <v>45</v>
      </c>
      <c r="O259" s="86"/>
      <c r="P259" s="215">
        <f>O259*H259</f>
        <v>0</v>
      </c>
      <c r="Q259" s="215">
        <v>0.0015299999999999999</v>
      </c>
      <c r="R259" s="215">
        <f>Q259*H259</f>
        <v>0.0061047000000000002</v>
      </c>
      <c r="S259" s="215">
        <v>0</v>
      </c>
      <c r="T259" s="216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7" t="s">
        <v>256</v>
      </c>
      <c r="AT259" s="217" t="s">
        <v>140</v>
      </c>
      <c r="AU259" s="217" t="s">
        <v>84</v>
      </c>
      <c r="AY259" s="19" t="s">
        <v>137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9" t="s">
        <v>82</v>
      </c>
      <c r="BK259" s="218">
        <f>ROUND(I259*H259,2)</f>
        <v>0</v>
      </c>
      <c r="BL259" s="19" t="s">
        <v>256</v>
      </c>
      <c r="BM259" s="217" t="s">
        <v>563</v>
      </c>
    </row>
    <row r="260" s="2" customFormat="1">
      <c r="A260" s="40"/>
      <c r="B260" s="41"/>
      <c r="C260" s="42"/>
      <c r="D260" s="219" t="s">
        <v>147</v>
      </c>
      <c r="E260" s="42"/>
      <c r="F260" s="220" t="s">
        <v>564</v>
      </c>
      <c r="G260" s="42"/>
      <c r="H260" s="42"/>
      <c r="I260" s="221"/>
      <c r="J260" s="42"/>
      <c r="K260" s="42"/>
      <c r="L260" s="46"/>
      <c r="M260" s="222"/>
      <c r="N260" s="223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147</v>
      </c>
      <c r="AU260" s="19" t="s">
        <v>84</v>
      </c>
    </row>
    <row r="261" s="2" customFormat="1">
      <c r="A261" s="40"/>
      <c r="B261" s="41"/>
      <c r="C261" s="42"/>
      <c r="D261" s="224" t="s">
        <v>149</v>
      </c>
      <c r="E261" s="42"/>
      <c r="F261" s="225" t="s">
        <v>565</v>
      </c>
      <c r="G261" s="42"/>
      <c r="H261" s="42"/>
      <c r="I261" s="221"/>
      <c r="J261" s="42"/>
      <c r="K261" s="42"/>
      <c r="L261" s="46"/>
      <c r="M261" s="222"/>
      <c r="N261" s="223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149</v>
      </c>
      <c r="AU261" s="19" t="s">
        <v>84</v>
      </c>
    </row>
    <row r="262" s="13" customFormat="1">
      <c r="A262" s="13"/>
      <c r="B262" s="226"/>
      <c r="C262" s="227"/>
      <c r="D262" s="219" t="s">
        <v>151</v>
      </c>
      <c r="E262" s="228" t="s">
        <v>19</v>
      </c>
      <c r="F262" s="229" t="s">
        <v>432</v>
      </c>
      <c r="G262" s="227"/>
      <c r="H262" s="230">
        <v>3.9900000000000002</v>
      </c>
      <c r="I262" s="231"/>
      <c r="J262" s="227"/>
      <c r="K262" s="227"/>
      <c r="L262" s="232"/>
      <c r="M262" s="233"/>
      <c r="N262" s="234"/>
      <c r="O262" s="234"/>
      <c r="P262" s="234"/>
      <c r="Q262" s="234"/>
      <c r="R262" s="234"/>
      <c r="S262" s="234"/>
      <c r="T262" s="23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6" t="s">
        <v>151</v>
      </c>
      <c r="AU262" s="236" t="s">
        <v>84</v>
      </c>
      <c r="AV262" s="13" t="s">
        <v>84</v>
      </c>
      <c r="AW262" s="13" t="s">
        <v>35</v>
      </c>
      <c r="AX262" s="13" t="s">
        <v>74</v>
      </c>
      <c r="AY262" s="236" t="s">
        <v>137</v>
      </c>
    </row>
    <row r="263" s="14" customFormat="1">
      <c r="A263" s="14"/>
      <c r="B263" s="237"/>
      <c r="C263" s="238"/>
      <c r="D263" s="219" t="s">
        <v>151</v>
      </c>
      <c r="E263" s="239" t="s">
        <v>19</v>
      </c>
      <c r="F263" s="240" t="s">
        <v>174</v>
      </c>
      <c r="G263" s="238"/>
      <c r="H263" s="241">
        <v>3.9900000000000002</v>
      </c>
      <c r="I263" s="242"/>
      <c r="J263" s="238"/>
      <c r="K263" s="238"/>
      <c r="L263" s="243"/>
      <c r="M263" s="244"/>
      <c r="N263" s="245"/>
      <c r="O263" s="245"/>
      <c r="P263" s="245"/>
      <c r="Q263" s="245"/>
      <c r="R263" s="245"/>
      <c r="S263" s="245"/>
      <c r="T263" s="24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7" t="s">
        <v>151</v>
      </c>
      <c r="AU263" s="247" t="s">
        <v>84</v>
      </c>
      <c r="AV263" s="14" t="s">
        <v>145</v>
      </c>
      <c r="AW263" s="14" t="s">
        <v>35</v>
      </c>
      <c r="AX263" s="14" t="s">
        <v>82</v>
      </c>
      <c r="AY263" s="247" t="s">
        <v>137</v>
      </c>
    </row>
    <row r="264" s="2" customFormat="1" ht="24.15" customHeight="1">
      <c r="A264" s="40"/>
      <c r="B264" s="41"/>
      <c r="C264" s="263" t="s">
        <v>566</v>
      </c>
      <c r="D264" s="263" t="s">
        <v>388</v>
      </c>
      <c r="E264" s="264" t="s">
        <v>567</v>
      </c>
      <c r="F264" s="265" t="s">
        <v>568</v>
      </c>
      <c r="G264" s="266" t="s">
        <v>192</v>
      </c>
      <c r="H264" s="267">
        <v>4.3890000000000002</v>
      </c>
      <c r="I264" s="268"/>
      <c r="J264" s="269">
        <f>ROUND(I264*H264,2)</f>
        <v>0</v>
      </c>
      <c r="K264" s="265" t="s">
        <v>144</v>
      </c>
      <c r="L264" s="270"/>
      <c r="M264" s="271" t="s">
        <v>19</v>
      </c>
      <c r="N264" s="272" t="s">
        <v>45</v>
      </c>
      <c r="O264" s="86"/>
      <c r="P264" s="215">
        <f>O264*H264</f>
        <v>0</v>
      </c>
      <c r="Q264" s="215">
        <v>0.0066</v>
      </c>
      <c r="R264" s="215">
        <f>Q264*H264</f>
        <v>0.028967400000000001</v>
      </c>
      <c r="S264" s="215">
        <v>0</v>
      </c>
      <c r="T264" s="216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7" t="s">
        <v>381</v>
      </c>
      <c r="AT264" s="217" t="s">
        <v>388</v>
      </c>
      <c r="AU264" s="217" t="s">
        <v>84</v>
      </c>
      <c r="AY264" s="19" t="s">
        <v>137</v>
      </c>
      <c r="BE264" s="218">
        <f>IF(N264="základní",J264,0)</f>
        <v>0</v>
      </c>
      <c r="BF264" s="218">
        <f>IF(N264="snížená",J264,0)</f>
        <v>0</v>
      </c>
      <c r="BG264" s="218">
        <f>IF(N264="zákl. přenesená",J264,0)</f>
        <v>0</v>
      </c>
      <c r="BH264" s="218">
        <f>IF(N264="sníž. přenesená",J264,0)</f>
        <v>0</v>
      </c>
      <c r="BI264" s="218">
        <f>IF(N264="nulová",J264,0)</f>
        <v>0</v>
      </c>
      <c r="BJ264" s="19" t="s">
        <v>82</v>
      </c>
      <c r="BK264" s="218">
        <f>ROUND(I264*H264,2)</f>
        <v>0</v>
      </c>
      <c r="BL264" s="19" t="s">
        <v>256</v>
      </c>
      <c r="BM264" s="217" t="s">
        <v>569</v>
      </c>
    </row>
    <row r="265" s="2" customFormat="1">
      <c r="A265" s="40"/>
      <c r="B265" s="41"/>
      <c r="C265" s="42"/>
      <c r="D265" s="219" t="s">
        <v>147</v>
      </c>
      <c r="E265" s="42"/>
      <c r="F265" s="220" t="s">
        <v>568</v>
      </c>
      <c r="G265" s="42"/>
      <c r="H265" s="42"/>
      <c r="I265" s="221"/>
      <c r="J265" s="42"/>
      <c r="K265" s="42"/>
      <c r="L265" s="46"/>
      <c r="M265" s="222"/>
      <c r="N265" s="223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147</v>
      </c>
      <c r="AU265" s="19" t="s">
        <v>84</v>
      </c>
    </row>
    <row r="266" s="13" customFormat="1">
      <c r="A266" s="13"/>
      <c r="B266" s="226"/>
      <c r="C266" s="227"/>
      <c r="D266" s="219" t="s">
        <v>151</v>
      </c>
      <c r="E266" s="227"/>
      <c r="F266" s="229" t="s">
        <v>559</v>
      </c>
      <c r="G266" s="227"/>
      <c r="H266" s="230">
        <v>4.3890000000000002</v>
      </c>
      <c r="I266" s="231"/>
      <c r="J266" s="227"/>
      <c r="K266" s="227"/>
      <c r="L266" s="232"/>
      <c r="M266" s="233"/>
      <c r="N266" s="234"/>
      <c r="O266" s="234"/>
      <c r="P266" s="234"/>
      <c r="Q266" s="234"/>
      <c r="R266" s="234"/>
      <c r="S266" s="234"/>
      <c r="T266" s="23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6" t="s">
        <v>151</v>
      </c>
      <c r="AU266" s="236" t="s">
        <v>84</v>
      </c>
      <c r="AV266" s="13" t="s">
        <v>84</v>
      </c>
      <c r="AW266" s="13" t="s">
        <v>4</v>
      </c>
      <c r="AX266" s="13" t="s">
        <v>82</v>
      </c>
      <c r="AY266" s="236" t="s">
        <v>137</v>
      </c>
    </row>
    <row r="267" s="2" customFormat="1" ht="24.15" customHeight="1">
      <c r="A267" s="40"/>
      <c r="B267" s="41"/>
      <c r="C267" s="206" t="s">
        <v>570</v>
      </c>
      <c r="D267" s="206" t="s">
        <v>140</v>
      </c>
      <c r="E267" s="207" t="s">
        <v>571</v>
      </c>
      <c r="F267" s="208" t="s">
        <v>572</v>
      </c>
      <c r="G267" s="209" t="s">
        <v>192</v>
      </c>
      <c r="H267" s="210">
        <v>3.9900000000000002</v>
      </c>
      <c r="I267" s="211"/>
      <c r="J267" s="212">
        <f>ROUND(I267*H267,2)</f>
        <v>0</v>
      </c>
      <c r="K267" s="208" t="s">
        <v>144</v>
      </c>
      <c r="L267" s="46"/>
      <c r="M267" s="213" t="s">
        <v>19</v>
      </c>
      <c r="N267" s="214" t="s">
        <v>45</v>
      </c>
      <c r="O267" s="86"/>
      <c r="P267" s="215">
        <f>O267*H267</f>
        <v>0</v>
      </c>
      <c r="Q267" s="215">
        <v>0.0010200000000000001</v>
      </c>
      <c r="R267" s="215">
        <f>Q267*H267</f>
        <v>0.0040698000000000002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256</v>
      </c>
      <c r="AT267" s="217" t="s">
        <v>140</v>
      </c>
      <c r="AU267" s="217" t="s">
        <v>84</v>
      </c>
      <c r="AY267" s="19" t="s">
        <v>137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82</v>
      </c>
      <c r="BK267" s="218">
        <f>ROUND(I267*H267,2)</f>
        <v>0</v>
      </c>
      <c r="BL267" s="19" t="s">
        <v>256</v>
      </c>
      <c r="BM267" s="217" t="s">
        <v>573</v>
      </c>
    </row>
    <row r="268" s="2" customFormat="1">
      <c r="A268" s="40"/>
      <c r="B268" s="41"/>
      <c r="C268" s="42"/>
      <c r="D268" s="219" t="s">
        <v>147</v>
      </c>
      <c r="E268" s="42"/>
      <c r="F268" s="220" t="s">
        <v>574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147</v>
      </c>
      <c r="AU268" s="19" t="s">
        <v>84</v>
      </c>
    </row>
    <row r="269" s="2" customFormat="1">
      <c r="A269" s="40"/>
      <c r="B269" s="41"/>
      <c r="C269" s="42"/>
      <c r="D269" s="224" t="s">
        <v>149</v>
      </c>
      <c r="E269" s="42"/>
      <c r="F269" s="225" t="s">
        <v>575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149</v>
      </c>
      <c r="AU269" s="19" t="s">
        <v>84</v>
      </c>
    </row>
    <row r="270" s="2" customFormat="1" ht="16.5" customHeight="1">
      <c r="A270" s="40"/>
      <c r="B270" s="41"/>
      <c r="C270" s="263" t="s">
        <v>576</v>
      </c>
      <c r="D270" s="263" t="s">
        <v>388</v>
      </c>
      <c r="E270" s="264" t="s">
        <v>577</v>
      </c>
      <c r="F270" s="265" t="s">
        <v>578</v>
      </c>
      <c r="G270" s="266" t="s">
        <v>143</v>
      </c>
      <c r="H270" s="267">
        <v>0.91800000000000004</v>
      </c>
      <c r="I270" s="268"/>
      <c r="J270" s="269">
        <f>ROUND(I270*H270,2)</f>
        <v>0</v>
      </c>
      <c r="K270" s="265" t="s">
        <v>144</v>
      </c>
      <c r="L270" s="270"/>
      <c r="M270" s="271" t="s">
        <v>19</v>
      </c>
      <c r="N270" s="272" t="s">
        <v>45</v>
      </c>
      <c r="O270" s="86"/>
      <c r="P270" s="215">
        <f>O270*H270</f>
        <v>0</v>
      </c>
      <c r="Q270" s="215">
        <v>0.021999999999999999</v>
      </c>
      <c r="R270" s="215">
        <f>Q270*H270</f>
        <v>0.020195999999999999</v>
      </c>
      <c r="S270" s="215">
        <v>0</v>
      </c>
      <c r="T270" s="216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381</v>
      </c>
      <c r="AT270" s="217" t="s">
        <v>388</v>
      </c>
      <c r="AU270" s="217" t="s">
        <v>84</v>
      </c>
      <c r="AY270" s="19" t="s">
        <v>137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9" t="s">
        <v>82</v>
      </c>
      <c r="BK270" s="218">
        <f>ROUND(I270*H270,2)</f>
        <v>0</v>
      </c>
      <c r="BL270" s="19" t="s">
        <v>256</v>
      </c>
      <c r="BM270" s="217" t="s">
        <v>579</v>
      </c>
    </row>
    <row r="271" s="2" customFormat="1">
      <c r="A271" s="40"/>
      <c r="B271" s="41"/>
      <c r="C271" s="42"/>
      <c r="D271" s="219" t="s">
        <v>147</v>
      </c>
      <c r="E271" s="42"/>
      <c r="F271" s="220" t="s">
        <v>578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147</v>
      </c>
      <c r="AU271" s="19" t="s">
        <v>84</v>
      </c>
    </row>
    <row r="272" s="13" customFormat="1">
      <c r="A272" s="13"/>
      <c r="B272" s="226"/>
      <c r="C272" s="227"/>
      <c r="D272" s="219" t="s">
        <v>151</v>
      </c>
      <c r="E272" s="227"/>
      <c r="F272" s="229" t="s">
        <v>580</v>
      </c>
      <c r="G272" s="227"/>
      <c r="H272" s="230">
        <v>0.91800000000000004</v>
      </c>
      <c r="I272" s="231"/>
      <c r="J272" s="227"/>
      <c r="K272" s="227"/>
      <c r="L272" s="232"/>
      <c r="M272" s="233"/>
      <c r="N272" s="234"/>
      <c r="O272" s="234"/>
      <c r="P272" s="234"/>
      <c r="Q272" s="234"/>
      <c r="R272" s="234"/>
      <c r="S272" s="234"/>
      <c r="T272" s="23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6" t="s">
        <v>151</v>
      </c>
      <c r="AU272" s="236" t="s">
        <v>84</v>
      </c>
      <c r="AV272" s="13" t="s">
        <v>84</v>
      </c>
      <c r="AW272" s="13" t="s">
        <v>4</v>
      </c>
      <c r="AX272" s="13" t="s">
        <v>82</v>
      </c>
      <c r="AY272" s="236" t="s">
        <v>137</v>
      </c>
    </row>
    <row r="273" s="2" customFormat="1" ht="21.75" customHeight="1">
      <c r="A273" s="40"/>
      <c r="B273" s="41"/>
      <c r="C273" s="206" t="s">
        <v>581</v>
      </c>
      <c r="D273" s="206" t="s">
        <v>140</v>
      </c>
      <c r="E273" s="207" t="s">
        <v>582</v>
      </c>
      <c r="F273" s="208" t="s">
        <v>583</v>
      </c>
      <c r="G273" s="209" t="s">
        <v>192</v>
      </c>
      <c r="H273" s="210">
        <v>29.210000000000001</v>
      </c>
      <c r="I273" s="211"/>
      <c r="J273" s="212">
        <f>ROUND(I273*H273,2)</f>
        <v>0</v>
      </c>
      <c r="K273" s="208" t="s">
        <v>144</v>
      </c>
      <c r="L273" s="46"/>
      <c r="M273" s="213" t="s">
        <v>19</v>
      </c>
      <c r="N273" s="214" t="s">
        <v>45</v>
      </c>
      <c r="O273" s="86"/>
      <c r="P273" s="215">
        <f>O273*H273</f>
        <v>0</v>
      </c>
      <c r="Q273" s="215">
        <v>0.00058</v>
      </c>
      <c r="R273" s="215">
        <f>Q273*H273</f>
        <v>0.0169418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256</v>
      </c>
      <c r="AT273" s="217" t="s">
        <v>140</v>
      </c>
      <c r="AU273" s="217" t="s">
        <v>84</v>
      </c>
      <c r="AY273" s="19" t="s">
        <v>137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9" t="s">
        <v>82</v>
      </c>
      <c r="BK273" s="218">
        <f>ROUND(I273*H273,2)</f>
        <v>0</v>
      </c>
      <c r="BL273" s="19" t="s">
        <v>256</v>
      </c>
      <c r="BM273" s="217" t="s">
        <v>584</v>
      </c>
    </row>
    <row r="274" s="2" customFormat="1">
      <c r="A274" s="40"/>
      <c r="B274" s="41"/>
      <c r="C274" s="42"/>
      <c r="D274" s="219" t="s">
        <v>147</v>
      </c>
      <c r="E274" s="42"/>
      <c r="F274" s="220" t="s">
        <v>585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147</v>
      </c>
      <c r="AU274" s="19" t="s">
        <v>84</v>
      </c>
    </row>
    <row r="275" s="2" customFormat="1">
      <c r="A275" s="40"/>
      <c r="B275" s="41"/>
      <c r="C275" s="42"/>
      <c r="D275" s="224" t="s">
        <v>149</v>
      </c>
      <c r="E275" s="42"/>
      <c r="F275" s="225" t="s">
        <v>586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149</v>
      </c>
      <c r="AU275" s="19" t="s">
        <v>84</v>
      </c>
    </row>
    <row r="276" s="13" customFormat="1">
      <c r="A276" s="13"/>
      <c r="B276" s="226"/>
      <c r="C276" s="227"/>
      <c r="D276" s="219" t="s">
        <v>151</v>
      </c>
      <c r="E276" s="228" t="s">
        <v>19</v>
      </c>
      <c r="F276" s="229" t="s">
        <v>587</v>
      </c>
      <c r="G276" s="227"/>
      <c r="H276" s="230">
        <v>29.210000000000001</v>
      </c>
      <c r="I276" s="231"/>
      <c r="J276" s="227"/>
      <c r="K276" s="227"/>
      <c r="L276" s="232"/>
      <c r="M276" s="233"/>
      <c r="N276" s="234"/>
      <c r="O276" s="234"/>
      <c r="P276" s="234"/>
      <c r="Q276" s="234"/>
      <c r="R276" s="234"/>
      <c r="S276" s="234"/>
      <c r="T276" s="23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6" t="s">
        <v>151</v>
      </c>
      <c r="AU276" s="236" t="s">
        <v>84</v>
      </c>
      <c r="AV276" s="13" t="s">
        <v>84</v>
      </c>
      <c r="AW276" s="13" t="s">
        <v>35</v>
      </c>
      <c r="AX276" s="13" t="s">
        <v>82</v>
      </c>
      <c r="AY276" s="236" t="s">
        <v>137</v>
      </c>
    </row>
    <row r="277" s="2" customFormat="1" ht="16.5" customHeight="1">
      <c r="A277" s="40"/>
      <c r="B277" s="41"/>
      <c r="C277" s="263" t="s">
        <v>588</v>
      </c>
      <c r="D277" s="263" t="s">
        <v>388</v>
      </c>
      <c r="E277" s="264" t="s">
        <v>589</v>
      </c>
      <c r="F277" s="265" t="s">
        <v>590</v>
      </c>
      <c r="G277" s="266" t="s">
        <v>192</v>
      </c>
      <c r="H277" s="267">
        <v>32.131</v>
      </c>
      <c r="I277" s="268"/>
      <c r="J277" s="269">
        <f>ROUND(I277*H277,2)</f>
        <v>0</v>
      </c>
      <c r="K277" s="265" t="s">
        <v>144</v>
      </c>
      <c r="L277" s="270"/>
      <c r="M277" s="271" t="s">
        <v>19</v>
      </c>
      <c r="N277" s="272" t="s">
        <v>45</v>
      </c>
      <c r="O277" s="86"/>
      <c r="P277" s="215">
        <f>O277*H277</f>
        <v>0</v>
      </c>
      <c r="Q277" s="215">
        <v>0.00264</v>
      </c>
      <c r="R277" s="215">
        <f>Q277*H277</f>
        <v>0.08482584</v>
      </c>
      <c r="S277" s="215">
        <v>0</v>
      </c>
      <c r="T277" s="216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381</v>
      </c>
      <c r="AT277" s="217" t="s">
        <v>388</v>
      </c>
      <c r="AU277" s="217" t="s">
        <v>84</v>
      </c>
      <c r="AY277" s="19" t="s">
        <v>137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9" t="s">
        <v>82</v>
      </c>
      <c r="BK277" s="218">
        <f>ROUND(I277*H277,2)</f>
        <v>0</v>
      </c>
      <c r="BL277" s="19" t="s">
        <v>256</v>
      </c>
      <c r="BM277" s="217" t="s">
        <v>591</v>
      </c>
    </row>
    <row r="278" s="2" customFormat="1">
      <c r="A278" s="40"/>
      <c r="B278" s="41"/>
      <c r="C278" s="42"/>
      <c r="D278" s="219" t="s">
        <v>147</v>
      </c>
      <c r="E278" s="42"/>
      <c r="F278" s="220" t="s">
        <v>590</v>
      </c>
      <c r="G278" s="42"/>
      <c r="H278" s="42"/>
      <c r="I278" s="221"/>
      <c r="J278" s="42"/>
      <c r="K278" s="42"/>
      <c r="L278" s="46"/>
      <c r="M278" s="222"/>
      <c r="N278" s="223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147</v>
      </c>
      <c r="AU278" s="19" t="s">
        <v>84</v>
      </c>
    </row>
    <row r="279" s="13" customFormat="1">
      <c r="A279" s="13"/>
      <c r="B279" s="226"/>
      <c r="C279" s="227"/>
      <c r="D279" s="219" t="s">
        <v>151</v>
      </c>
      <c r="E279" s="227"/>
      <c r="F279" s="229" t="s">
        <v>592</v>
      </c>
      <c r="G279" s="227"/>
      <c r="H279" s="230">
        <v>32.131</v>
      </c>
      <c r="I279" s="231"/>
      <c r="J279" s="227"/>
      <c r="K279" s="227"/>
      <c r="L279" s="232"/>
      <c r="M279" s="233"/>
      <c r="N279" s="234"/>
      <c r="O279" s="234"/>
      <c r="P279" s="234"/>
      <c r="Q279" s="234"/>
      <c r="R279" s="234"/>
      <c r="S279" s="234"/>
      <c r="T279" s="235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6" t="s">
        <v>151</v>
      </c>
      <c r="AU279" s="236" t="s">
        <v>84</v>
      </c>
      <c r="AV279" s="13" t="s">
        <v>84</v>
      </c>
      <c r="AW279" s="13" t="s">
        <v>4</v>
      </c>
      <c r="AX279" s="13" t="s">
        <v>82</v>
      </c>
      <c r="AY279" s="236" t="s">
        <v>137</v>
      </c>
    </row>
    <row r="280" s="2" customFormat="1" ht="21.75" customHeight="1">
      <c r="A280" s="40"/>
      <c r="B280" s="41"/>
      <c r="C280" s="206" t="s">
        <v>593</v>
      </c>
      <c r="D280" s="206" t="s">
        <v>140</v>
      </c>
      <c r="E280" s="207" t="s">
        <v>594</v>
      </c>
      <c r="F280" s="208" t="s">
        <v>595</v>
      </c>
      <c r="G280" s="209" t="s">
        <v>143</v>
      </c>
      <c r="H280" s="210">
        <v>24.699999999999999</v>
      </c>
      <c r="I280" s="211"/>
      <c r="J280" s="212">
        <f>ROUND(I280*H280,2)</f>
        <v>0</v>
      </c>
      <c r="K280" s="208" t="s">
        <v>144</v>
      </c>
      <c r="L280" s="46"/>
      <c r="M280" s="213" t="s">
        <v>19</v>
      </c>
      <c r="N280" s="214" t="s">
        <v>45</v>
      </c>
      <c r="O280" s="86"/>
      <c r="P280" s="215">
        <f>O280*H280</f>
        <v>0</v>
      </c>
      <c r="Q280" s="215">
        <v>0.0089700000000000005</v>
      </c>
      <c r="R280" s="215">
        <f>Q280*H280</f>
        <v>0.22155900000000001</v>
      </c>
      <c r="S280" s="215">
        <v>0</v>
      </c>
      <c r="T280" s="216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7" t="s">
        <v>256</v>
      </c>
      <c r="AT280" s="217" t="s">
        <v>140</v>
      </c>
      <c r="AU280" s="217" t="s">
        <v>84</v>
      </c>
      <c r="AY280" s="19" t="s">
        <v>137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9" t="s">
        <v>82</v>
      </c>
      <c r="BK280" s="218">
        <f>ROUND(I280*H280,2)</f>
        <v>0</v>
      </c>
      <c r="BL280" s="19" t="s">
        <v>256</v>
      </c>
      <c r="BM280" s="217" t="s">
        <v>596</v>
      </c>
    </row>
    <row r="281" s="2" customFormat="1">
      <c r="A281" s="40"/>
      <c r="B281" s="41"/>
      <c r="C281" s="42"/>
      <c r="D281" s="219" t="s">
        <v>147</v>
      </c>
      <c r="E281" s="42"/>
      <c r="F281" s="220" t="s">
        <v>597</v>
      </c>
      <c r="G281" s="42"/>
      <c r="H281" s="42"/>
      <c r="I281" s="221"/>
      <c r="J281" s="42"/>
      <c r="K281" s="42"/>
      <c r="L281" s="46"/>
      <c r="M281" s="222"/>
      <c r="N281" s="223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147</v>
      </c>
      <c r="AU281" s="19" t="s">
        <v>84</v>
      </c>
    </row>
    <row r="282" s="2" customFormat="1">
      <c r="A282" s="40"/>
      <c r="B282" s="41"/>
      <c r="C282" s="42"/>
      <c r="D282" s="224" t="s">
        <v>149</v>
      </c>
      <c r="E282" s="42"/>
      <c r="F282" s="225" t="s">
        <v>598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149</v>
      </c>
      <c r="AU282" s="19" t="s">
        <v>84</v>
      </c>
    </row>
    <row r="283" s="13" customFormat="1">
      <c r="A283" s="13"/>
      <c r="B283" s="226"/>
      <c r="C283" s="227"/>
      <c r="D283" s="219" t="s">
        <v>151</v>
      </c>
      <c r="E283" s="228" t="s">
        <v>19</v>
      </c>
      <c r="F283" s="229" t="s">
        <v>599</v>
      </c>
      <c r="G283" s="227"/>
      <c r="H283" s="230">
        <v>24.699999999999999</v>
      </c>
      <c r="I283" s="231"/>
      <c r="J283" s="227"/>
      <c r="K283" s="227"/>
      <c r="L283" s="232"/>
      <c r="M283" s="233"/>
      <c r="N283" s="234"/>
      <c r="O283" s="234"/>
      <c r="P283" s="234"/>
      <c r="Q283" s="234"/>
      <c r="R283" s="234"/>
      <c r="S283" s="234"/>
      <c r="T283" s="23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6" t="s">
        <v>151</v>
      </c>
      <c r="AU283" s="236" t="s">
        <v>84</v>
      </c>
      <c r="AV283" s="13" t="s">
        <v>84</v>
      </c>
      <c r="AW283" s="13" t="s">
        <v>35</v>
      </c>
      <c r="AX283" s="13" t="s">
        <v>82</v>
      </c>
      <c r="AY283" s="236" t="s">
        <v>137</v>
      </c>
    </row>
    <row r="284" s="2" customFormat="1" ht="21.75" customHeight="1">
      <c r="A284" s="40"/>
      <c r="B284" s="41"/>
      <c r="C284" s="263" t="s">
        <v>600</v>
      </c>
      <c r="D284" s="263" t="s">
        <v>388</v>
      </c>
      <c r="E284" s="264" t="s">
        <v>601</v>
      </c>
      <c r="F284" s="265" t="s">
        <v>602</v>
      </c>
      <c r="G284" s="266" t="s">
        <v>143</v>
      </c>
      <c r="H284" s="267">
        <v>28.405000000000001</v>
      </c>
      <c r="I284" s="268"/>
      <c r="J284" s="269">
        <f>ROUND(I284*H284,2)</f>
        <v>0</v>
      </c>
      <c r="K284" s="265" t="s">
        <v>144</v>
      </c>
      <c r="L284" s="270"/>
      <c r="M284" s="271" t="s">
        <v>19</v>
      </c>
      <c r="N284" s="272" t="s">
        <v>45</v>
      </c>
      <c r="O284" s="86"/>
      <c r="P284" s="215">
        <f>O284*H284</f>
        <v>0</v>
      </c>
      <c r="Q284" s="215">
        <v>0.021999999999999999</v>
      </c>
      <c r="R284" s="215">
        <f>Q284*H284</f>
        <v>0.62490999999999997</v>
      </c>
      <c r="S284" s="215">
        <v>0</v>
      </c>
      <c r="T284" s="216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7" t="s">
        <v>381</v>
      </c>
      <c r="AT284" s="217" t="s">
        <v>388</v>
      </c>
      <c r="AU284" s="217" t="s">
        <v>84</v>
      </c>
      <c r="AY284" s="19" t="s">
        <v>137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9" t="s">
        <v>82</v>
      </c>
      <c r="BK284" s="218">
        <f>ROUND(I284*H284,2)</f>
        <v>0</v>
      </c>
      <c r="BL284" s="19" t="s">
        <v>256</v>
      </c>
      <c r="BM284" s="217" t="s">
        <v>603</v>
      </c>
    </row>
    <row r="285" s="2" customFormat="1">
      <c r="A285" s="40"/>
      <c r="B285" s="41"/>
      <c r="C285" s="42"/>
      <c r="D285" s="219" t="s">
        <v>147</v>
      </c>
      <c r="E285" s="42"/>
      <c r="F285" s="220" t="s">
        <v>602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147</v>
      </c>
      <c r="AU285" s="19" t="s">
        <v>84</v>
      </c>
    </row>
    <row r="286" s="13" customFormat="1">
      <c r="A286" s="13"/>
      <c r="B286" s="226"/>
      <c r="C286" s="227"/>
      <c r="D286" s="219" t="s">
        <v>151</v>
      </c>
      <c r="E286" s="227"/>
      <c r="F286" s="229" t="s">
        <v>604</v>
      </c>
      <c r="G286" s="227"/>
      <c r="H286" s="230">
        <v>28.405000000000001</v>
      </c>
      <c r="I286" s="231"/>
      <c r="J286" s="227"/>
      <c r="K286" s="227"/>
      <c r="L286" s="232"/>
      <c r="M286" s="233"/>
      <c r="N286" s="234"/>
      <c r="O286" s="234"/>
      <c r="P286" s="234"/>
      <c r="Q286" s="234"/>
      <c r="R286" s="234"/>
      <c r="S286" s="234"/>
      <c r="T286" s="23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6" t="s">
        <v>151</v>
      </c>
      <c r="AU286" s="236" t="s">
        <v>84</v>
      </c>
      <c r="AV286" s="13" t="s">
        <v>84</v>
      </c>
      <c r="AW286" s="13" t="s">
        <v>4</v>
      </c>
      <c r="AX286" s="13" t="s">
        <v>82</v>
      </c>
      <c r="AY286" s="236" t="s">
        <v>137</v>
      </c>
    </row>
    <row r="287" s="2" customFormat="1" ht="21.75" customHeight="1">
      <c r="A287" s="40"/>
      <c r="B287" s="41"/>
      <c r="C287" s="206" t="s">
        <v>605</v>
      </c>
      <c r="D287" s="206" t="s">
        <v>140</v>
      </c>
      <c r="E287" s="207" t="s">
        <v>606</v>
      </c>
      <c r="F287" s="208" t="s">
        <v>607</v>
      </c>
      <c r="G287" s="209" t="s">
        <v>143</v>
      </c>
      <c r="H287" s="210">
        <v>3</v>
      </c>
      <c r="I287" s="211"/>
      <c r="J287" s="212">
        <f>ROUND(I287*H287,2)</f>
        <v>0</v>
      </c>
      <c r="K287" s="208" t="s">
        <v>144</v>
      </c>
      <c r="L287" s="46"/>
      <c r="M287" s="213" t="s">
        <v>19</v>
      </c>
      <c r="N287" s="214" t="s">
        <v>45</v>
      </c>
      <c r="O287" s="86"/>
      <c r="P287" s="215">
        <f>O287*H287</f>
        <v>0</v>
      </c>
      <c r="Q287" s="215">
        <v>0.0090900000000000009</v>
      </c>
      <c r="R287" s="215">
        <f>Q287*H287</f>
        <v>0.027270000000000003</v>
      </c>
      <c r="S287" s="215">
        <v>0</v>
      </c>
      <c r="T287" s="216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256</v>
      </c>
      <c r="AT287" s="217" t="s">
        <v>140</v>
      </c>
      <c r="AU287" s="217" t="s">
        <v>84</v>
      </c>
      <c r="AY287" s="19" t="s">
        <v>137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9" t="s">
        <v>82</v>
      </c>
      <c r="BK287" s="218">
        <f>ROUND(I287*H287,2)</f>
        <v>0</v>
      </c>
      <c r="BL287" s="19" t="s">
        <v>256</v>
      </c>
      <c r="BM287" s="217" t="s">
        <v>608</v>
      </c>
    </row>
    <row r="288" s="2" customFormat="1">
      <c r="A288" s="40"/>
      <c r="B288" s="41"/>
      <c r="C288" s="42"/>
      <c r="D288" s="219" t="s">
        <v>147</v>
      </c>
      <c r="E288" s="42"/>
      <c r="F288" s="220" t="s">
        <v>609</v>
      </c>
      <c r="G288" s="42"/>
      <c r="H288" s="42"/>
      <c r="I288" s="221"/>
      <c r="J288" s="42"/>
      <c r="K288" s="42"/>
      <c r="L288" s="46"/>
      <c r="M288" s="222"/>
      <c r="N288" s="223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147</v>
      </c>
      <c r="AU288" s="19" t="s">
        <v>84</v>
      </c>
    </row>
    <row r="289" s="2" customFormat="1">
      <c r="A289" s="40"/>
      <c r="B289" s="41"/>
      <c r="C289" s="42"/>
      <c r="D289" s="224" t="s">
        <v>149</v>
      </c>
      <c r="E289" s="42"/>
      <c r="F289" s="225" t="s">
        <v>610</v>
      </c>
      <c r="G289" s="42"/>
      <c r="H289" s="42"/>
      <c r="I289" s="221"/>
      <c r="J289" s="42"/>
      <c r="K289" s="42"/>
      <c r="L289" s="46"/>
      <c r="M289" s="222"/>
      <c r="N289" s="223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149</v>
      </c>
      <c r="AU289" s="19" t="s">
        <v>84</v>
      </c>
    </row>
    <row r="290" s="13" customFormat="1">
      <c r="A290" s="13"/>
      <c r="B290" s="226"/>
      <c r="C290" s="227"/>
      <c r="D290" s="219" t="s">
        <v>151</v>
      </c>
      <c r="E290" s="228" t="s">
        <v>19</v>
      </c>
      <c r="F290" s="229" t="s">
        <v>611</v>
      </c>
      <c r="G290" s="227"/>
      <c r="H290" s="230">
        <v>3</v>
      </c>
      <c r="I290" s="231"/>
      <c r="J290" s="227"/>
      <c r="K290" s="227"/>
      <c r="L290" s="232"/>
      <c r="M290" s="233"/>
      <c r="N290" s="234"/>
      <c r="O290" s="234"/>
      <c r="P290" s="234"/>
      <c r="Q290" s="234"/>
      <c r="R290" s="234"/>
      <c r="S290" s="234"/>
      <c r="T290" s="235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6" t="s">
        <v>151</v>
      </c>
      <c r="AU290" s="236" t="s">
        <v>84</v>
      </c>
      <c r="AV290" s="13" t="s">
        <v>84</v>
      </c>
      <c r="AW290" s="13" t="s">
        <v>35</v>
      </c>
      <c r="AX290" s="13" t="s">
        <v>82</v>
      </c>
      <c r="AY290" s="236" t="s">
        <v>137</v>
      </c>
    </row>
    <row r="291" s="2" customFormat="1" ht="16.5" customHeight="1">
      <c r="A291" s="40"/>
      <c r="B291" s="41"/>
      <c r="C291" s="263" t="s">
        <v>612</v>
      </c>
      <c r="D291" s="263" t="s">
        <v>388</v>
      </c>
      <c r="E291" s="264" t="s">
        <v>613</v>
      </c>
      <c r="F291" s="265" t="s">
        <v>614</v>
      </c>
      <c r="G291" s="266" t="s">
        <v>143</v>
      </c>
      <c r="H291" s="267">
        <v>3.4500000000000002</v>
      </c>
      <c r="I291" s="268"/>
      <c r="J291" s="269">
        <f>ROUND(I291*H291,2)</f>
        <v>0</v>
      </c>
      <c r="K291" s="265" t="s">
        <v>144</v>
      </c>
      <c r="L291" s="270"/>
      <c r="M291" s="271" t="s">
        <v>19</v>
      </c>
      <c r="N291" s="272" t="s">
        <v>45</v>
      </c>
      <c r="O291" s="86"/>
      <c r="P291" s="215">
        <f>O291*H291</f>
        <v>0</v>
      </c>
      <c r="Q291" s="215">
        <v>0.021999999999999999</v>
      </c>
      <c r="R291" s="215">
        <f>Q291*H291</f>
        <v>0.075899999999999995</v>
      </c>
      <c r="S291" s="215">
        <v>0</v>
      </c>
      <c r="T291" s="216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17" t="s">
        <v>381</v>
      </c>
      <c r="AT291" s="217" t="s">
        <v>388</v>
      </c>
      <c r="AU291" s="217" t="s">
        <v>84</v>
      </c>
      <c r="AY291" s="19" t="s">
        <v>137</v>
      </c>
      <c r="BE291" s="218">
        <f>IF(N291="základní",J291,0)</f>
        <v>0</v>
      </c>
      <c r="BF291" s="218">
        <f>IF(N291="snížená",J291,0)</f>
        <v>0</v>
      </c>
      <c r="BG291" s="218">
        <f>IF(N291="zákl. přenesená",J291,0)</f>
        <v>0</v>
      </c>
      <c r="BH291" s="218">
        <f>IF(N291="sníž. přenesená",J291,0)</f>
        <v>0</v>
      </c>
      <c r="BI291" s="218">
        <f>IF(N291="nulová",J291,0)</f>
        <v>0</v>
      </c>
      <c r="BJ291" s="19" t="s">
        <v>82</v>
      </c>
      <c r="BK291" s="218">
        <f>ROUND(I291*H291,2)</f>
        <v>0</v>
      </c>
      <c r="BL291" s="19" t="s">
        <v>256</v>
      </c>
      <c r="BM291" s="217" t="s">
        <v>615</v>
      </c>
    </row>
    <row r="292" s="2" customFormat="1">
      <c r="A292" s="40"/>
      <c r="B292" s="41"/>
      <c r="C292" s="42"/>
      <c r="D292" s="219" t="s">
        <v>147</v>
      </c>
      <c r="E292" s="42"/>
      <c r="F292" s="220" t="s">
        <v>614</v>
      </c>
      <c r="G292" s="42"/>
      <c r="H292" s="42"/>
      <c r="I292" s="221"/>
      <c r="J292" s="42"/>
      <c r="K292" s="42"/>
      <c r="L292" s="46"/>
      <c r="M292" s="222"/>
      <c r="N292" s="223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9" t="s">
        <v>147</v>
      </c>
      <c r="AU292" s="19" t="s">
        <v>84</v>
      </c>
    </row>
    <row r="293" s="13" customFormat="1">
      <c r="A293" s="13"/>
      <c r="B293" s="226"/>
      <c r="C293" s="227"/>
      <c r="D293" s="219" t="s">
        <v>151</v>
      </c>
      <c r="E293" s="227"/>
      <c r="F293" s="229" t="s">
        <v>616</v>
      </c>
      <c r="G293" s="227"/>
      <c r="H293" s="230">
        <v>3.4500000000000002</v>
      </c>
      <c r="I293" s="231"/>
      <c r="J293" s="227"/>
      <c r="K293" s="227"/>
      <c r="L293" s="232"/>
      <c r="M293" s="233"/>
      <c r="N293" s="234"/>
      <c r="O293" s="234"/>
      <c r="P293" s="234"/>
      <c r="Q293" s="234"/>
      <c r="R293" s="234"/>
      <c r="S293" s="234"/>
      <c r="T293" s="23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6" t="s">
        <v>151</v>
      </c>
      <c r="AU293" s="236" t="s">
        <v>84</v>
      </c>
      <c r="AV293" s="13" t="s">
        <v>84</v>
      </c>
      <c r="AW293" s="13" t="s">
        <v>4</v>
      </c>
      <c r="AX293" s="13" t="s">
        <v>82</v>
      </c>
      <c r="AY293" s="236" t="s">
        <v>137</v>
      </c>
    </row>
    <row r="294" s="2" customFormat="1" ht="16.5" customHeight="1">
      <c r="A294" s="40"/>
      <c r="B294" s="41"/>
      <c r="C294" s="206" t="s">
        <v>617</v>
      </c>
      <c r="D294" s="206" t="s">
        <v>140</v>
      </c>
      <c r="E294" s="207" t="s">
        <v>618</v>
      </c>
      <c r="F294" s="208" t="s">
        <v>619</v>
      </c>
      <c r="G294" s="209" t="s">
        <v>192</v>
      </c>
      <c r="H294" s="210">
        <v>33.210000000000001</v>
      </c>
      <c r="I294" s="211"/>
      <c r="J294" s="212">
        <f>ROUND(I294*H294,2)</f>
        <v>0</v>
      </c>
      <c r="K294" s="208" t="s">
        <v>144</v>
      </c>
      <c r="L294" s="46"/>
      <c r="M294" s="213" t="s">
        <v>19</v>
      </c>
      <c r="N294" s="214" t="s">
        <v>45</v>
      </c>
      <c r="O294" s="86"/>
      <c r="P294" s="215">
        <f>O294*H294</f>
        <v>0</v>
      </c>
      <c r="Q294" s="215">
        <v>3.0000000000000001E-05</v>
      </c>
      <c r="R294" s="215">
        <f>Q294*H294</f>
        <v>0.00099630000000000009</v>
      </c>
      <c r="S294" s="215">
        <v>0</v>
      </c>
      <c r="T294" s="21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256</v>
      </c>
      <c r="AT294" s="217" t="s">
        <v>140</v>
      </c>
      <c r="AU294" s="217" t="s">
        <v>84</v>
      </c>
      <c r="AY294" s="19" t="s">
        <v>137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9" t="s">
        <v>82</v>
      </c>
      <c r="BK294" s="218">
        <f>ROUND(I294*H294,2)</f>
        <v>0</v>
      </c>
      <c r="BL294" s="19" t="s">
        <v>256</v>
      </c>
      <c r="BM294" s="217" t="s">
        <v>620</v>
      </c>
    </row>
    <row r="295" s="2" customFormat="1">
      <c r="A295" s="40"/>
      <c r="B295" s="41"/>
      <c r="C295" s="42"/>
      <c r="D295" s="219" t="s">
        <v>147</v>
      </c>
      <c r="E295" s="42"/>
      <c r="F295" s="220" t="s">
        <v>619</v>
      </c>
      <c r="G295" s="42"/>
      <c r="H295" s="42"/>
      <c r="I295" s="221"/>
      <c r="J295" s="42"/>
      <c r="K295" s="42"/>
      <c r="L295" s="46"/>
      <c r="M295" s="222"/>
      <c r="N295" s="223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147</v>
      </c>
      <c r="AU295" s="19" t="s">
        <v>84</v>
      </c>
    </row>
    <row r="296" s="2" customFormat="1">
      <c r="A296" s="40"/>
      <c r="B296" s="41"/>
      <c r="C296" s="42"/>
      <c r="D296" s="224" t="s">
        <v>149</v>
      </c>
      <c r="E296" s="42"/>
      <c r="F296" s="225" t="s">
        <v>621</v>
      </c>
      <c r="G296" s="42"/>
      <c r="H296" s="42"/>
      <c r="I296" s="221"/>
      <c r="J296" s="42"/>
      <c r="K296" s="42"/>
      <c r="L296" s="46"/>
      <c r="M296" s="222"/>
      <c r="N296" s="223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149</v>
      </c>
      <c r="AU296" s="19" t="s">
        <v>84</v>
      </c>
    </row>
    <row r="297" s="13" customFormat="1">
      <c r="A297" s="13"/>
      <c r="B297" s="226"/>
      <c r="C297" s="227"/>
      <c r="D297" s="219" t="s">
        <v>151</v>
      </c>
      <c r="E297" s="228" t="s">
        <v>19</v>
      </c>
      <c r="F297" s="229" t="s">
        <v>622</v>
      </c>
      <c r="G297" s="227"/>
      <c r="H297" s="230">
        <v>33.210000000000001</v>
      </c>
      <c r="I297" s="231"/>
      <c r="J297" s="227"/>
      <c r="K297" s="227"/>
      <c r="L297" s="232"/>
      <c r="M297" s="233"/>
      <c r="N297" s="234"/>
      <c r="O297" s="234"/>
      <c r="P297" s="234"/>
      <c r="Q297" s="234"/>
      <c r="R297" s="234"/>
      <c r="S297" s="234"/>
      <c r="T297" s="235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6" t="s">
        <v>151</v>
      </c>
      <c r="AU297" s="236" t="s">
        <v>84</v>
      </c>
      <c r="AV297" s="13" t="s">
        <v>84</v>
      </c>
      <c r="AW297" s="13" t="s">
        <v>35</v>
      </c>
      <c r="AX297" s="13" t="s">
        <v>82</v>
      </c>
      <c r="AY297" s="236" t="s">
        <v>137</v>
      </c>
    </row>
    <row r="298" s="2" customFormat="1" ht="16.5" customHeight="1">
      <c r="A298" s="40"/>
      <c r="B298" s="41"/>
      <c r="C298" s="206" t="s">
        <v>623</v>
      </c>
      <c r="D298" s="206" t="s">
        <v>140</v>
      </c>
      <c r="E298" s="207" t="s">
        <v>624</v>
      </c>
      <c r="F298" s="208" t="s">
        <v>625</v>
      </c>
      <c r="G298" s="209" t="s">
        <v>143</v>
      </c>
      <c r="H298" s="210">
        <v>27.699999999999999</v>
      </c>
      <c r="I298" s="211"/>
      <c r="J298" s="212">
        <f>ROUND(I298*H298,2)</f>
        <v>0</v>
      </c>
      <c r="K298" s="208" t="s">
        <v>144</v>
      </c>
      <c r="L298" s="46"/>
      <c r="M298" s="213" t="s">
        <v>19</v>
      </c>
      <c r="N298" s="214" t="s">
        <v>45</v>
      </c>
      <c r="O298" s="86"/>
      <c r="P298" s="215">
        <f>O298*H298</f>
        <v>0</v>
      </c>
      <c r="Q298" s="215">
        <v>5.0000000000000002E-05</v>
      </c>
      <c r="R298" s="215">
        <f>Q298*H298</f>
        <v>0.001385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256</v>
      </c>
      <c r="AT298" s="217" t="s">
        <v>140</v>
      </c>
      <c r="AU298" s="217" t="s">
        <v>84</v>
      </c>
      <c r="AY298" s="19" t="s">
        <v>137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82</v>
      </c>
      <c r="BK298" s="218">
        <f>ROUND(I298*H298,2)</f>
        <v>0</v>
      </c>
      <c r="BL298" s="19" t="s">
        <v>256</v>
      </c>
      <c r="BM298" s="217" t="s">
        <v>626</v>
      </c>
    </row>
    <row r="299" s="2" customFormat="1">
      <c r="A299" s="40"/>
      <c r="B299" s="41"/>
      <c r="C299" s="42"/>
      <c r="D299" s="219" t="s">
        <v>147</v>
      </c>
      <c r="E299" s="42"/>
      <c r="F299" s="220" t="s">
        <v>627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147</v>
      </c>
      <c r="AU299" s="19" t="s">
        <v>84</v>
      </c>
    </row>
    <row r="300" s="2" customFormat="1">
      <c r="A300" s="40"/>
      <c r="B300" s="41"/>
      <c r="C300" s="42"/>
      <c r="D300" s="224" t="s">
        <v>149</v>
      </c>
      <c r="E300" s="42"/>
      <c r="F300" s="225" t="s">
        <v>628</v>
      </c>
      <c r="G300" s="42"/>
      <c r="H300" s="42"/>
      <c r="I300" s="221"/>
      <c r="J300" s="42"/>
      <c r="K300" s="42"/>
      <c r="L300" s="46"/>
      <c r="M300" s="222"/>
      <c r="N300" s="223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149</v>
      </c>
      <c r="AU300" s="19" t="s">
        <v>84</v>
      </c>
    </row>
    <row r="301" s="2" customFormat="1" ht="16.5" customHeight="1">
      <c r="A301" s="40"/>
      <c r="B301" s="41"/>
      <c r="C301" s="206" t="s">
        <v>629</v>
      </c>
      <c r="D301" s="206" t="s">
        <v>140</v>
      </c>
      <c r="E301" s="207" t="s">
        <v>630</v>
      </c>
      <c r="F301" s="208" t="s">
        <v>631</v>
      </c>
      <c r="G301" s="209" t="s">
        <v>215</v>
      </c>
      <c r="H301" s="210">
        <v>1.3340000000000001</v>
      </c>
      <c r="I301" s="211"/>
      <c r="J301" s="212">
        <f>ROUND(I301*H301,2)</f>
        <v>0</v>
      </c>
      <c r="K301" s="208" t="s">
        <v>144</v>
      </c>
      <c r="L301" s="46"/>
      <c r="M301" s="213" t="s">
        <v>19</v>
      </c>
      <c r="N301" s="214" t="s">
        <v>45</v>
      </c>
      <c r="O301" s="86"/>
      <c r="P301" s="215">
        <f>O301*H301</f>
        <v>0</v>
      </c>
      <c r="Q301" s="215">
        <v>0</v>
      </c>
      <c r="R301" s="215">
        <f>Q301*H301</f>
        <v>0</v>
      </c>
      <c r="S301" s="215">
        <v>0</v>
      </c>
      <c r="T301" s="216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7" t="s">
        <v>256</v>
      </c>
      <c r="AT301" s="217" t="s">
        <v>140</v>
      </c>
      <c r="AU301" s="217" t="s">
        <v>84</v>
      </c>
      <c r="AY301" s="19" t="s">
        <v>137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9" t="s">
        <v>82</v>
      </c>
      <c r="BK301" s="218">
        <f>ROUND(I301*H301,2)</f>
        <v>0</v>
      </c>
      <c r="BL301" s="19" t="s">
        <v>256</v>
      </c>
      <c r="BM301" s="217" t="s">
        <v>632</v>
      </c>
    </row>
    <row r="302" s="2" customFormat="1">
      <c r="A302" s="40"/>
      <c r="B302" s="41"/>
      <c r="C302" s="42"/>
      <c r="D302" s="219" t="s">
        <v>147</v>
      </c>
      <c r="E302" s="42"/>
      <c r="F302" s="220" t="s">
        <v>633</v>
      </c>
      <c r="G302" s="42"/>
      <c r="H302" s="42"/>
      <c r="I302" s="221"/>
      <c r="J302" s="42"/>
      <c r="K302" s="42"/>
      <c r="L302" s="46"/>
      <c r="M302" s="222"/>
      <c r="N302" s="223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147</v>
      </c>
      <c r="AU302" s="19" t="s">
        <v>84</v>
      </c>
    </row>
    <row r="303" s="2" customFormat="1">
      <c r="A303" s="40"/>
      <c r="B303" s="41"/>
      <c r="C303" s="42"/>
      <c r="D303" s="224" t="s">
        <v>149</v>
      </c>
      <c r="E303" s="42"/>
      <c r="F303" s="225" t="s">
        <v>634</v>
      </c>
      <c r="G303" s="42"/>
      <c r="H303" s="42"/>
      <c r="I303" s="221"/>
      <c r="J303" s="42"/>
      <c r="K303" s="42"/>
      <c r="L303" s="46"/>
      <c r="M303" s="222"/>
      <c r="N303" s="223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149</v>
      </c>
      <c r="AU303" s="19" t="s">
        <v>84</v>
      </c>
    </row>
    <row r="304" s="12" customFormat="1" ht="22.8" customHeight="1">
      <c r="A304" s="12"/>
      <c r="B304" s="190"/>
      <c r="C304" s="191"/>
      <c r="D304" s="192" t="s">
        <v>73</v>
      </c>
      <c r="E304" s="204" t="s">
        <v>307</v>
      </c>
      <c r="F304" s="204" t="s">
        <v>308</v>
      </c>
      <c r="G304" s="191"/>
      <c r="H304" s="191"/>
      <c r="I304" s="194"/>
      <c r="J304" s="205">
        <f>BK304</f>
        <v>0</v>
      </c>
      <c r="K304" s="191"/>
      <c r="L304" s="196"/>
      <c r="M304" s="197"/>
      <c r="N304" s="198"/>
      <c r="O304" s="198"/>
      <c r="P304" s="199">
        <f>SUM(P305:P333)</f>
        <v>0</v>
      </c>
      <c r="Q304" s="198"/>
      <c r="R304" s="199">
        <f>SUM(R305:R333)</f>
        <v>0.4035863945</v>
      </c>
      <c r="S304" s="198"/>
      <c r="T304" s="200">
        <f>SUM(T305:T333)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1" t="s">
        <v>84</v>
      </c>
      <c r="AT304" s="202" t="s">
        <v>73</v>
      </c>
      <c r="AU304" s="202" t="s">
        <v>82</v>
      </c>
      <c r="AY304" s="201" t="s">
        <v>137</v>
      </c>
      <c r="BK304" s="203">
        <f>SUM(BK305:BK333)</f>
        <v>0</v>
      </c>
    </row>
    <row r="305" s="2" customFormat="1" ht="16.5" customHeight="1">
      <c r="A305" s="40"/>
      <c r="B305" s="41"/>
      <c r="C305" s="206" t="s">
        <v>635</v>
      </c>
      <c r="D305" s="206" t="s">
        <v>140</v>
      </c>
      <c r="E305" s="207" t="s">
        <v>636</v>
      </c>
      <c r="F305" s="208" t="s">
        <v>637</v>
      </c>
      <c r="G305" s="209" t="s">
        <v>143</v>
      </c>
      <c r="H305" s="210">
        <v>54.799999999999997</v>
      </c>
      <c r="I305" s="211"/>
      <c r="J305" s="212">
        <f>ROUND(I305*H305,2)</f>
        <v>0</v>
      </c>
      <c r="K305" s="208" t="s">
        <v>222</v>
      </c>
      <c r="L305" s="46"/>
      <c r="M305" s="213" t="s">
        <v>19</v>
      </c>
      <c r="N305" s="214" t="s">
        <v>45</v>
      </c>
      <c r="O305" s="86"/>
      <c r="P305" s="215">
        <f>O305*H305</f>
        <v>0</v>
      </c>
      <c r="Q305" s="215">
        <v>3.3000000000000003E-05</v>
      </c>
      <c r="R305" s="215">
        <f>Q305*H305</f>
        <v>0.0018083999999999999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256</v>
      </c>
      <c r="AT305" s="217" t="s">
        <v>140</v>
      </c>
      <c r="AU305" s="217" t="s">
        <v>84</v>
      </c>
      <c r="AY305" s="19" t="s">
        <v>137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9" t="s">
        <v>82</v>
      </c>
      <c r="BK305" s="218">
        <f>ROUND(I305*H305,2)</f>
        <v>0</v>
      </c>
      <c r="BL305" s="19" t="s">
        <v>256</v>
      </c>
      <c r="BM305" s="217" t="s">
        <v>638</v>
      </c>
    </row>
    <row r="306" s="2" customFormat="1">
      <c r="A306" s="40"/>
      <c r="B306" s="41"/>
      <c r="C306" s="42"/>
      <c r="D306" s="219" t="s">
        <v>147</v>
      </c>
      <c r="E306" s="42"/>
      <c r="F306" s="220" t="s">
        <v>639</v>
      </c>
      <c r="G306" s="42"/>
      <c r="H306" s="42"/>
      <c r="I306" s="221"/>
      <c r="J306" s="42"/>
      <c r="K306" s="42"/>
      <c r="L306" s="46"/>
      <c r="M306" s="222"/>
      <c r="N306" s="223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147</v>
      </c>
      <c r="AU306" s="19" t="s">
        <v>84</v>
      </c>
    </row>
    <row r="307" s="13" customFormat="1">
      <c r="A307" s="13"/>
      <c r="B307" s="226"/>
      <c r="C307" s="227"/>
      <c r="D307" s="219" t="s">
        <v>151</v>
      </c>
      <c r="E307" s="228" t="s">
        <v>19</v>
      </c>
      <c r="F307" s="229" t="s">
        <v>346</v>
      </c>
      <c r="G307" s="227"/>
      <c r="H307" s="230">
        <v>54.799999999999997</v>
      </c>
      <c r="I307" s="231"/>
      <c r="J307" s="227"/>
      <c r="K307" s="227"/>
      <c r="L307" s="232"/>
      <c r="M307" s="233"/>
      <c r="N307" s="234"/>
      <c r="O307" s="234"/>
      <c r="P307" s="234"/>
      <c r="Q307" s="234"/>
      <c r="R307" s="234"/>
      <c r="S307" s="234"/>
      <c r="T307" s="23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6" t="s">
        <v>151</v>
      </c>
      <c r="AU307" s="236" t="s">
        <v>84</v>
      </c>
      <c r="AV307" s="13" t="s">
        <v>84</v>
      </c>
      <c r="AW307" s="13" t="s">
        <v>35</v>
      </c>
      <c r="AX307" s="13" t="s">
        <v>82</v>
      </c>
      <c r="AY307" s="236" t="s">
        <v>137</v>
      </c>
    </row>
    <row r="308" s="2" customFormat="1" ht="21.75" customHeight="1">
      <c r="A308" s="40"/>
      <c r="B308" s="41"/>
      <c r="C308" s="206" t="s">
        <v>640</v>
      </c>
      <c r="D308" s="206" t="s">
        <v>140</v>
      </c>
      <c r="E308" s="207" t="s">
        <v>641</v>
      </c>
      <c r="F308" s="208" t="s">
        <v>642</v>
      </c>
      <c r="G308" s="209" t="s">
        <v>143</v>
      </c>
      <c r="H308" s="210">
        <v>54.799999999999997</v>
      </c>
      <c r="I308" s="211"/>
      <c r="J308" s="212">
        <f>ROUND(I308*H308,2)</f>
        <v>0</v>
      </c>
      <c r="K308" s="208" t="s">
        <v>144</v>
      </c>
      <c r="L308" s="46"/>
      <c r="M308" s="213" t="s">
        <v>19</v>
      </c>
      <c r="N308" s="214" t="s">
        <v>45</v>
      </c>
      <c r="O308" s="86"/>
      <c r="P308" s="215">
        <f>O308*H308</f>
        <v>0</v>
      </c>
      <c r="Q308" s="215">
        <v>0.0045450000000000004</v>
      </c>
      <c r="R308" s="215">
        <f>Q308*H308</f>
        <v>0.24906600000000001</v>
      </c>
      <c r="S308" s="215">
        <v>0</v>
      </c>
      <c r="T308" s="216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7" t="s">
        <v>256</v>
      </c>
      <c r="AT308" s="217" t="s">
        <v>140</v>
      </c>
      <c r="AU308" s="217" t="s">
        <v>84</v>
      </c>
      <c r="AY308" s="19" t="s">
        <v>137</v>
      </c>
      <c r="BE308" s="218">
        <f>IF(N308="základní",J308,0)</f>
        <v>0</v>
      </c>
      <c r="BF308" s="218">
        <f>IF(N308="snížená",J308,0)</f>
        <v>0</v>
      </c>
      <c r="BG308" s="218">
        <f>IF(N308="zákl. přenesená",J308,0)</f>
        <v>0</v>
      </c>
      <c r="BH308" s="218">
        <f>IF(N308="sníž. přenesená",J308,0)</f>
        <v>0</v>
      </c>
      <c r="BI308" s="218">
        <f>IF(N308="nulová",J308,0)</f>
        <v>0</v>
      </c>
      <c r="BJ308" s="19" t="s">
        <v>82</v>
      </c>
      <c r="BK308" s="218">
        <f>ROUND(I308*H308,2)</f>
        <v>0</v>
      </c>
      <c r="BL308" s="19" t="s">
        <v>256</v>
      </c>
      <c r="BM308" s="217" t="s">
        <v>643</v>
      </c>
    </row>
    <row r="309" s="2" customFormat="1">
      <c r="A309" s="40"/>
      <c r="B309" s="41"/>
      <c r="C309" s="42"/>
      <c r="D309" s="219" t="s">
        <v>147</v>
      </c>
      <c r="E309" s="42"/>
      <c r="F309" s="220" t="s">
        <v>644</v>
      </c>
      <c r="G309" s="42"/>
      <c r="H309" s="42"/>
      <c r="I309" s="221"/>
      <c r="J309" s="42"/>
      <c r="K309" s="42"/>
      <c r="L309" s="46"/>
      <c r="M309" s="222"/>
      <c r="N309" s="223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147</v>
      </c>
      <c r="AU309" s="19" t="s">
        <v>84</v>
      </c>
    </row>
    <row r="310" s="2" customFormat="1">
      <c r="A310" s="40"/>
      <c r="B310" s="41"/>
      <c r="C310" s="42"/>
      <c r="D310" s="224" t="s">
        <v>149</v>
      </c>
      <c r="E310" s="42"/>
      <c r="F310" s="225" t="s">
        <v>645</v>
      </c>
      <c r="G310" s="42"/>
      <c r="H310" s="42"/>
      <c r="I310" s="221"/>
      <c r="J310" s="42"/>
      <c r="K310" s="42"/>
      <c r="L310" s="46"/>
      <c r="M310" s="222"/>
      <c r="N310" s="223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149</v>
      </c>
      <c r="AU310" s="19" t="s">
        <v>84</v>
      </c>
    </row>
    <row r="311" s="13" customFormat="1">
      <c r="A311" s="13"/>
      <c r="B311" s="226"/>
      <c r="C311" s="227"/>
      <c r="D311" s="219" t="s">
        <v>151</v>
      </c>
      <c r="E311" s="228" t="s">
        <v>19</v>
      </c>
      <c r="F311" s="229" t="s">
        <v>346</v>
      </c>
      <c r="G311" s="227"/>
      <c r="H311" s="230">
        <v>54.799999999999997</v>
      </c>
      <c r="I311" s="231"/>
      <c r="J311" s="227"/>
      <c r="K311" s="227"/>
      <c r="L311" s="232"/>
      <c r="M311" s="233"/>
      <c r="N311" s="234"/>
      <c r="O311" s="234"/>
      <c r="P311" s="234"/>
      <c r="Q311" s="234"/>
      <c r="R311" s="234"/>
      <c r="S311" s="234"/>
      <c r="T311" s="235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6" t="s">
        <v>151</v>
      </c>
      <c r="AU311" s="236" t="s">
        <v>84</v>
      </c>
      <c r="AV311" s="13" t="s">
        <v>84</v>
      </c>
      <c r="AW311" s="13" t="s">
        <v>35</v>
      </c>
      <c r="AX311" s="13" t="s">
        <v>82</v>
      </c>
      <c r="AY311" s="236" t="s">
        <v>137</v>
      </c>
    </row>
    <row r="312" s="2" customFormat="1" ht="16.5" customHeight="1">
      <c r="A312" s="40"/>
      <c r="B312" s="41"/>
      <c r="C312" s="206" t="s">
        <v>646</v>
      </c>
      <c r="D312" s="206" t="s">
        <v>140</v>
      </c>
      <c r="E312" s="207" t="s">
        <v>647</v>
      </c>
      <c r="F312" s="208" t="s">
        <v>648</v>
      </c>
      <c r="G312" s="209" t="s">
        <v>143</v>
      </c>
      <c r="H312" s="210">
        <v>54.799999999999997</v>
      </c>
      <c r="I312" s="211"/>
      <c r="J312" s="212">
        <f>ROUND(I312*H312,2)</f>
        <v>0</v>
      </c>
      <c r="K312" s="208" t="s">
        <v>144</v>
      </c>
      <c r="L312" s="46"/>
      <c r="M312" s="213" t="s">
        <v>19</v>
      </c>
      <c r="N312" s="214" t="s">
        <v>45</v>
      </c>
      <c r="O312" s="86"/>
      <c r="P312" s="215">
        <f>O312*H312</f>
        <v>0</v>
      </c>
      <c r="Q312" s="215">
        <v>0.00029999999999999997</v>
      </c>
      <c r="R312" s="215">
        <f>Q312*H312</f>
        <v>0.016439999999999996</v>
      </c>
      <c r="S312" s="215">
        <v>0</v>
      </c>
      <c r="T312" s="216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17" t="s">
        <v>256</v>
      </c>
      <c r="AT312" s="217" t="s">
        <v>140</v>
      </c>
      <c r="AU312" s="217" t="s">
        <v>84</v>
      </c>
      <c r="AY312" s="19" t="s">
        <v>137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9" t="s">
        <v>82</v>
      </c>
      <c r="BK312" s="218">
        <f>ROUND(I312*H312,2)</f>
        <v>0</v>
      </c>
      <c r="BL312" s="19" t="s">
        <v>256</v>
      </c>
      <c r="BM312" s="217" t="s">
        <v>649</v>
      </c>
    </row>
    <row r="313" s="2" customFormat="1">
      <c r="A313" s="40"/>
      <c r="B313" s="41"/>
      <c r="C313" s="42"/>
      <c r="D313" s="219" t="s">
        <v>147</v>
      </c>
      <c r="E313" s="42"/>
      <c r="F313" s="220" t="s">
        <v>650</v>
      </c>
      <c r="G313" s="42"/>
      <c r="H313" s="42"/>
      <c r="I313" s="221"/>
      <c r="J313" s="42"/>
      <c r="K313" s="42"/>
      <c r="L313" s="46"/>
      <c r="M313" s="222"/>
      <c r="N313" s="223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147</v>
      </c>
      <c r="AU313" s="19" t="s">
        <v>84</v>
      </c>
    </row>
    <row r="314" s="2" customFormat="1">
      <c r="A314" s="40"/>
      <c r="B314" s="41"/>
      <c r="C314" s="42"/>
      <c r="D314" s="224" t="s">
        <v>149</v>
      </c>
      <c r="E314" s="42"/>
      <c r="F314" s="225" t="s">
        <v>651</v>
      </c>
      <c r="G314" s="42"/>
      <c r="H314" s="42"/>
      <c r="I314" s="221"/>
      <c r="J314" s="42"/>
      <c r="K314" s="42"/>
      <c r="L314" s="46"/>
      <c r="M314" s="222"/>
      <c r="N314" s="223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9" t="s">
        <v>149</v>
      </c>
      <c r="AU314" s="19" t="s">
        <v>84</v>
      </c>
    </row>
    <row r="315" s="13" customFormat="1">
      <c r="A315" s="13"/>
      <c r="B315" s="226"/>
      <c r="C315" s="227"/>
      <c r="D315" s="219" t="s">
        <v>151</v>
      </c>
      <c r="E315" s="228" t="s">
        <v>19</v>
      </c>
      <c r="F315" s="229" t="s">
        <v>346</v>
      </c>
      <c r="G315" s="227"/>
      <c r="H315" s="230">
        <v>54.799999999999997</v>
      </c>
      <c r="I315" s="231"/>
      <c r="J315" s="227"/>
      <c r="K315" s="227"/>
      <c r="L315" s="232"/>
      <c r="M315" s="233"/>
      <c r="N315" s="234"/>
      <c r="O315" s="234"/>
      <c r="P315" s="234"/>
      <c r="Q315" s="234"/>
      <c r="R315" s="234"/>
      <c r="S315" s="234"/>
      <c r="T315" s="23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6" t="s">
        <v>151</v>
      </c>
      <c r="AU315" s="236" t="s">
        <v>84</v>
      </c>
      <c r="AV315" s="13" t="s">
        <v>84</v>
      </c>
      <c r="AW315" s="13" t="s">
        <v>35</v>
      </c>
      <c r="AX315" s="13" t="s">
        <v>82</v>
      </c>
      <c r="AY315" s="236" t="s">
        <v>137</v>
      </c>
    </row>
    <row r="316" s="2" customFormat="1" ht="24.15" customHeight="1">
      <c r="A316" s="40"/>
      <c r="B316" s="41"/>
      <c r="C316" s="263" t="s">
        <v>652</v>
      </c>
      <c r="D316" s="263" t="s">
        <v>388</v>
      </c>
      <c r="E316" s="264" t="s">
        <v>653</v>
      </c>
      <c r="F316" s="265" t="s">
        <v>654</v>
      </c>
      <c r="G316" s="266" t="s">
        <v>143</v>
      </c>
      <c r="H316" s="267">
        <v>63.020000000000003</v>
      </c>
      <c r="I316" s="268"/>
      <c r="J316" s="269">
        <f>ROUND(I316*H316,2)</f>
        <v>0</v>
      </c>
      <c r="K316" s="265" t="s">
        <v>144</v>
      </c>
      <c r="L316" s="270"/>
      <c r="M316" s="271" t="s">
        <v>19</v>
      </c>
      <c r="N316" s="272" t="s">
        <v>45</v>
      </c>
      <c r="O316" s="86"/>
      <c r="P316" s="215">
        <f>O316*H316</f>
        <v>0</v>
      </c>
      <c r="Q316" s="215">
        <v>0.0018</v>
      </c>
      <c r="R316" s="215">
        <f>Q316*H316</f>
        <v>0.11343600000000001</v>
      </c>
      <c r="S316" s="215">
        <v>0</v>
      </c>
      <c r="T316" s="216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7" t="s">
        <v>381</v>
      </c>
      <c r="AT316" s="217" t="s">
        <v>388</v>
      </c>
      <c r="AU316" s="217" t="s">
        <v>84</v>
      </c>
      <c r="AY316" s="19" t="s">
        <v>137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9" t="s">
        <v>82</v>
      </c>
      <c r="BK316" s="218">
        <f>ROUND(I316*H316,2)</f>
        <v>0</v>
      </c>
      <c r="BL316" s="19" t="s">
        <v>256</v>
      </c>
      <c r="BM316" s="217" t="s">
        <v>655</v>
      </c>
    </row>
    <row r="317" s="2" customFormat="1">
      <c r="A317" s="40"/>
      <c r="B317" s="41"/>
      <c r="C317" s="42"/>
      <c r="D317" s="219" t="s">
        <v>147</v>
      </c>
      <c r="E317" s="42"/>
      <c r="F317" s="220" t="s">
        <v>654</v>
      </c>
      <c r="G317" s="42"/>
      <c r="H317" s="42"/>
      <c r="I317" s="221"/>
      <c r="J317" s="42"/>
      <c r="K317" s="42"/>
      <c r="L317" s="46"/>
      <c r="M317" s="222"/>
      <c r="N317" s="223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147</v>
      </c>
      <c r="AU317" s="19" t="s">
        <v>84</v>
      </c>
    </row>
    <row r="318" s="13" customFormat="1">
      <c r="A318" s="13"/>
      <c r="B318" s="226"/>
      <c r="C318" s="227"/>
      <c r="D318" s="219" t="s">
        <v>151</v>
      </c>
      <c r="E318" s="227"/>
      <c r="F318" s="229" t="s">
        <v>656</v>
      </c>
      <c r="G318" s="227"/>
      <c r="H318" s="230">
        <v>63.020000000000003</v>
      </c>
      <c r="I318" s="231"/>
      <c r="J318" s="227"/>
      <c r="K318" s="227"/>
      <c r="L318" s="232"/>
      <c r="M318" s="233"/>
      <c r="N318" s="234"/>
      <c r="O318" s="234"/>
      <c r="P318" s="234"/>
      <c r="Q318" s="234"/>
      <c r="R318" s="234"/>
      <c r="S318" s="234"/>
      <c r="T318" s="235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6" t="s">
        <v>151</v>
      </c>
      <c r="AU318" s="236" t="s">
        <v>84</v>
      </c>
      <c r="AV318" s="13" t="s">
        <v>84</v>
      </c>
      <c r="AW318" s="13" t="s">
        <v>4</v>
      </c>
      <c r="AX318" s="13" t="s">
        <v>82</v>
      </c>
      <c r="AY318" s="236" t="s">
        <v>137</v>
      </c>
    </row>
    <row r="319" s="2" customFormat="1" ht="16.5" customHeight="1">
      <c r="A319" s="40"/>
      <c r="B319" s="41"/>
      <c r="C319" s="206" t="s">
        <v>657</v>
      </c>
      <c r="D319" s="206" t="s">
        <v>140</v>
      </c>
      <c r="E319" s="207" t="s">
        <v>658</v>
      </c>
      <c r="F319" s="208" t="s">
        <v>659</v>
      </c>
      <c r="G319" s="209" t="s">
        <v>192</v>
      </c>
      <c r="H319" s="210">
        <v>55</v>
      </c>
      <c r="I319" s="211"/>
      <c r="J319" s="212">
        <f>ROUND(I319*H319,2)</f>
        <v>0</v>
      </c>
      <c r="K319" s="208" t="s">
        <v>144</v>
      </c>
      <c r="L319" s="46"/>
      <c r="M319" s="213" t="s">
        <v>19</v>
      </c>
      <c r="N319" s="214" t="s">
        <v>45</v>
      </c>
      <c r="O319" s="86"/>
      <c r="P319" s="215">
        <f>O319*H319</f>
        <v>0</v>
      </c>
      <c r="Q319" s="215">
        <v>1.26999E-05</v>
      </c>
      <c r="R319" s="215">
        <f>Q319*H319</f>
        <v>0.00069849449999999998</v>
      </c>
      <c r="S319" s="215">
        <v>0</v>
      </c>
      <c r="T319" s="216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7" t="s">
        <v>256</v>
      </c>
      <c r="AT319" s="217" t="s">
        <v>140</v>
      </c>
      <c r="AU319" s="217" t="s">
        <v>84</v>
      </c>
      <c r="AY319" s="19" t="s">
        <v>137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9" t="s">
        <v>82</v>
      </c>
      <c r="BK319" s="218">
        <f>ROUND(I319*H319,2)</f>
        <v>0</v>
      </c>
      <c r="BL319" s="19" t="s">
        <v>256</v>
      </c>
      <c r="BM319" s="217" t="s">
        <v>660</v>
      </c>
    </row>
    <row r="320" s="2" customFormat="1">
      <c r="A320" s="40"/>
      <c r="B320" s="41"/>
      <c r="C320" s="42"/>
      <c r="D320" s="219" t="s">
        <v>147</v>
      </c>
      <c r="E320" s="42"/>
      <c r="F320" s="220" t="s">
        <v>661</v>
      </c>
      <c r="G320" s="42"/>
      <c r="H320" s="42"/>
      <c r="I320" s="221"/>
      <c r="J320" s="42"/>
      <c r="K320" s="42"/>
      <c r="L320" s="46"/>
      <c r="M320" s="222"/>
      <c r="N320" s="223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147</v>
      </c>
      <c r="AU320" s="19" t="s">
        <v>84</v>
      </c>
    </row>
    <row r="321" s="2" customFormat="1">
      <c r="A321" s="40"/>
      <c r="B321" s="41"/>
      <c r="C321" s="42"/>
      <c r="D321" s="224" t="s">
        <v>149</v>
      </c>
      <c r="E321" s="42"/>
      <c r="F321" s="225" t="s">
        <v>662</v>
      </c>
      <c r="G321" s="42"/>
      <c r="H321" s="42"/>
      <c r="I321" s="221"/>
      <c r="J321" s="42"/>
      <c r="K321" s="42"/>
      <c r="L321" s="46"/>
      <c r="M321" s="222"/>
      <c r="N321" s="223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149</v>
      </c>
      <c r="AU321" s="19" t="s">
        <v>84</v>
      </c>
    </row>
    <row r="322" s="13" customFormat="1">
      <c r="A322" s="13"/>
      <c r="B322" s="226"/>
      <c r="C322" s="227"/>
      <c r="D322" s="219" t="s">
        <v>151</v>
      </c>
      <c r="E322" s="228" t="s">
        <v>19</v>
      </c>
      <c r="F322" s="229" t="s">
        <v>663</v>
      </c>
      <c r="G322" s="227"/>
      <c r="H322" s="230">
        <v>55</v>
      </c>
      <c r="I322" s="231"/>
      <c r="J322" s="227"/>
      <c r="K322" s="227"/>
      <c r="L322" s="232"/>
      <c r="M322" s="233"/>
      <c r="N322" s="234"/>
      <c r="O322" s="234"/>
      <c r="P322" s="234"/>
      <c r="Q322" s="234"/>
      <c r="R322" s="234"/>
      <c r="S322" s="234"/>
      <c r="T322" s="23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6" t="s">
        <v>151</v>
      </c>
      <c r="AU322" s="236" t="s">
        <v>84</v>
      </c>
      <c r="AV322" s="13" t="s">
        <v>84</v>
      </c>
      <c r="AW322" s="13" t="s">
        <v>35</v>
      </c>
      <c r="AX322" s="13" t="s">
        <v>82</v>
      </c>
      <c r="AY322" s="236" t="s">
        <v>137</v>
      </c>
    </row>
    <row r="323" s="2" customFormat="1" ht="16.5" customHeight="1">
      <c r="A323" s="40"/>
      <c r="B323" s="41"/>
      <c r="C323" s="263" t="s">
        <v>664</v>
      </c>
      <c r="D323" s="263" t="s">
        <v>388</v>
      </c>
      <c r="E323" s="264" t="s">
        <v>665</v>
      </c>
      <c r="F323" s="265" t="s">
        <v>666</v>
      </c>
      <c r="G323" s="266" t="s">
        <v>192</v>
      </c>
      <c r="H323" s="267">
        <v>63.25</v>
      </c>
      <c r="I323" s="268"/>
      <c r="J323" s="269">
        <f>ROUND(I323*H323,2)</f>
        <v>0</v>
      </c>
      <c r="K323" s="265" t="s">
        <v>144</v>
      </c>
      <c r="L323" s="270"/>
      <c r="M323" s="271" t="s">
        <v>19</v>
      </c>
      <c r="N323" s="272" t="s">
        <v>45</v>
      </c>
      <c r="O323" s="86"/>
      <c r="P323" s="215">
        <f>O323*H323</f>
        <v>0</v>
      </c>
      <c r="Q323" s="215">
        <v>0.00035</v>
      </c>
      <c r="R323" s="215">
        <f>Q323*H323</f>
        <v>0.022137500000000001</v>
      </c>
      <c r="S323" s="215">
        <v>0</v>
      </c>
      <c r="T323" s="216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7" t="s">
        <v>381</v>
      </c>
      <c r="AT323" s="217" t="s">
        <v>388</v>
      </c>
      <c r="AU323" s="217" t="s">
        <v>84</v>
      </c>
      <c r="AY323" s="19" t="s">
        <v>137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9" t="s">
        <v>82</v>
      </c>
      <c r="BK323" s="218">
        <f>ROUND(I323*H323,2)</f>
        <v>0</v>
      </c>
      <c r="BL323" s="19" t="s">
        <v>256</v>
      </c>
      <c r="BM323" s="217" t="s">
        <v>667</v>
      </c>
    </row>
    <row r="324" s="2" customFormat="1">
      <c r="A324" s="40"/>
      <c r="B324" s="41"/>
      <c r="C324" s="42"/>
      <c r="D324" s="219" t="s">
        <v>147</v>
      </c>
      <c r="E324" s="42"/>
      <c r="F324" s="220" t="s">
        <v>666</v>
      </c>
      <c r="G324" s="42"/>
      <c r="H324" s="42"/>
      <c r="I324" s="221"/>
      <c r="J324" s="42"/>
      <c r="K324" s="42"/>
      <c r="L324" s="46"/>
      <c r="M324" s="222"/>
      <c r="N324" s="223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147</v>
      </c>
      <c r="AU324" s="19" t="s">
        <v>84</v>
      </c>
    </row>
    <row r="325" s="2" customFormat="1">
      <c r="A325" s="40"/>
      <c r="B325" s="41"/>
      <c r="C325" s="42"/>
      <c r="D325" s="219" t="s">
        <v>337</v>
      </c>
      <c r="E325" s="42"/>
      <c r="F325" s="258" t="s">
        <v>668</v>
      </c>
      <c r="G325" s="42"/>
      <c r="H325" s="42"/>
      <c r="I325" s="221"/>
      <c r="J325" s="42"/>
      <c r="K325" s="42"/>
      <c r="L325" s="46"/>
      <c r="M325" s="222"/>
      <c r="N325" s="223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337</v>
      </c>
      <c r="AU325" s="19" t="s">
        <v>84</v>
      </c>
    </row>
    <row r="326" s="13" customFormat="1">
      <c r="A326" s="13"/>
      <c r="B326" s="226"/>
      <c r="C326" s="227"/>
      <c r="D326" s="219" t="s">
        <v>151</v>
      </c>
      <c r="E326" s="227"/>
      <c r="F326" s="229" t="s">
        <v>669</v>
      </c>
      <c r="G326" s="227"/>
      <c r="H326" s="230">
        <v>63.25</v>
      </c>
      <c r="I326" s="231"/>
      <c r="J326" s="227"/>
      <c r="K326" s="227"/>
      <c r="L326" s="232"/>
      <c r="M326" s="233"/>
      <c r="N326" s="234"/>
      <c r="O326" s="234"/>
      <c r="P326" s="234"/>
      <c r="Q326" s="234"/>
      <c r="R326" s="234"/>
      <c r="S326" s="234"/>
      <c r="T326" s="235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6" t="s">
        <v>151</v>
      </c>
      <c r="AU326" s="236" t="s">
        <v>84</v>
      </c>
      <c r="AV326" s="13" t="s">
        <v>84</v>
      </c>
      <c r="AW326" s="13" t="s">
        <v>4</v>
      </c>
      <c r="AX326" s="13" t="s">
        <v>82</v>
      </c>
      <c r="AY326" s="236" t="s">
        <v>137</v>
      </c>
    </row>
    <row r="327" s="2" customFormat="1" ht="16.5" customHeight="1">
      <c r="A327" s="40"/>
      <c r="B327" s="41"/>
      <c r="C327" s="206" t="s">
        <v>670</v>
      </c>
      <c r="D327" s="206" t="s">
        <v>140</v>
      </c>
      <c r="E327" s="207" t="s">
        <v>671</v>
      </c>
      <c r="F327" s="208" t="s">
        <v>672</v>
      </c>
      <c r="G327" s="209" t="s">
        <v>143</v>
      </c>
      <c r="H327" s="210">
        <v>54.799999999999997</v>
      </c>
      <c r="I327" s="211"/>
      <c r="J327" s="212">
        <f>ROUND(I327*H327,2)</f>
        <v>0</v>
      </c>
      <c r="K327" s="208" t="s">
        <v>144</v>
      </c>
      <c r="L327" s="46"/>
      <c r="M327" s="213" t="s">
        <v>19</v>
      </c>
      <c r="N327" s="214" t="s">
        <v>45</v>
      </c>
      <c r="O327" s="86"/>
      <c r="P327" s="215">
        <f>O327*H327</f>
        <v>0</v>
      </c>
      <c r="Q327" s="215">
        <v>0</v>
      </c>
      <c r="R327" s="215">
        <f>Q327*H327</f>
        <v>0</v>
      </c>
      <c r="S327" s="215">
        <v>0</v>
      </c>
      <c r="T327" s="216">
        <f>S327*H327</f>
        <v>0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17" t="s">
        <v>256</v>
      </c>
      <c r="AT327" s="217" t="s">
        <v>140</v>
      </c>
      <c r="AU327" s="217" t="s">
        <v>84</v>
      </c>
      <c r="AY327" s="19" t="s">
        <v>137</v>
      </c>
      <c r="BE327" s="218">
        <f>IF(N327="základní",J327,0)</f>
        <v>0</v>
      </c>
      <c r="BF327" s="218">
        <f>IF(N327="snížená",J327,0)</f>
        <v>0</v>
      </c>
      <c r="BG327" s="218">
        <f>IF(N327="zákl. přenesená",J327,0)</f>
        <v>0</v>
      </c>
      <c r="BH327" s="218">
        <f>IF(N327="sníž. přenesená",J327,0)</f>
        <v>0</v>
      </c>
      <c r="BI327" s="218">
        <f>IF(N327="nulová",J327,0)</f>
        <v>0</v>
      </c>
      <c r="BJ327" s="19" t="s">
        <v>82</v>
      </c>
      <c r="BK327" s="218">
        <f>ROUND(I327*H327,2)</f>
        <v>0</v>
      </c>
      <c r="BL327" s="19" t="s">
        <v>256</v>
      </c>
      <c r="BM327" s="217" t="s">
        <v>673</v>
      </c>
    </row>
    <row r="328" s="2" customFormat="1">
      <c r="A328" s="40"/>
      <c r="B328" s="41"/>
      <c r="C328" s="42"/>
      <c r="D328" s="219" t="s">
        <v>147</v>
      </c>
      <c r="E328" s="42"/>
      <c r="F328" s="220" t="s">
        <v>674</v>
      </c>
      <c r="G328" s="42"/>
      <c r="H328" s="42"/>
      <c r="I328" s="221"/>
      <c r="J328" s="42"/>
      <c r="K328" s="42"/>
      <c r="L328" s="46"/>
      <c r="M328" s="222"/>
      <c r="N328" s="223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147</v>
      </c>
      <c r="AU328" s="19" t="s">
        <v>84</v>
      </c>
    </row>
    <row r="329" s="2" customFormat="1">
      <c r="A329" s="40"/>
      <c r="B329" s="41"/>
      <c r="C329" s="42"/>
      <c r="D329" s="224" t="s">
        <v>149</v>
      </c>
      <c r="E329" s="42"/>
      <c r="F329" s="225" t="s">
        <v>675</v>
      </c>
      <c r="G329" s="42"/>
      <c r="H329" s="42"/>
      <c r="I329" s="221"/>
      <c r="J329" s="42"/>
      <c r="K329" s="42"/>
      <c r="L329" s="46"/>
      <c r="M329" s="222"/>
      <c r="N329" s="223"/>
      <c r="O329" s="86"/>
      <c r="P329" s="86"/>
      <c r="Q329" s="86"/>
      <c r="R329" s="86"/>
      <c r="S329" s="86"/>
      <c r="T329" s="87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T329" s="19" t="s">
        <v>149</v>
      </c>
      <c r="AU329" s="19" t="s">
        <v>84</v>
      </c>
    </row>
    <row r="330" s="13" customFormat="1">
      <c r="A330" s="13"/>
      <c r="B330" s="226"/>
      <c r="C330" s="227"/>
      <c r="D330" s="219" t="s">
        <v>151</v>
      </c>
      <c r="E330" s="228" t="s">
        <v>19</v>
      </c>
      <c r="F330" s="229" t="s">
        <v>346</v>
      </c>
      <c r="G330" s="227"/>
      <c r="H330" s="230">
        <v>54.799999999999997</v>
      </c>
      <c r="I330" s="231"/>
      <c r="J330" s="227"/>
      <c r="K330" s="227"/>
      <c r="L330" s="232"/>
      <c r="M330" s="233"/>
      <c r="N330" s="234"/>
      <c r="O330" s="234"/>
      <c r="P330" s="234"/>
      <c r="Q330" s="234"/>
      <c r="R330" s="234"/>
      <c r="S330" s="234"/>
      <c r="T330" s="235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6" t="s">
        <v>151</v>
      </c>
      <c r="AU330" s="236" t="s">
        <v>84</v>
      </c>
      <c r="AV330" s="13" t="s">
        <v>84</v>
      </c>
      <c r="AW330" s="13" t="s">
        <v>35</v>
      </c>
      <c r="AX330" s="13" t="s">
        <v>82</v>
      </c>
      <c r="AY330" s="236" t="s">
        <v>137</v>
      </c>
    </row>
    <row r="331" s="2" customFormat="1" ht="16.5" customHeight="1">
      <c r="A331" s="40"/>
      <c r="B331" s="41"/>
      <c r="C331" s="206" t="s">
        <v>676</v>
      </c>
      <c r="D331" s="206" t="s">
        <v>140</v>
      </c>
      <c r="E331" s="207" t="s">
        <v>677</v>
      </c>
      <c r="F331" s="208" t="s">
        <v>678</v>
      </c>
      <c r="G331" s="209" t="s">
        <v>215</v>
      </c>
      <c r="H331" s="210">
        <v>0.40400000000000003</v>
      </c>
      <c r="I331" s="211"/>
      <c r="J331" s="212">
        <f>ROUND(I331*H331,2)</f>
        <v>0</v>
      </c>
      <c r="K331" s="208" t="s">
        <v>144</v>
      </c>
      <c r="L331" s="46"/>
      <c r="M331" s="213" t="s">
        <v>19</v>
      </c>
      <c r="N331" s="214" t="s">
        <v>45</v>
      </c>
      <c r="O331" s="86"/>
      <c r="P331" s="215">
        <f>O331*H331</f>
        <v>0</v>
      </c>
      <c r="Q331" s="215">
        <v>0</v>
      </c>
      <c r="R331" s="215">
        <f>Q331*H331</f>
        <v>0</v>
      </c>
      <c r="S331" s="215">
        <v>0</v>
      </c>
      <c r="T331" s="216">
        <f>S331*H331</f>
        <v>0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17" t="s">
        <v>256</v>
      </c>
      <c r="AT331" s="217" t="s">
        <v>140</v>
      </c>
      <c r="AU331" s="217" t="s">
        <v>84</v>
      </c>
      <c r="AY331" s="19" t="s">
        <v>137</v>
      </c>
      <c r="BE331" s="218">
        <f>IF(N331="základní",J331,0)</f>
        <v>0</v>
      </c>
      <c r="BF331" s="218">
        <f>IF(N331="snížená",J331,0)</f>
        <v>0</v>
      </c>
      <c r="BG331" s="218">
        <f>IF(N331="zákl. přenesená",J331,0)</f>
        <v>0</v>
      </c>
      <c r="BH331" s="218">
        <f>IF(N331="sníž. přenesená",J331,0)</f>
        <v>0</v>
      </c>
      <c r="BI331" s="218">
        <f>IF(N331="nulová",J331,0)</f>
        <v>0</v>
      </c>
      <c r="BJ331" s="19" t="s">
        <v>82</v>
      </c>
      <c r="BK331" s="218">
        <f>ROUND(I331*H331,2)</f>
        <v>0</v>
      </c>
      <c r="BL331" s="19" t="s">
        <v>256</v>
      </c>
      <c r="BM331" s="217" t="s">
        <v>679</v>
      </c>
    </row>
    <row r="332" s="2" customFormat="1">
      <c r="A332" s="40"/>
      <c r="B332" s="41"/>
      <c r="C332" s="42"/>
      <c r="D332" s="219" t="s">
        <v>147</v>
      </c>
      <c r="E332" s="42"/>
      <c r="F332" s="220" t="s">
        <v>680</v>
      </c>
      <c r="G332" s="42"/>
      <c r="H332" s="42"/>
      <c r="I332" s="221"/>
      <c r="J332" s="42"/>
      <c r="K332" s="42"/>
      <c r="L332" s="46"/>
      <c r="M332" s="222"/>
      <c r="N332" s="223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147</v>
      </c>
      <c r="AU332" s="19" t="s">
        <v>84</v>
      </c>
    </row>
    <row r="333" s="2" customFormat="1">
      <c r="A333" s="40"/>
      <c r="B333" s="41"/>
      <c r="C333" s="42"/>
      <c r="D333" s="224" t="s">
        <v>149</v>
      </c>
      <c r="E333" s="42"/>
      <c r="F333" s="225" t="s">
        <v>681</v>
      </c>
      <c r="G333" s="42"/>
      <c r="H333" s="42"/>
      <c r="I333" s="221"/>
      <c r="J333" s="42"/>
      <c r="K333" s="42"/>
      <c r="L333" s="46"/>
      <c r="M333" s="222"/>
      <c r="N333" s="223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149</v>
      </c>
      <c r="AU333" s="19" t="s">
        <v>84</v>
      </c>
    </row>
    <row r="334" s="12" customFormat="1" ht="22.8" customHeight="1">
      <c r="A334" s="12"/>
      <c r="B334" s="190"/>
      <c r="C334" s="191"/>
      <c r="D334" s="192" t="s">
        <v>73</v>
      </c>
      <c r="E334" s="204" t="s">
        <v>682</v>
      </c>
      <c r="F334" s="204" t="s">
        <v>683</v>
      </c>
      <c r="G334" s="191"/>
      <c r="H334" s="191"/>
      <c r="I334" s="194"/>
      <c r="J334" s="205">
        <f>BK334</f>
        <v>0</v>
      </c>
      <c r="K334" s="191"/>
      <c r="L334" s="196"/>
      <c r="M334" s="197"/>
      <c r="N334" s="198"/>
      <c r="O334" s="198"/>
      <c r="P334" s="199">
        <f>SUM(P335:P383)</f>
        <v>0</v>
      </c>
      <c r="Q334" s="198"/>
      <c r="R334" s="199">
        <f>SUM(R335:R383)</f>
        <v>0.10434599999999999</v>
      </c>
      <c r="S334" s="198"/>
      <c r="T334" s="200">
        <f>SUM(T335:T383)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201" t="s">
        <v>84</v>
      </c>
      <c r="AT334" s="202" t="s">
        <v>73</v>
      </c>
      <c r="AU334" s="202" t="s">
        <v>82</v>
      </c>
      <c r="AY334" s="201" t="s">
        <v>137</v>
      </c>
      <c r="BK334" s="203">
        <f>SUM(BK335:BK383)</f>
        <v>0</v>
      </c>
    </row>
    <row r="335" s="2" customFormat="1" ht="16.5" customHeight="1">
      <c r="A335" s="40"/>
      <c r="B335" s="41"/>
      <c r="C335" s="206" t="s">
        <v>684</v>
      </c>
      <c r="D335" s="206" t="s">
        <v>140</v>
      </c>
      <c r="E335" s="207" t="s">
        <v>685</v>
      </c>
      <c r="F335" s="208" t="s">
        <v>686</v>
      </c>
      <c r="G335" s="209" t="s">
        <v>143</v>
      </c>
      <c r="H335" s="210">
        <v>2.8799999999999999</v>
      </c>
      <c r="I335" s="211"/>
      <c r="J335" s="212">
        <f>ROUND(I335*H335,2)</f>
        <v>0</v>
      </c>
      <c r="K335" s="208" t="s">
        <v>144</v>
      </c>
      <c r="L335" s="46"/>
      <c r="M335" s="213" t="s">
        <v>19</v>
      </c>
      <c r="N335" s="214" t="s">
        <v>45</v>
      </c>
      <c r="O335" s="86"/>
      <c r="P335" s="215">
        <f>O335*H335</f>
        <v>0</v>
      </c>
      <c r="Q335" s="215">
        <v>0</v>
      </c>
      <c r="R335" s="215">
        <f>Q335*H335</f>
        <v>0</v>
      </c>
      <c r="S335" s="215">
        <v>0</v>
      </c>
      <c r="T335" s="216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217" t="s">
        <v>256</v>
      </c>
      <c r="AT335" s="217" t="s">
        <v>140</v>
      </c>
      <c r="AU335" s="217" t="s">
        <v>84</v>
      </c>
      <c r="AY335" s="19" t="s">
        <v>137</v>
      </c>
      <c r="BE335" s="218">
        <f>IF(N335="základní",J335,0)</f>
        <v>0</v>
      </c>
      <c r="BF335" s="218">
        <f>IF(N335="snížená",J335,0)</f>
        <v>0</v>
      </c>
      <c r="BG335" s="218">
        <f>IF(N335="zákl. přenesená",J335,0)</f>
        <v>0</v>
      </c>
      <c r="BH335" s="218">
        <f>IF(N335="sníž. přenesená",J335,0)</f>
        <v>0</v>
      </c>
      <c r="BI335" s="218">
        <f>IF(N335="nulová",J335,0)</f>
        <v>0</v>
      </c>
      <c r="BJ335" s="19" t="s">
        <v>82</v>
      </c>
      <c r="BK335" s="218">
        <f>ROUND(I335*H335,2)</f>
        <v>0</v>
      </c>
      <c r="BL335" s="19" t="s">
        <v>256</v>
      </c>
      <c r="BM335" s="217" t="s">
        <v>687</v>
      </c>
    </row>
    <row r="336" s="2" customFormat="1">
      <c r="A336" s="40"/>
      <c r="B336" s="41"/>
      <c r="C336" s="42"/>
      <c r="D336" s="219" t="s">
        <v>147</v>
      </c>
      <c r="E336" s="42"/>
      <c r="F336" s="220" t="s">
        <v>688</v>
      </c>
      <c r="G336" s="42"/>
      <c r="H336" s="42"/>
      <c r="I336" s="221"/>
      <c r="J336" s="42"/>
      <c r="K336" s="42"/>
      <c r="L336" s="46"/>
      <c r="M336" s="222"/>
      <c r="N336" s="223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147</v>
      </c>
      <c r="AU336" s="19" t="s">
        <v>84</v>
      </c>
    </row>
    <row r="337" s="2" customFormat="1">
      <c r="A337" s="40"/>
      <c r="B337" s="41"/>
      <c r="C337" s="42"/>
      <c r="D337" s="224" t="s">
        <v>149</v>
      </c>
      <c r="E337" s="42"/>
      <c r="F337" s="225" t="s">
        <v>689</v>
      </c>
      <c r="G337" s="42"/>
      <c r="H337" s="42"/>
      <c r="I337" s="221"/>
      <c r="J337" s="42"/>
      <c r="K337" s="42"/>
      <c r="L337" s="46"/>
      <c r="M337" s="222"/>
      <c r="N337" s="223"/>
      <c r="O337" s="86"/>
      <c r="P337" s="86"/>
      <c r="Q337" s="86"/>
      <c r="R337" s="86"/>
      <c r="S337" s="86"/>
      <c r="T337" s="87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9" t="s">
        <v>149</v>
      </c>
      <c r="AU337" s="19" t="s">
        <v>84</v>
      </c>
    </row>
    <row r="338" s="13" customFormat="1">
      <c r="A338" s="13"/>
      <c r="B338" s="226"/>
      <c r="C338" s="227"/>
      <c r="D338" s="219" t="s">
        <v>151</v>
      </c>
      <c r="E338" s="228" t="s">
        <v>19</v>
      </c>
      <c r="F338" s="229" t="s">
        <v>690</v>
      </c>
      <c r="G338" s="227"/>
      <c r="H338" s="230">
        <v>2.8799999999999999</v>
      </c>
      <c r="I338" s="231"/>
      <c r="J338" s="227"/>
      <c r="K338" s="227"/>
      <c r="L338" s="232"/>
      <c r="M338" s="233"/>
      <c r="N338" s="234"/>
      <c r="O338" s="234"/>
      <c r="P338" s="234"/>
      <c r="Q338" s="234"/>
      <c r="R338" s="234"/>
      <c r="S338" s="234"/>
      <c r="T338" s="235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6" t="s">
        <v>151</v>
      </c>
      <c r="AU338" s="236" t="s">
        <v>84</v>
      </c>
      <c r="AV338" s="13" t="s">
        <v>84</v>
      </c>
      <c r="AW338" s="13" t="s">
        <v>35</v>
      </c>
      <c r="AX338" s="13" t="s">
        <v>82</v>
      </c>
      <c r="AY338" s="236" t="s">
        <v>137</v>
      </c>
    </row>
    <row r="339" s="2" customFormat="1" ht="16.5" customHeight="1">
      <c r="A339" s="40"/>
      <c r="B339" s="41"/>
      <c r="C339" s="206" t="s">
        <v>691</v>
      </c>
      <c r="D339" s="206" t="s">
        <v>140</v>
      </c>
      <c r="E339" s="207" t="s">
        <v>692</v>
      </c>
      <c r="F339" s="208" t="s">
        <v>693</v>
      </c>
      <c r="G339" s="209" t="s">
        <v>143</v>
      </c>
      <c r="H339" s="210">
        <v>2.8799999999999999</v>
      </c>
      <c r="I339" s="211"/>
      <c r="J339" s="212">
        <f>ROUND(I339*H339,2)</f>
        <v>0</v>
      </c>
      <c r="K339" s="208" t="s">
        <v>144</v>
      </c>
      <c r="L339" s="46"/>
      <c r="M339" s="213" t="s">
        <v>19</v>
      </c>
      <c r="N339" s="214" t="s">
        <v>45</v>
      </c>
      <c r="O339" s="86"/>
      <c r="P339" s="215">
        <f>O339*H339</f>
        <v>0</v>
      </c>
      <c r="Q339" s="215">
        <v>0.00029999999999999997</v>
      </c>
      <c r="R339" s="215">
        <f>Q339*H339</f>
        <v>0.00086399999999999986</v>
      </c>
      <c r="S339" s="215">
        <v>0</v>
      </c>
      <c r="T339" s="216">
        <f>S339*H339</f>
        <v>0</v>
      </c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R339" s="217" t="s">
        <v>256</v>
      </c>
      <c r="AT339" s="217" t="s">
        <v>140</v>
      </c>
      <c r="AU339" s="217" t="s">
        <v>84</v>
      </c>
      <c r="AY339" s="19" t="s">
        <v>137</v>
      </c>
      <c r="BE339" s="218">
        <f>IF(N339="základní",J339,0)</f>
        <v>0</v>
      </c>
      <c r="BF339" s="218">
        <f>IF(N339="snížená",J339,0)</f>
        <v>0</v>
      </c>
      <c r="BG339" s="218">
        <f>IF(N339="zákl. přenesená",J339,0)</f>
        <v>0</v>
      </c>
      <c r="BH339" s="218">
        <f>IF(N339="sníž. přenesená",J339,0)</f>
        <v>0</v>
      </c>
      <c r="BI339" s="218">
        <f>IF(N339="nulová",J339,0)</f>
        <v>0</v>
      </c>
      <c r="BJ339" s="19" t="s">
        <v>82</v>
      </c>
      <c r="BK339" s="218">
        <f>ROUND(I339*H339,2)</f>
        <v>0</v>
      </c>
      <c r="BL339" s="19" t="s">
        <v>256</v>
      </c>
      <c r="BM339" s="217" t="s">
        <v>694</v>
      </c>
    </row>
    <row r="340" s="2" customFormat="1">
      <c r="A340" s="40"/>
      <c r="B340" s="41"/>
      <c r="C340" s="42"/>
      <c r="D340" s="219" t="s">
        <v>147</v>
      </c>
      <c r="E340" s="42"/>
      <c r="F340" s="220" t="s">
        <v>695</v>
      </c>
      <c r="G340" s="42"/>
      <c r="H340" s="42"/>
      <c r="I340" s="221"/>
      <c r="J340" s="42"/>
      <c r="K340" s="42"/>
      <c r="L340" s="46"/>
      <c r="M340" s="222"/>
      <c r="N340" s="223"/>
      <c r="O340" s="86"/>
      <c r="P340" s="86"/>
      <c r="Q340" s="86"/>
      <c r="R340" s="86"/>
      <c r="S340" s="86"/>
      <c r="T340" s="87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T340" s="19" t="s">
        <v>147</v>
      </c>
      <c r="AU340" s="19" t="s">
        <v>84</v>
      </c>
    </row>
    <row r="341" s="2" customFormat="1">
      <c r="A341" s="40"/>
      <c r="B341" s="41"/>
      <c r="C341" s="42"/>
      <c r="D341" s="224" t="s">
        <v>149</v>
      </c>
      <c r="E341" s="42"/>
      <c r="F341" s="225" t="s">
        <v>696</v>
      </c>
      <c r="G341" s="42"/>
      <c r="H341" s="42"/>
      <c r="I341" s="221"/>
      <c r="J341" s="42"/>
      <c r="K341" s="42"/>
      <c r="L341" s="46"/>
      <c r="M341" s="222"/>
      <c r="N341" s="223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149</v>
      </c>
      <c r="AU341" s="19" t="s">
        <v>84</v>
      </c>
    </row>
    <row r="342" s="13" customFormat="1">
      <c r="A342" s="13"/>
      <c r="B342" s="226"/>
      <c r="C342" s="227"/>
      <c r="D342" s="219" t="s">
        <v>151</v>
      </c>
      <c r="E342" s="228" t="s">
        <v>19</v>
      </c>
      <c r="F342" s="229" t="s">
        <v>690</v>
      </c>
      <c r="G342" s="227"/>
      <c r="H342" s="230">
        <v>2.8799999999999999</v>
      </c>
      <c r="I342" s="231"/>
      <c r="J342" s="227"/>
      <c r="K342" s="227"/>
      <c r="L342" s="232"/>
      <c r="M342" s="233"/>
      <c r="N342" s="234"/>
      <c r="O342" s="234"/>
      <c r="P342" s="234"/>
      <c r="Q342" s="234"/>
      <c r="R342" s="234"/>
      <c r="S342" s="234"/>
      <c r="T342" s="23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6" t="s">
        <v>151</v>
      </c>
      <c r="AU342" s="236" t="s">
        <v>84</v>
      </c>
      <c r="AV342" s="13" t="s">
        <v>84</v>
      </c>
      <c r="AW342" s="13" t="s">
        <v>35</v>
      </c>
      <c r="AX342" s="13" t="s">
        <v>82</v>
      </c>
      <c r="AY342" s="236" t="s">
        <v>137</v>
      </c>
    </row>
    <row r="343" s="2" customFormat="1" ht="16.5" customHeight="1">
      <c r="A343" s="40"/>
      <c r="B343" s="41"/>
      <c r="C343" s="206" t="s">
        <v>697</v>
      </c>
      <c r="D343" s="206" t="s">
        <v>140</v>
      </c>
      <c r="E343" s="207" t="s">
        <v>698</v>
      </c>
      <c r="F343" s="208" t="s">
        <v>699</v>
      </c>
      <c r="G343" s="209" t="s">
        <v>143</v>
      </c>
      <c r="H343" s="210">
        <v>2.8799999999999999</v>
      </c>
      <c r="I343" s="211"/>
      <c r="J343" s="212">
        <f>ROUND(I343*H343,2)</f>
        <v>0</v>
      </c>
      <c r="K343" s="208" t="s">
        <v>144</v>
      </c>
      <c r="L343" s="46"/>
      <c r="M343" s="213" t="s">
        <v>19</v>
      </c>
      <c r="N343" s="214" t="s">
        <v>45</v>
      </c>
      <c r="O343" s="86"/>
      <c r="P343" s="215">
        <f>O343*H343</f>
        <v>0</v>
      </c>
      <c r="Q343" s="215">
        <v>0.0044999999999999997</v>
      </c>
      <c r="R343" s="215">
        <f>Q343*H343</f>
        <v>0.012959999999999999</v>
      </c>
      <c r="S343" s="215">
        <v>0</v>
      </c>
      <c r="T343" s="216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217" t="s">
        <v>256</v>
      </c>
      <c r="AT343" s="217" t="s">
        <v>140</v>
      </c>
      <c r="AU343" s="217" t="s">
        <v>84</v>
      </c>
      <c r="AY343" s="19" t="s">
        <v>137</v>
      </c>
      <c r="BE343" s="218">
        <f>IF(N343="základní",J343,0)</f>
        <v>0</v>
      </c>
      <c r="BF343" s="218">
        <f>IF(N343="snížená",J343,0)</f>
        <v>0</v>
      </c>
      <c r="BG343" s="218">
        <f>IF(N343="zákl. přenesená",J343,0)</f>
        <v>0</v>
      </c>
      <c r="BH343" s="218">
        <f>IF(N343="sníž. přenesená",J343,0)</f>
        <v>0</v>
      </c>
      <c r="BI343" s="218">
        <f>IF(N343="nulová",J343,0)</f>
        <v>0</v>
      </c>
      <c r="BJ343" s="19" t="s">
        <v>82</v>
      </c>
      <c r="BK343" s="218">
        <f>ROUND(I343*H343,2)</f>
        <v>0</v>
      </c>
      <c r="BL343" s="19" t="s">
        <v>256</v>
      </c>
      <c r="BM343" s="217" t="s">
        <v>700</v>
      </c>
    </row>
    <row r="344" s="2" customFormat="1">
      <c r="A344" s="40"/>
      <c r="B344" s="41"/>
      <c r="C344" s="42"/>
      <c r="D344" s="219" t="s">
        <v>147</v>
      </c>
      <c r="E344" s="42"/>
      <c r="F344" s="220" t="s">
        <v>701</v>
      </c>
      <c r="G344" s="42"/>
      <c r="H344" s="42"/>
      <c r="I344" s="221"/>
      <c r="J344" s="42"/>
      <c r="K344" s="42"/>
      <c r="L344" s="46"/>
      <c r="M344" s="222"/>
      <c r="N344" s="223"/>
      <c r="O344" s="86"/>
      <c r="P344" s="86"/>
      <c r="Q344" s="86"/>
      <c r="R344" s="86"/>
      <c r="S344" s="86"/>
      <c r="T344" s="87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T344" s="19" t="s">
        <v>147</v>
      </c>
      <c r="AU344" s="19" t="s">
        <v>84</v>
      </c>
    </row>
    <row r="345" s="2" customFormat="1">
      <c r="A345" s="40"/>
      <c r="B345" s="41"/>
      <c r="C345" s="42"/>
      <c r="D345" s="224" t="s">
        <v>149</v>
      </c>
      <c r="E345" s="42"/>
      <c r="F345" s="225" t="s">
        <v>702</v>
      </c>
      <c r="G345" s="42"/>
      <c r="H345" s="42"/>
      <c r="I345" s="221"/>
      <c r="J345" s="42"/>
      <c r="K345" s="42"/>
      <c r="L345" s="46"/>
      <c r="M345" s="222"/>
      <c r="N345" s="223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149</v>
      </c>
      <c r="AU345" s="19" t="s">
        <v>84</v>
      </c>
    </row>
    <row r="346" s="13" customFormat="1">
      <c r="A346" s="13"/>
      <c r="B346" s="226"/>
      <c r="C346" s="227"/>
      <c r="D346" s="219" t="s">
        <v>151</v>
      </c>
      <c r="E346" s="228" t="s">
        <v>19</v>
      </c>
      <c r="F346" s="229" t="s">
        <v>690</v>
      </c>
      <c r="G346" s="227"/>
      <c r="H346" s="230">
        <v>2.8799999999999999</v>
      </c>
      <c r="I346" s="231"/>
      <c r="J346" s="227"/>
      <c r="K346" s="227"/>
      <c r="L346" s="232"/>
      <c r="M346" s="233"/>
      <c r="N346" s="234"/>
      <c r="O346" s="234"/>
      <c r="P346" s="234"/>
      <c r="Q346" s="234"/>
      <c r="R346" s="234"/>
      <c r="S346" s="234"/>
      <c r="T346" s="235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6" t="s">
        <v>151</v>
      </c>
      <c r="AU346" s="236" t="s">
        <v>84</v>
      </c>
      <c r="AV346" s="13" t="s">
        <v>84</v>
      </c>
      <c r="AW346" s="13" t="s">
        <v>35</v>
      </c>
      <c r="AX346" s="13" t="s">
        <v>82</v>
      </c>
      <c r="AY346" s="236" t="s">
        <v>137</v>
      </c>
    </row>
    <row r="347" s="2" customFormat="1" ht="16.5" customHeight="1">
      <c r="A347" s="40"/>
      <c r="B347" s="41"/>
      <c r="C347" s="206" t="s">
        <v>703</v>
      </c>
      <c r="D347" s="206" t="s">
        <v>140</v>
      </c>
      <c r="E347" s="207" t="s">
        <v>704</v>
      </c>
      <c r="F347" s="208" t="s">
        <v>705</v>
      </c>
      <c r="G347" s="209" t="s">
        <v>143</v>
      </c>
      <c r="H347" s="210">
        <v>8.6400000000000006</v>
      </c>
      <c r="I347" s="211"/>
      <c r="J347" s="212">
        <f>ROUND(I347*H347,2)</f>
        <v>0</v>
      </c>
      <c r="K347" s="208" t="s">
        <v>144</v>
      </c>
      <c r="L347" s="46"/>
      <c r="M347" s="213" t="s">
        <v>19</v>
      </c>
      <c r="N347" s="214" t="s">
        <v>45</v>
      </c>
      <c r="O347" s="86"/>
      <c r="P347" s="215">
        <f>O347*H347</f>
        <v>0</v>
      </c>
      <c r="Q347" s="215">
        <v>0.0014499999999999999</v>
      </c>
      <c r="R347" s="215">
        <f>Q347*H347</f>
        <v>0.012527999999999999</v>
      </c>
      <c r="S347" s="215">
        <v>0</v>
      </c>
      <c r="T347" s="216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17" t="s">
        <v>256</v>
      </c>
      <c r="AT347" s="217" t="s">
        <v>140</v>
      </c>
      <c r="AU347" s="217" t="s">
        <v>84</v>
      </c>
      <c r="AY347" s="19" t="s">
        <v>137</v>
      </c>
      <c r="BE347" s="218">
        <f>IF(N347="základní",J347,0)</f>
        <v>0</v>
      </c>
      <c r="BF347" s="218">
        <f>IF(N347="snížená",J347,0)</f>
        <v>0</v>
      </c>
      <c r="BG347" s="218">
        <f>IF(N347="zákl. přenesená",J347,0)</f>
        <v>0</v>
      </c>
      <c r="BH347" s="218">
        <f>IF(N347="sníž. přenesená",J347,0)</f>
        <v>0</v>
      </c>
      <c r="BI347" s="218">
        <f>IF(N347="nulová",J347,0)</f>
        <v>0</v>
      </c>
      <c r="BJ347" s="19" t="s">
        <v>82</v>
      </c>
      <c r="BK347" s="218">
        <f>ROUND(I347*H347,2)</f>
        <v>0</v>
      </c>
      <c r="BL347" s="19" t="s">
        <v>256</v>
      </c>
      <c r="BM347" s="217" t="s">
        <v>706</v>
      </c>
    </row>
    <row r="348" s="2" customFormat="1">
      <c r="A348" s="40"/>
      <c r="B348" s="41"/>
      <c r="C348" s="42"/>
      <c r="D348" s="219" t="s">
        <v>147</v>
      </c>
      <c r="E348" s="42"/>
      <c r="F348" s="220" t="s">
        <v>707</v>
      </c>
      <c r="G348" s="42"/>
      <c r="H348" s="42"/>
      <c r="I348" s="221"/>
      <c r="J348" s="42"/>
      <c r="K348" s="42"/>
      <c r="L348" s="46"/>
      <c r="M348" s="222"/>
      <c r="N348" s="223"/>
      <c r="O348" s="86"/>
      <c r="P348" s="86"/>
      <c r="Q348" s="86"/>
      <c r="R348" s="86"/>
      <c r="S348" s="86"/>
      <c r="T348" s="87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9" t="s">
        <v>147</v>
      </c>
      <c r="AU348" s="19" t="s">
        <v>84</v>
      </c>
    </row>
    <row r="349" s="2" customFormat="1">
      <c r="A349" s="40"/>
      <c r="B349" s="41"/>
      <c r="C349" s="42"/>
      <c r="D349" s="224" t="s">
        <v>149</v>
      </c>
      <c r="E349" s="42"/>
      <c r="F349" s="225" t="s">
        <v>708</v>
      </c>
      <c r="G349" s="42"/>
      <c r="H349" s="42"/>
      <c r="I349" s="221"/>
      <c r="J349" s="42"/>
      <c r="K349" s="42"/>
      <c r="L349" s="46"/>
      <c r="M349" s="222"/>
      <c r="N349" s="223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149</v>
      </c>
      <c r="AU349" s="19" t="s">
        <v>84</v>
      </c>
    </row>
    <row r="350" s="13" customFormat="1">
      <c r="A350" s="13"/>
      <c r="B350" s="226"/>
      <c r="C350" s="227"/>
      <c r="D350" s="219" t="s">
        <v>151</v>
      </c>
      <c r="E350" s="228" t="s">
        <v>19</v>
      </c>
      <c r="F350" s="229" t="s">
        <v>690</v>
      </c>
      <c r="G350" s="227"/>
      <c r="H350" s="230">
        <v>2.8799999999999999</v>
      </c>
      <c r="I350" s="231"/>
      <c r="J350" s="227"/>
      <c r="K350" s="227"/>
      <c r="L350" s="232"/>
      <c r="M350" s="233"/>
      <c r="N350" s="234"/>
      <c r="O350" s="234"/>
      <c r="P350" s="234"/>
      <c r="Q350" s="234"/>
      <c r="R350" s="234"/>
      <c r="S350" s="234"/>
      <c r="T350" s="235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6" t="s">
        <v>151</v>
      </c>
      <c r="AU350" s="236" t="s">
        <v>84</v>
      </c>
      <c r="AV350" s="13" t="s">
        <v>84</v>
      </c>
      <c r="AW350" s="13" t="s">
        <v>35</v>
      </c>
      <c r="AX350" s="13" t="s">
        <v>82</v>
      </c>
      <c r="AY350" s="236" t="s">
        <v>137</v>
      </c>
    </row>
    <row r="351" s="13" customFormat="1">
      <c r="A351" s="13"/>
      <c r="B351" s="226"/>
      <c r="C351" s="227"/>
      <c r="D351" s="219" t="s">
        <v>151</v>
      </c>
      <c r="E351" s="227"/>
      <c r="F351" s="229" t="s">
        <v>709</v>
      </c>
      <c r="G351" s="227"/>
      <c r="H351" s="230">
        <v>8.6400000000000006</v>
      </c>
      <c r="I351" s="231"/>
      <c r="J351" s="227"/>
      <c r="K351" s="227"/>
      <c r="L351" s="232"/>
      <c r="M351" s="233"/>
      <c r="N351" s="234"/>
      <c r="O351" s="234"/>
      <c r="P351" s="234"/>
      <c r="Q351" s="234"/>
      <c r="R351" s="234"/>
      <c r="S351" s="234"/>
      <c r="T351" s="235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6" t="s">
        <v>151</v>
      </c>
      <c r="AU351" s="236" t="s">
        <v>84</v>
      </c>
      <c r="AV351" s="13" t="s">
        <v>84</v>
      </c>
      <c r="AW351" s="13" t="s">
        <v>4</v>
      </c>
      <c r="AX351" s="13" t="s">
        <v>82</v>
      </c>
      <c r="AY351" s="236" t="s">
        <v>137</v>
      </c>
    </row>
    <row r="352" s="2" customFormat="1" ht="16.5" customHeight="1">
      <c r="A352" s="40"/>
      <c r="B352" s="41"/>
      <c r="C352" s="206" t="s">
        <v>710</v>
      </c>
      <c r="D352" s="206" t="s">
        <v>140</v>
      </c>
      <c r="E352" s="207" t="s">
        <v>711</v>
      </c>
      <c r="F352" s="208" t="s">
        <v>712</v>
      </c>
      <c r="G352" s="209" t="s">
        <v>192</v>
      </c>
      <c r="H352" s="210">
        <v>10.800000000000001</v>
      </c>
      <c r="I352" s="211"/>
      <c r="J352" s="212">
        <f>ROUND(I352*H352,2)</f>
        <v>0</v>
      </c>
      <c r="K352" s="208" t="s">
        <v>144</v>
      </c>
      <c r="L352" s="46"/>
      <c r="M352" s="213" t="s">
        <v>19</v>
      </c>
      <c r="N352" s="214" t="s">
        <v>45</v>
      </c>
      <c r="O352" s="86"/>
      <c r="P352" s="215">
        <f>O352*H352</f>
        <v>0</v>
      </c>
      <c r="Q352" s="215">
        <v>0.00020000000000000001</v>
      </c>
      <c r="R352" s="215">
        <f>Q352*H352</f>
        <v>0.0021600000000000005</v>
      </c>
      <c r="S352" s="215">
        <v>0</v>
      </c>
      <c r="T352" s="216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17" t="s">
        <v>256</v>
      </c>
      <c r="AT352" s="217" t="s">
        <v>140</v>
      </c>
      <c r="AU352" s="217" t="s">
        <v>84</v>
      </c>
      <c r="AY352" s="19" t="s">
        <v>137</v>
      </c>
      <c r="BE352" s="218">
        <f>IF(N352="základní",J352,0)</f>
        <v>0</v>
      </c>
      <c r="BF352" s="218">
        <f>IF(N352="snížená",J352,0)</f>
        <v>0</v>
      </c>
      <c r="BG352" s="218">
        <f>IF(N352="zákl. přenesená",J352,0)</f>
        <v>0</v>
      </c>
      <c r="BH352" s="218">
        <f>IF(N352="sníž. přenesená",J352,0)</f>
        <v>0</v>
      </c>
      <c r="BI352" s="218">
        <f>IF(N352="nulová",J352,0)</f>
        <v>0</v>
      </c>
      <c r="BJ352" s="19" t="s">
        <v>82</v>
      </c>
      <c r="BK352" s="218">
        <f>ROUND(I352*H352,2)</f>
        <v>0</v>
      </c>
      <c r="BL352" s="19" t="s">
        <v>256</v>
      </c>
      <c r="BM352" s="217" t="s">
        <v>713</v>
      </c>
    </row>
    <row r="353" s="2" customFormat="1">
      <c r="A353" s="40"/>
      <c r="B353" s="41"/>
      <c r="C353" s="42"/>
      <c r="D353" s="219" t="s">
        <v>147</v>
      </c>
      <c r="E353" s="42"/>
      <c r="F353" s="220" t="s">
        <v>714</v>
      </c>
      <c r="G353" s="42"/>
      <c r="H353" s="42"/>
      <c r="I353" s="221"/>
      <c r="J353" s="42"/>
      <c r="K353" s="42"/>
      <c r="L353" s="46"/>
      <c r="M353" s="222"/>
      <c r="N353" s="223"/>
      <c r="O353" s="86"/>
      <c r="P353" s="86"/>
      <c r="Q353" s="86"/>
      <c r="R353" s="86"/>
      <c r="S353" s="86"/>
      <c r="T353" s="87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T353" s="19" t="s">
        <v>147</v>
      </c>
      <c r="AU353" s="19" t="s">
        <v>84</v>
      </c>
    </row>
    <row r="354" s="2" customFormat="1">
      <c r="A354" s="40"/>
      <c r="B354" s="41"/>
      <c r="C354" s="42"/>
      <c r="D354" s="224" t="s">
        <v>149</v>
      </c>
      <c r="E354" s="42"/>
      <c r="F354" s="225" t="s">
        <v>715</v>
      </c>
      <c r="G354" s="42"/>
      <c r="H354" s="42"/>
      <c r="I354" s="221"/>
      <c r="J354" s="42"/>
      <c r="K354" s="42"/>
      <c r="L354" s="46"/>
      <c r="M354" s="222"/>
      <c r="N354" s="223"/>
      <c r="O354" s="86"/>
      <c r="P354" s="86"/>
      <c r="Q354" s="86"/>
      <c r="R354" s="86"/>
      <c r="S354" s="86"/>
      <c r="T354" s="87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9" t="s">
        <v>149</v>
      </c>
      <c r="AU354" s="19" t="s">
        <v>84</v>
      </c>
    </row>
    <row r="355" s="13" customFormat="1">
      <c r="A355" s="13"/>
      <c r="B355" s="226"/>
      <c r="C355" s="227"/>
      <c r="D355" s="219" t="s">
        <v>151</v>
      </c>
      <c r="E355" s="228" t="s">
        <v>19</v>
      </c>
      <c r="F355" s="229" t="s">
        <v>716</v>
      </c>
      <c r="G355" s="227"/>
      <c r="H355" s="230">
        <v>5.4000000000000004</v>
      </c>
      <c r="I355" s="231"/>
      <c r="J355" s="227"/>
      <c r="K355" s="227"/>
      <c r="L355" s="232"/>
      <c r="M355" s="233"/>
      <c r="N355" s="234"/>
      <c r="O355" s="234"/>
      <c r="P355" s="234"/>
      <c r="Q355" s="234"/>
      <c r="R355" s="234"/>
      <c r="S355" s="234"/>
      <c r="T355" s="235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6" t="s">
        <v>151</v>
      </c>
      <c r="AU355" s="236" t="s">
        <v>84</v>
      </c>
      <c r="AV355" s="13" t="s">
        <v>84</v>
      </c>
      <c r="AW355" s="13" t="s">
        <v>35</v>
      </c>
      <c r="AX355" s="13" t="s">
        <v>74</v>
      </c>
      <c r="AY355" s="236" t="s">
        <v>137</v>
      </c>
    </row>
    <row r="356" s="13" customFormat="1">
      <c r="A356" s="13"/>
      <c r="B356" s="226"/>
      <c r="C356" s="227"/>
      <c r="D356" s="219" t="s">
        <v>151</v>
      </c>
      <c r="E356" s="228" t="s">
        <v>19</v>
      </c>
      <c r="F356" s="229" t="s">
        <v>716</v>
      </c>
      <c r="G356" s="227"/>
      <c r="H356" s="230">
        <v>5.4000000000000004</v>
      </c>
      <c r="I356" s="231"/>
      <c r="J356" s="227"/>
      <c r="K356" s="227"/>
      <c r="L356" s="232"/>
      <c r="M356" s="233"/>
      <c r="N356" s="234"/>
      <c r="O356" s="234"/>
      <c r="P356" s="234"/>
      <c r="Q356" s="234"/>
      <c r="R356" s="234"/>
      <c r="S356" s="234"/>
      <c r="T356" s="235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6" t="s">
        <v>151</v>
      </c>
      <c r="AU356" s="236" t="s">
        <v>84</v>
      </c>
      <c r="AV356" s="13" t="s">
        <v>84</v>
      </c>
      <c r="AW356" s="13" t="s">
        <v>35</v>
      </c>
      <c r="AX356" s="13" t="s">
        <v>74</v>
      </c>
      <c r="AY356" s="236" t="s">
        <v>137</v>
      </c>
    </row>
    <row r="357" s="14" customFormat="1">
      <c r="A357" s="14"/>
      <c r="B357" s="237"/>
      <c r="C357" s="238"/>
      <c r="D357" s="219" t="s">
        <v>151</v>
      </c>
      <c r="E357" s="239" t="s">
        <v>19</v>
      </c>
      <c r="F357" s="240" t="s">
        <v>174</v>
      </c>
      <c r="G357" s="238"/>
      <c r="H357" s="241">
        <v>10.800000000000001</v>
      </c>
      <c r="I357" s="242"/>
      <c r="J357" s="238"/>
      <c r="K357" s="238"/>
      <c r="L357" s="243"/>
      <c r="M357" s="244"/>
      <c r="N357" s="245"/>
      <c r="O357" s="245"/>
      <c r="P357" s="245"/>
      <c r="Q357" s="245"/>
      <c r="R357" s="245"/>
      <c r="S357" s="245"/>
      <c r="T357" s="246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7" t="s">
        <v>151</v>
      </c>
      <c r="AU357" s="247" t="s">
        <v>84</v>
      </c>
      <c r="AV357" s="14" t="s">
        <v>145</v>
      </c>
      <c r="AW357" s="14" t="s">
        <v>35</v>
      </c>
      <c r="AX357" s="14" t="s">
        <v>82</v>
      </c>
      <c r="AY357" s="247" t="s">
        <v>137</v>
      </c>
    </row>
    <row r="358" s="2" customFormat="1" ht="16.5" customHeight="1">
      <c r="A358" s="40"/>
      <c r="B358" s="41"/>
      <c r="C358" s="263" t="s">
        <v>717</v>
      </c>
      <c r="D358" s="263" t="s">
        <v>388</v>
      </c>
      <c r="E358" s="264" t="s">
        <v>718</v>
      </c>
      <c r="F358" s="265" t="s">
        <v>719</v>
      </c>
      <c r="G358" s="266" t="s">
        <v>192</v>
      </c>
      <c r="H358" s="267">
        <v>11.880000000000001</v>
      </c>
      <c r="I358" s="268"/>
      <c r="J358" s="269">
        <f>ROUND(I358*H358,2)</f>
        <v>0</v>
      </c>
      <c r="K358" s="265" t="s">
        <v>144</v>
      </c>
      <c r="L358" s="270"/>
      <c r="M358" s="271" t="s">
        <v>19</v>
      </c>
      <c r="N358" s="272" t="s">
        <v>45</v>
      </c>
      <c r="O358" s="86"/>
      <c r="P358" s="215">
        <f>O358*H358</f>
        <v>0</v>
      </c>
      <c r="Q358" s="215">
        <v>8.0000000000000007E-05</v>
      </c>
      <c r="R358" s="215">
        <f>Q358*H358</f>
        <v>0.00095040000000000012</v>
      </c>
      <c r="S358" s="215">
        <v>0</v>
      </c>
      <c r="T358" s="216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7" t="s">
        <v>381</v>
      </c>
      <c r="AT358" s="217" t="s">
        <v>388</v>
      </c>
      <c r="AU358" s="217" t="s">
        <v>84</v>
      </c>
      <c r="AY358" s="19" t="s">
        <v>137</v>
      </c>
      <c r="BE358" s="218">
        <f>IF(N358="základní",J358,0)</f>
        <v>0</v>
      </c>
      <c r="BF358" s="218">
        <f>IF(N358="snížená",J358,0)</f>
        <v>0</v>
      </c>
      <c r="BG358" s="218">
        <f>IF(N358="zákl. přenesená",J358,0)</f>
        <v>0</v>
      </c>
      <c r="BH358" s="218">
        <f>IF(N358="sníž. přenesená",J358,0)</f>
        <v>0</v>
      </c>
      <c r="BI358" s="218">
        <f>IF(N358="nulová",J358,0)</f>
        <v>0</v>
      </c>
      <c r="BJ358" s="19" t="s">
        <v>82</v>
      </c>
      <c r="BK358" s="218">
        <f>ROUND(I358*H358,2)</f>
        <v>0</v>
      </c>
      <c r="BL358" s="19" t="s">
        <v>256</v>
      </c>
      <c r="BM358" s="217" t="s">
        <v>720</v>
      </c>
    </row>
    <row r="359" s="2" customFormat="1">
      <c r="A359" s="40"/>
      <c r="B359" s="41"/>
      <c r="C359" s="42"/>
      <c r="D359" s="219" t="s">
        <v>147</v>
      </c>
      <c r="E359" s="42"/>
      <c r="F359" s="220" t="s">
        <v>719</v>
      </c>
      <c r="G359" s="42"/>
      <c r="H359" s="42"/>
      <c r="I359" s="221"/>
      <c r="J359" s="42"/>
      <c r="K359" s="42"/>
      <c r="L359" s="46"/>
      <c r="M359" s="222"/>
      <c r="N359" s="223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147</v>
      </c>
      <c r="AU359" s="19" t="s">
        <v>84</v>
      </c>
    </row>
    <row r="360" s="13" customFormat="1">
      <c r="A360" s="13"/>
      <c r="B360" s="226"/>
      <c r="C360" s="227"/>
      <c r="D360" s="219" t="s">
        <v>151</v>
      </c>
      <c r="E360" s="227"/>
      <c r="F360" s="229" t="s">
        <v>721</v>
      </c>
      <c r="G360" s="227"/>
      <c r="H360" s="230">
        <v>11.880000000000001</v>
      </c>
      <c r="I360" s="231"/>
      <c r="J360" s="227"/>
      <c r="K360" s="227"/>
      <c r="L360" s="232"/>
      <c r="M360" s="233"/>
      <c r="N360" s="234"/>
      <c r="O360" s="234"/>
      <c r="P360" s="234"/>
      <c r="Q360" s="234"/>
      <c r="R360" s="234"/>
      <c r="S360" s="234"/>
      <c r="T360" s="235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6" t="s">
        <v>151</v>
      </c>
      <c r="AU360" s="236" t="s">
        <v>84</v>
      </c>
      <c r="AV360" s="13" t="s">
        <v>84</v>
      </c>
      <c r="AW360" s="13" t="s">
        <v>4</v>
      </c>
      <c r="AX360" s="13" t="s">
        <v>82</v>
      </c>
      <c r="AY360" s="236" t="s">
        <v>137</v>
      </c>
    </row>
    <row r="361" s="2" customFormat="1" ht="21.75" customHeight="1">
      <c r="A361" s="40"/>
      <c r="B361" s="41"/>
      <c r="C361" s="206" t="s">
        <v>722</v>
      </c>
      <c r="D361" s="206" t="s">
        <v>140</v>
      </c>
      <c r="E361" s="207" t="s">
        <v>723</v>
      </c>
      <c r="F361" s="208" t="s">
        <v>724</v>
      </c>
      <c r="G361" s="209" t="s">
        <v>143</v>
      </c>
      <c r="H361" s="210">
        <v>2.8799999999999999</v>
      </c>
      <c r="I361" s="211"/>
      <c r="J361" s="212">
        <f>ROUND(I361*H361,2)</f>
        <v>0</v>
      </c>
      <c r="K361" s="208" t="s">
        <v>144</v>
      </c>
      <c r="L361" s="46"/>
      <c r="M361" s="213" t="s">
        <v>19</v>
      </c>
      <c r="N361" s="214" t="s">
        <v>45</v>
      </c>
      <c r="O361" s="86"/>
      <c r="P361" s="215">
        <f>O361*H361</f>
        <v>0</v>
      </c>
      <c r="Q361" s="215">
        <v>0.0090900000000000009</v>
      </c>
      <c r="R361" s="215">
        <f>Q361*H361</f>
        <v>0.026179200000000003</v>
      </c>
      <c r="S361" s="215">
        <v>0</v>
      </c>
      <c r="T361" s="216">
        <f>S361*H361</f>
        <v>0</v>
      </c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R361" s="217" t="s">
        <v>256</v>
      </c>
      <c r="AT361" s="217" t="s">
        <v>140</v>
      </c>
      <c r="AU361" s="217" t="s">
        <v>84</v>
      </c>
      <c r="AY361" s="19" t="s">
        <v>137</v>
      </c>
      <c r="BE361" s="218">
        <f>IF(N361="základní",J361,0)</f>
        <v>0</v>
      </c>
      <c r="BF361" s="218">
        <f>IF(N361="snížená",J361,0)</f>
        <v>0</v>
      </c>
      <c r="BG361" s="218">
        <f>IF(N361="zákl. přenesená",J361,0)</f>
        <v>0</v>
      </c>
      <c r="BH361" s="218">
        <f>IF(N361="sníž. přenesená",J361,0)</f>
        <v>0</v>
      </c>
      <c r="BI361" s="218">
        <f>IF(N361="nulová",J361,0)</f>
        <v>0</v>
      </c>
      <c r="BJ361" s="19" t="s">
        <v>82</v>
      </c>
      <c r="BK361" s="218">
        <f>ROUND(I361*H361,2)</f>
        <v>0</v>
      </c>
      <c r="BL361" s="19" t="s">
        <v>256</v>
      </c>
      <c r="BM361" s="217" t="s">
        <v>725</v>
      </c>
    </row>
    <row r="362" s="2" customFormat="1">
      <c r="A362" s="40"/>
      <c r="B362" s="41"/>
      <c r="C362" s="42"/>
      <c r="D362" s="219" t="s">
        <v>147</v>
      </c>
      <c r="E362" s="42"/>
      <c r="F362" s="220" t="s">
        <v>726</v>
      </c>
      <c r="G362" s="42"/>
      <c r="H362" s="42"/>
      <c r="I362" s="221"/>
      <c r="J362" s="42"/>
      <c r="K362" s="42"/>
      <c r="L362" s="46"/>
      <c r="M362" s="222"/>
      <c r="N362" s="223"/>
      <c r="O362" s="86"/>
      <c r="P362" s="86"/>
      <c r="Q362" s="86"/>
      <c r="R362" s="86"/>
      <c r="S362" s="86"/>
      <c r="T362" s="87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19" t="s">
        <v>147</v>
      </c>
      <c r="AU362" s="19" t="s">
        <v>84</v>
      </c>
    </row>
    <row r="363" s="2" customFormat="1">
      <c r="A363" s="40"/>
      <c r="B363" s="41"/>
      <c r="C363" s="42"/>
      <c r="D363" s="224" t="s">
        <v>149</v>
      </c>
      <c r="E363" s="42"/>
      <c r="F363" s="225" t="s">
        <v>727</v>
      </c>
      <c r="G363" s="42"/>
      <c r="H363" s="42"/>
      <c r="I363" s="221"/>
      <c r="J363" s="42"/>
      <c r="K363" s="42"/>
      <c r="L363" s="46"/>
      <c r="M363" s="222"/>
      <c r="N363" s="223"/>
      <c r="O363" s="86"/>
      <c r="P363" s="86"/>
      <c r="Q363" s="86"/>
      <c r="R363" s="86"/>
      <c r="S363" s="86"/>
      <c r="T363" s="87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T363" s="19" t="s">
        <v>149</v>
      </c>
      <c r="AU363" s="19" t="s">
        <v>84</v>
      </c>
    </row>
    <row r="364" s="13" customFormat="1">
      <c r="A364" s="13"/>
      <c r="B364" s="226"/>
      <c r="C364" s="227"/>
      <c r="D364" s="219" t="s">
        <v>151</v>
      </c>
      <c r="E364" s="228" t="s">
        <v>19</v>
      </c>
      <c r="F364" s="229" t="s">
        <v>690</v>
      </c>
      <c r="G364" s="227"/>
      <c r="H364" s="230">
        <v>2.8799999999999999</v>
      </c>
      <c r="I364" s="231"/>
      <c r="J364" s="227"/>
      <c r="K364" s="227"/>
      <c r="L364" s="232"/>
      <c r="M364" s="233"/>
      <c r="N364" s="234"/>
      <c r="O364" s="234"/>
      <c r="P364" s="234"/>
      <c r="Q364" s="234"/>
      <c r="R364" s="234"/>
      <c r="S364" s="234"/>
      <c r="T364" s="235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6" t="s">
        <v>151</v>
      </c>
      <c r="AU364" s="236" t="s">
        <v>84</v>
      </c>
      <c r="AV364" s="13" t="s">
        <v>84</v>
      </c>
      <c r="AW364" s="13" t="s">
        <v>35</v>
      </c>
      <c r="AX364" s="13" t="s">
        <v>82</v>
      </c>
      <c r="AY364" s="236" t="s">
        <v>137</v>
      </c>
    </row>
    <row r="365" s="2" customFormat="1" ht="16.5" customHeight="1">
      <c r="A365" s="40"/>
      <c r="B365" s="41"/>
      <c r="C365" s="263" t="s">
        <v>728</v>
      </c>
      <c r="D365" s="263" t="s">
        <v>388</v>
      </c>
      <c r="E365" s="264" t="s">
        <v>729</v>
      </c>
      <c r="F365" s="265" t="s">
        <v>730</v>
      </c>
      <c r="G365" s="266" t="s">
        <v>143</v>
      </c>
      <c r="H365" s="267">
        <v>3.3119999999999998</v>
      </c>
      <c r="I365" s="268"/>
      <c r="J365" s="269">
        <f>ROUND(I365*H365,2)</f>
        <v>0</v>
      </c>
      <c r="K365" s="265" t="s">
        <v>144</v>
      </c>
      <c r="L365" s="270"/>
      <c r="M365" s="271" t="s">
        <v>19</v>
      </c>
      <c r="N365" s="272" t="s">
        <v>45</v>
      </c>
      <c r="O365" s="86"/>
      <c r="P365" s="215">
        <f>O365*H365</f>
        <v>0</v>
      </c>
      <c r="Q365" s="215">
        <v>0.01465</v>
      </c>
      <c r="R365" s="215">
        <f>Q365*H365</f>
        <v>0.048520799999999996</v>
      </c>
      <c r="S365" s="215">
        <v>0</v>
      </c>
      <c r="T365" s="216">
        <f>S365*H365</f>
        <v>0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17" t="s">
        <v>381</v>
      </c>
      <c r="AT365" s="217" t="s">
        <v>388</v>
      </c>
      <c r="AU365" s="217" t="s">
        <v>84</v>
      </c>
      <c r="AY365" s="19" t="s">
        <v>137</v>
      </c>
      <c r="BE365" s="218">
        <f>IF(N365="základní",J365,0)</f>
        <v>0</v>
      </c>
      <c r="BF365" s="218">
        <f>IF(N365="snížená",J365,0)</f>
        <v>0</v>
      </c>
      <c r="BG365" s="218">
        <f>IF(N365="zákl. přenesená",J365,0)</f>
        <v>0</v>
      </c>
      <c r="BH365" s="218">
        <f>IF(N365="sníž. přenesená",J365,0)</f>
        <v>0</v>
      </c>
      <c r="BI365" s="218">
        <f>IF(N365="nulová",J365,0)</f>
        <v>0</v>
      </c>
      <c r="BJ365" s="19" t="s">
        <v>82</v>
      </c>
      <c r="BK365" s="218">
        <f>ROUND(I365*H365,2)</f>
        <v>0</v>
      </c>
      <c r="BL365" s="19" t="s">
        <v>256</v>
      </c>
      <c r="BM365" s="217" t="s">
        <v>731</v>
      </c>
    </row>
    <row r="366" s="2" customFormat="1">
      <c r="A366" s="40"/>
      <c r="B366" s="41"/>
      <c r="C366" s="42"/>
      <c r="D366" s="219" t="s">
        <v>147</v>
      </c>
      <c r="E366" s="42"/>
      <c r="F366" s="220" t="s">
        <v>730</v>
      </c>
      <c r="G366" s="42"/>
      <c r="H366" s="42"/>
      <c r="I366" s="221"/>
      <c r="J366" s="42"/>
      <c r="K366" s="42"/>
      <c r="L366" s="46"/>
      <c r="M366" s="222"/>
      <c r="N366" s="223"/>
      <c r="O366" s="86"/>
      <c r="P366" s="86"/>
      <c r="Q366" s="86"/>
      <c r="R366" s="86"/>
      <c r="S366" s="86"/>
      <c r="T366" s="87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147</v>
      </c>
      <c r="AU366" s="19" t="s">
        <v>84</v>
      </c>
    </row>
    <row r="367" s="13" customFormat="1">
      <c r="A367" s="13"/>
      <c r="B367" s="226"/>
      <c r="C367" s="227"/>
      <c r="D367" s="219" t="s">
        <v>151</v>
      </c>
      <c r="E367" s="227"/>
      <c r="F367" s="229" t="s">
        <v>732</v>
      </c>
      <c r="G367" s="227"/>
      <c r="H367" s="230">
        <v>3.3119999999999998</v>
      </c>
      <c r="I367" s="231"/>
      <c r="J367" s="227"/>
      <c r="K367" s="227"/>
      <c r="L367" s="232"/>
      <c r="M367" s="233"/>
      <c r="N367" s="234"/>
      <c r="O367" s="234"/>
      <c r="P367" s="234"/>
      <c r="Q367" s="234"/>
      <c r="R367" s="234"/>
      <c r="S367" s="234"/>
      <c r="T367" s="235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6" t="s">
        <v>151</v>
      </c>
      <c r="AU367" s="236" t="s">
        <v>84</v>
      </c>
      <c r="AV367" s="13" t="s">
        <v>84</v>
      </c>
      <c r="AW367" s="13" t="s">
        <v>4</v>
      </c>
      <c r="AX367" s="13" t="s">
        <v>82</v>
      </c>
      <c r="AY367" s="236" t="s">
        <v>137</v>
      </c>
    </row>
    <row r="368" s="2" customFormat="1" ht="16.5" customHeight="1">
      <c r="A368" s="40"/>
      <c r="B368" s="41"/>
      <c r="C368" s="206" t="s">
        <v>733</v>
      </c>
      <c r="D368" s="206" t="s">
        <v>140</v>
      </c>
      <c r="E368" s="207" t="s">
        <v>734</v>
      </c>
      <c r="F368" s="208" t="s">
        <v>735</v>
      </c>
      <c r="G368" s="209" t="s">
        <v>192</v>
      </c>
      <c r="H368" s="210">
        <v>1.8</v>
      </c>
      <c r="I368" s="211"/>
      <c r="J368" s="212">
        <f>ROUND(I368*H368,2)</f>
        <v>0</v>
      </c>
      <c r="K368" s="208" t="s">
        <v>144</v>
      </c>
      <c r="L368" s="46"/>
      <c r="M368" s="213" t="s">
        <v>19</v>
      </c>
      <c r="N368" s="214" t="s">
        <v>45</v>
      </c>
      <c r="O368" s="86"/>
      <c r="P368" s="215">
        <f>O368*H368</f>
        <v>0</v>
      </c>
      <c r="Q368" s="215">
        <v>3.0000000000000001E-05</v>
      </c>
      <c r="R368" s="215">
        <f>Q368*H368</f>
        <v>5.4000000000000005E-05</v>
      </c>
      <c r="S368" s="215">
        <v>0</v>
      </c>
      <c r="T368" s="216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17" t="s">
        <v>256</v>
      </c>
      <c r="AT368" s="217" t="s">
        <v>140</v>
      </c>
      <c r="AU368" s="217" t="s">
        <v>84</v>
      </c>
      <c r="AY368" s="19" t="s">
        <v>137</v>
      </c>
      <c r="BE368" s="218">
        <f>IF(N368="základní",J368,0)</f>
        <v>0</v>
      </c>
      <c r="BF368" s="218">
        <f>IF(N368="snížená",J368,0)</f>
        <v>0</v>
      </c>
      <c r="BG368" s="218">
        <f>IF(N368="zákl. přenesená",J368,0)</f>
        <v>0</v>
      </c>
      <c r="BH368" s="218">
        <f>IF(N368="sníž. přenesená",J368,0)</f>
        <v>0</v>
      </c>
      <c r="BI368" s="218">
        <f>IF(N368="nulová",J368,0)</f>
        <v>0</v>
      </c>
      <c r="BJ368" s="19" t="s">
        <v>82</v>
      </c>
      <c r="BK368" s="218">
        <f>ROUND(I368*H368,2)</f>
        <v>0</v>
      </c>
      <c r="BL368" s="19" t="s">
        <v>256</v>
      </c>
      <c r="BM368" s="217" t="s">
        <v>736</v>
      </c>
    </row>
    <row r="369" s="2" customFormat="1">
      <c r="A369" s="40"/>
      <c r="B369" s="41"/>
      <c r="C369" s="42"/>
      <c r="D369" s="219" t="s">
        <v>147</v>
      </c>
      <c r="E369" s="42"/>
      <c r="F369" s="220" t="s">
        <v>737</v>
      </c>
      <c r="G369" s="42"/>
      <c r="H369" s="42"/>
      <c r="I369" s="221"/>
      <c r="J369" s="42"/>
      <c r="K369" s="42"/>
      <c r="L369" s="46"/>
      <c r="M369" s="222"/>
      <c r="N369" s="223"/>
      <c r="O369" s="86"/>
      <c r="P369" s="86"/>
      <c r="Q369" s="86"/>
      <c r="R369" s="86"/>
      <c r="S369" s="86"/>
      <c r="T369" s="87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9" t="s">
        <v>147</v>
      </c>
      <c r="AU369" s="19" t="s">
        <v>84</v>
      </c>
    </row>
    <row r="370" s="2" customFormat="1">
      <c r="A370" s="40"/>
      <c r="B370" s="41"/>
      <c r="C370" s="42"/>
      <c r="D370" s="224" t="s">
        <v>149</v>
      </c>
      <c r="E370" s="42"/>
      <c r="F370" s="225" t="s">
        <v>738</v>
      </c>
      <c r="G370" s="42"/>
      <c r="H370" s="42"/>
      <c r="I370" s="221"/>
      <c r="J370" s="42"/>
      <c r="K370" s="42"/>
      <c r="L370" s="46"/>
      <c r="M370" s="222"/>
      <c r="N370" s="223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149</v>
      </c>
      <c r="AU370" s="19" t="s">
        <v>84</v>
      </c>
    </row>
    <row r="371" s="13" customFormat="1">
      <c r="A371" s="13"/>
      <c r="B371" s="226"/>
      <c r="C371" s="227"/>
      <c r="D371" s="219" t="s">
        <v>151</v>
      </c>
      <c r="E371" s="228" t="s">
        <v>19</v>
      </c>
      <c r="F371" s="229" t="s">
        <v>739</v>
      </c>
      <c r="G371" s="227"/>
      <c r="H371" s="230">
        <v>1.8</v>
      </c>
      <c r="I371" s="231"/>
      <c r="J371" s="227"/>
      <c r="K371" s="227"/>
      <c r="L371" s="232"/>
      <c r="M371" s="233"/>
      <c r="N371" s="234"/>
      <c r="O371" s="234"/>
      <c r="P371" s="234"/>
      <c r="Q371" s="234"/>
      <c r="R371" s="234"/>
      <c r="S371" s="234"/>
      <c r="T371" s="235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6" t="s">
        <v>151</v>
      </c>
      <c r="AU371" s="236" t="s">
        <v>84</v>
      </c>
      <c r="AV371" s="13" t="s">
        <v>84</v>
      </c>
      <c r="AW371" s="13" t="s">
        <v>35</v>
      </c>
      <c r="AX371" s="13" t="s">
        <v>82</v>
      </c>
      <c r="AY371" s="236" t="s">
        <v>137</v>
      </c>
    </row>
    <row r="372" s="2" customFormat="1" ht="16.5" customHeight="1">
      <c r="A372" s="40"/>
      <c r="B372" s="41"/>
      <c r="C372" s="206" t="s">
        <v>740</v>
      </c>
      <c r="D372" s="206" t="s">
        <v>140</v>
      </c>
      <c r="E372" s="207" t="s">
        <v>741</v>
      </c>
      <c r="F372" s="208" t="s">
        <v>742</v>
      </c>
      <c r="G372" s="209" t="s">
        <v>265</v>
      </c>
      <c r="H372" s="210">
        <v>2</v>
      </c>
      <c r="I372" s="211"/>
      <c r="J372" s="212">
        <f>ROUND(I372*H372,2)</f>
        <v>0</v>
      </c>
      <c r="K372" s="208" t="s">
        <v>144</v>
      </c>
      <c r="L372" s="46"/>
      <c r="M372" s="213" t="s">
        <v>19</v>
      </c>
      <c r="N372" s="214" t="s">
        <v>45</v>
      </c>
      <c r="O372" s="86"/>
      <c r="P372" s="215">
        <f>O372*H372</f>
        <v>0</v>
      </c>
      <c r="Q372" s="215">
        <v>0</v>
      </c>
      <c r="R372" s="215">
        <f>Q372*H372</f>
        <v>0</v>
      </c>
      <c r="S372" s="215">
        <v>0</v>
      </c>
      <c r="T372" s="216">
        <f>S372*H372</f>
        <v>0</v>
      </c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R372" s="217" t="s">
        <v>256</v>
      </c>
      <c r="AT372" s="217" t="s">
        <v>140</v>
      </c>
      <c r="AU372" s="217" t="s">
        <v>84</v>
      </c>
      <c r="AY372" s="19" t="s">
        <v>137</v>
      </c>
      <c r="BE372" s="218">
        <f>IF(N372="základní",J372,0)</f>
        <v>0</v>
      </c>
      <c r="BF372" s="218">
        <f>IF(N372="snížená",J372,0)</f>
        <v>0</v>
      </c>
      <c r="BG372" s="218">
        <f>IF(N372="zákl. přenesená",J372,0)</f>
        <v>0</v>
      </c>
      <c r="BH372" s="218">
        <f>IF(N372="sníž. přenesená",J372,0)</f>
        <v>0</v>
      </c>
      <c r="BI372" s="218">
        <f>IF(N372="nulová",J372,0)</f>
        <v>0</v>
      </c>
      <c r="BJ372" s="19" t="s">
        <v>82</v>
      </c>
      <c r="BK372" s="218">
        <f>ROUND(I372*H372,2)</f>
        <v>0</v>
      </c>
      <c r="BL372" s="19" t="s">
        <v>256</v>
      </c>
      <c r="BM372" s="217" t="s">
        <v>743</v>
      </c>
    </row>
    <row r="373" s="2" customFormat="1">
      <c r="A373" s="40"/>
      <c r="B373" s="41"/>
      <c r="C373" s="42"/>
      <c r="D373" s="219" t="s">
        <v>147</v>
      </c>
      <c r="E373" s="42"/>
      <c r="F373" s="220" t="s">
        <v>744</v>
      </c>
      <c r="G373" s="42"/>
      <c r="H373" s="42"/>
      <c r="I373" s="221"/>
      <c r="J373" s="42"/>
      <c r="K373" s="42"/>
      <c r="L373" s="46"/>
      <c r="M373" s="222"/>
      <c r="N373" s="223"/>
      <c r="O373" s="86"/>
      <c r="P373" s="86"/>
      <c r="Q373" s="86"/>
      <c r="R373" s="86"/>
      <c r="S373" s="86"/>
      <c r="T373" s="87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T373" s="19" t="s">
        <v>147</v>
      </c>
      <c r="AU373" s="19" t="s">
        <v>84</v>
      </c>
    </row>
    <row r="374" s="2" customFormat="1">
      <c r="A374" s="40"/>
      <c r="B374" s="41"/>
      <c r="C374" s="42"/>
      <c r="D374" s="224" t="s">
        <v>149</v>
      </c>
      <c r="E374" s="42"/>
      <c r="F374" s="225" t="s">
        <v>745</v>
      </c>
      <c r="G374" s="42"/>
      <c r="H374" s="42"/>
      <c r="I374" s="221"/>
      <c r="J374" s="42"/>
      <c r="K374" s="42"/>
      <c r="L374" s="46"/>
      <c r="M374" s="222"/>
      <c r="N374" s="223"/>
      <c r="O374" s="86"/>
      <c r="P374" s="86"/>
      <c r="Q374" s="86"/>
      <c r="R374" s="86"/>
      <c r="S374" s="86"/>
      <c r="T374" s="87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T374" s="19" t="s">
        <v>149</v>
      </c>
      <c r="AU374" s="19" t="s">
        <v>84</v>
      </c>
    </row>
    <row r="375" s="2" customFormat="1" ht="16.5" customHeight="1">
      <c r="A375" s="40"/>
      <c r="B375" s="41"/>
      <c r="C375" s="206" t="s">
        <v>746</v>
      </c>
      <c r="D375" s="206" t="s">
        <v>140</v>
      </c>
      <c r="E375" s="207" t="s">
        <v>747</v>
      </c>
      <c r="F375" s="208" t="s">
        <v>748</v>
      </c>
      <c r="G375" s="209" t="s">
        <v>749</v>
      </c>
      <c r="H375" s="210">
        <v>1</v>
      </c>
      <c r="I375" s="211"/>
      <c r="J375" s="212">
        <f>ROUND(I375*H375,2)</f>
        <v>0</v>
      </c>
      <c r="K375" s="208" t="s">
        <v>222</v>
      </c>
      <c r="L375" s="46"/>
      <c r="M375" s="213" t="s">
        <v>19</v>
      </c>
      <c r="N375" s="214" t="s">
        <v>45</v>
      </c>
      <c r="O375" s="86"/>
      <c r="P375" s="215">
        <f>O375*H375</f>
        <v>0</v>
      </c>
      <c r="Q375" s="215">
        <v>0</v>
      </c>
      <c r="R375" s="215">
        <f>Q375*H375</f>
        <v>0</v>
      </c>
      <c r="S375" s="215">
        <v>0</v>
      </c>
      <c r="T375" s="216">
        <f>S375*H375</f>
        <v>0</v>
      </c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17" t="s">
        <v>256</v>
      </c>
      <c r="AT375" s="217" t="s">
        <v>140</v>
      </c>
      <c r="AU375" s="217" t="s">
        <v>84</v>
      </c>
      <c r="AY375" s="19" t="s">
        <v>137</v>
      </c>
      <c r="BE375" s="218">
        <f>IF(N375="základní",J375,0)</f>
        <v>0</v>
      </c>
      <c r="BF375" s="218">
        <f>IF(N375="snížená",J375,0)</f>
        <v>0</v>
      </c>
      <c r="BG375" s="218">
        <f>IF(N375="zákl. přenesená",J375,0)</f>
        <v>0</v>
      </c>
      <c r="BH375" s="218">
        <f>IF(N375="sníž. přenesená",J375,0)</f>
        <v>0</v>
      </c>
      <c r="BI375" s="218">
        <f>IF(N375="nulová",J375,0)</f>
        <v>0</v>
      </c>
      <c r="BJ375" s="19" t="s">
        <v>82</v>
      </c>
      <c r="BK375" s="218">
        <f>ROUND(I375*H375,2)</f>
        <v>0</v>
      </c>
      <c r="BL375" s="19" t="s">
        <v>256</v>
      </c>
      <c r="BM375" s="217" t="s">
        <v>750</v>
      </c>
    </row>
    <row r="376" s="2" customFormat="1">
      <c r="A376" s="40"/>
      <c r="B376" s="41"/>
      <c r="C376" s="42"/>
      <c r="D376" s="219" t="s">
        <v>147</v>
      </c>
      <c r="E376" s="42"/>
      <c r="F376" s="220" t="s">
        <v>751</v>
      </c>
      <c r="G376" s="42"/>
      <c r="H376" s="42"/>
      <c r="I376" s="221"/>
      <c r="J376" s="42"/>
      <c r="K376" s="42"/>
      <c r="L376" s="46"/>
      <c r="M376" s="222"/>
      <c r="N376" s="223"/>
      <c r="O376" s="86"/>
      <c r="P376" s="86"/>
      <c r="Q376" s="86"/>
      <c r="R376" s="86"/>
      <c r="S376" s="86"/>
      <c r="T376" s="87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T376" s="19" t="s">
        <v>147</v>
      </c>
      <c r="AU376" s="19" t="s">
        <v>84</v>
      </c>
    </row>
    <row r="377" s="2" customFormat="1" ht="16.5" customHeight="1">
      <c r="A377" s="40"/>
      <c r="B377" s="41"/>
      <c r="C377" s="206" t="s">
        <v>752</v>
      </c>
      <c r="D377" s="206" t="s">
        <v>140</v>
      </c>
      <c r="E377" s="207" t="s">
        <v>753</v>
      </c>
      <c r="F377" s="208" t="s">
        <v>754</v>
      </c>
      <c r="G377" s="209" t="s">
        <v>143</v>
      </c>
      <c r="H377" s="210">
        <v>2.8799999999999999</v>
      </c>
      <c r="I377" s="211"/>
      <c r="J377" s="212">
        <f>ROUND(I377*H377,2)</f>
        <v>0</v>
      </c>
      <c r="K377" s="208" t="s">
        <v>144</v>
      </c>
      <c r="L377" s="46"/>
      <c r="M377" s="213" t="s">
        <v>19</v>
      </c>
      <c r="N377" s="214" t="s">
        <v>45</v>
      </c>
      <c r="O377" s="86"/>
      <c r="P377" s="215">
        <f>O377*H377</f>
        <v>0</v>
      </c>
      <c r="Q377" s="215">
        <v>4.5000000000000003E-05</v>
      </c>
      <c r="R377" s="215">
        <f>Q377*H377</f>
        <v>0.00012960000000000001</v>
      </c>
      <c r="S377" s="215">
        <v>0</v>
      </c>
      <c r="T377" s="216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17" t="s">
        <v>256</v>
      </c>
      <c r="AT377" s="217" t="s">
        <v>140</v>
      </c>
      <c r="AU377" s="217" t="s">
        <v>84</v>
      </c>
      <c r="AY377" s="19" t="s">
        <v>137</v>
      </c>
      <c r="BE377" s="218">
        <f>IF(N377="základní",J377,0)</f>
        <v>0</v>
      </c>
      <c r="BF377" s="218">
        <f>IF(N377="snížená",J377,0)</f>
        <v>0</v>
      </c>
      <c r="BG377" s="218">
        <f>IF(N377="zákl. přenesená",J377,0)</f>
        <v>0</v>
      </c>
      <c r="BH377" s="218">
        <f>IF(N377="sníž. přenesená",J377,0)</f>
        <v>0</v>
      </c>
      <c r="BI377" s="218">
        <f>IF(N377="nulová",J377,0)</f>
        <v>0</v>
      </c>
      <c r="BJ377" s="19" t="s">
        <v>82</v>
      </c>
      <c r="BK377" s="218">
        <f>ROUND(I377*H377,2)</f>
        <v>0</v>
      </c>
      <c r="BL377" s="19" t="s">
        <v>256</v>
      </c>
      <c r="BM377" s="217" t="s">
        <v>755</v>
      </c>
    </row>
    <row r="378" s="2" customFormat="1">
      <c r="A378" s="40"/>
      <c r="B378" s="41"/>
      <c r="C378" s="42"/>
      <c r="D378" s="219" t="s">
        <v>147</v>
      </c>
      <c r="E378" s="42"/>
      <c r="F378" s="220" t="s">
        <v>756</v>
      </c>
      <c r="G378" s="42"/>
      <c r="H378" s="42"/>
      <c r="I378" s="221"/>
      <c r="J378" s="42"/>
      <c r="K378" s="42"/>
      <c r="L378" s="46"/>
      <c r="M378" s="222"/>
      <c r="N378" s="223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147</v>
      </c>
      <c r="AU378" s="19" t="s">
        <v>84</v>
      </c>
    </row>
    <row r="379" s="2" customFormat="1">
      <c r="A379" s="40"/>
      <c r="B379" s="41"/>
      <c r="C379" s="42"/>
      <c r="D379" s="224" t="s">
        <v>149</v>
      </c>
      <c r="E379" s="42"/>
      <c r="F379" s="225" t="s">
        <v>757</v>
      </c>
      <c r="G379" s="42"/>
      <c r="H379" s="42"/>
      <c r="I379" s="221"/>
      <c r="J379" s="42"/>
      <c r="K379" s="42"/>
      <c r="L379" s="46"/>
      <c r="M379" s="222"/>
      <c r="N379" s="223"/>
      <c r="O379" s="86"/>
      <c r="P379" s="86"/>
      <c r="Q379" s="86"/>
      <c r="R379" s="86"/>
      <c r="S379" s="86"/>
      <c r="T379" s="87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T379" s="19" t="s">
        <v>149</v>
      </c>
      <c r="AU379" s="19" t="s">
        <v>84</v>
      </c>
    </row>
    <row r="380" s="13" customFormat="1">
      <c r="A380" s="13"/>
      <c r="B380" s="226"/>
      <c r="C380" s="227"/>
      <c r="D380" s="219" t="s">
        <v>151</v>
      </c>
      <c r="E380" s="228" t="s">
        <v>19</v>
      </c>
      <c r="F380" s="229" t="s">
        <v>758</v>
      </c>
      <c r="G380" s="227"/>
      <c r="H380" s="230">
        <v>2.8799999999999999</v>
      </c>
      <c r="I380" s="231"/>
      <c r="J380" s="227"/>
      <c r="K380" s="227"/>
      <c r="L380" s="232"/>
      <c r="M380" s="233"/>
      <c r="N380" s="234"/>
      <c r="O380" s="234"/>
      <c r="P380" s="234"/>
      <c r="Q380" s="234"/>
      <c r="R380" s="234"/>
      <c r="S380" s="234"/>
      <c r="T380" s="235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6" t="s">
        <v>151</v>
      </c>
      <c r="AU380" s="236" t="s">
        <v>84</v>
      </c>
      <c r="AV380" s="13" t="s">
        <v>84</v>
      </c>
      <c r="AW380" s="13" t="s">
        <v>35</v>
      </c>
      <c r="AX380" s="13" t="s">
        <v>82</v>
      </c>
      <c r="AY380" s="236" t="s">
        <v>137</v>
      </c>
    </row>
    <row r="381" s="2" customFormat="1" ht="16.5" customHeight="1">
      <c r="A381" s="40"/>
      <c r="B381" s="41"/>
      <c r="C381" s="206" t="s">
        <v>759</v>
      </c>
      <c r="D381" s="206" t="s">
        <v>140</v>
      </c>
      <c r="E381" s="207" t="s">
        <v>760</v>
      </c>
      <c r="F381" s="208" t="s">
        <v>761</v>
      </c>
      <c r="G381" s="209" t="s">
        <v>215</v>
      </c>
      <c r="H381" s="210">
        <v>0.104</v>
      </c>
      <c r="I381" s="211"/>
      <c r="J381" s="212">
        <f>ROUND(I381*H381,2)</f>
        <v>0</v>
      </c>
      <c r="K381" s="208" t="s">
        <v>144</v>
      </c>
      <c r="L381" s="46"/>
      <c r="M381" s="213" t="s">
        <v>19</v>
      </c>
      <c r="N381" s="214" t="s">
        <v>45</v>
      </c>
      <c r="O381" s="86"/>
      <c r="P381" s="215">
        <f>O381*H381</f>
        <v>0</v>
      </c>
      <c r="Q381" s="215">
        <v>0</v>
      </c>
      <c r="R381" s="215">
        <f>Q381*H381</f>
        <v>0</v>
      </c>
      <c r="S381" s="215">
        <v>0</v>
      </c>
      <c r="T381" s="216">
        <f>S381*H381</f>
        <v>0</v>
      </c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217" t="s">
        <v>256</v>
      </c>
      <c r="AT381" s="217" t="s">
        <v>140</v>
      </c>
      <c r="AU381" s="217" t="s">
        <v>84</v>
      </c>
      <c r="AY381" s="19" t="s">
        <v>137</v>
      </c>
      <c r="BE381" s="218">
        <f>IF(N381="základní",J381,0)</f>
        <v>0</v>
      </c>
      <c r="BF381" s="218">
        <f>IF(N381="snížená",J381,0)</f>
        <v>0</v>
      </c>
      <c r="BG381" s="218">
        <f>IF(N381="zákl. přenesená",J381,0)</f>
        <v>0</v>
      </c>
      <c r="BH381" s="218">
        <f>IF(N381="sníž. přenesená",J381,0)</f>
        <v>0</v>
      </c>
      <c r="BI381" s="218">
        <f>IF(N381="nulová",J381,0)</f>
        <v>0</v>
      </c>
      <c r="BJ381" s="19" t="s">
        <v>82</v>
      </c>
      <c r="BK381" s="218">
        <f>ROUND(I381*H381,2)</f>
        <v>0</v>
      </c>
      <c r="BL381" s="19" t="s">
        <v>256</v>
      </c>
      <c r="BM381" s="217" t="s">
        <v>762</v>
      </c>
    </row>
    <row r="382" s="2" customFormat="1">
      <c r="A382" s="40"/>
      <c r="B382" s="41"/>
      <c r="C382" s="42"/>
      <c r="D382" s="219" t="s">
        <v>147</v>
      </c>
      <c r="E382" s="42"/>
      <c r="F382" s="220" t="s">
        <v>763</v>
      </c>
      <c r="G382" s="42"/>
      <c r="H382" s="42"/>
      <c r="I382" s="221"/>
      <c r="J382" s="42"/>
      <c r="K382" s="42"/>
      <c r="L382" s="46"/>
      <c r="M382" s="222"/>
      <c r="N382" s="223"/>
      <c r="O382" s="86"/>
      <c r="P382" s="86"/>
      <c r="Q382" s="86"/>
      <c r="R382" s="86"/>
      <c r="S382" s="86"/>
      <c r="T382" s="87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T382" s="19" t="s">
        <v>147</v>
      </c>
      <c r="AU382" s="19" t="s">
        <v>84</v>
      </c>
    </row>
    <row r="383" s="2" customFormat="1">
      <c r="A383" s="40"/>
      <c r="B383" s="41"/>
      <c r="C383" s="42"/>
      <c r="D383" s="224" t="s">
        <v>149</v>
      </c>
      <c r="E383" s="42"/>
      <c r="F383" s="225" t="s">
        <v>764</v>
      </c>
      <c r="G383" s="42"/>
      <c r="H383" s="42"/>
      <c r="I383" s="221"/>
      <c r="J383" s="42"/>
      <c r="K383" s="42"/>
      <c r="L383" s="46"/>
      <c r="M383" s="222"/>
      <c r="N383" s="223"/>
      <c r="O383" s="86"/>
      <c r="P383" s="86"/>
      <c r="Q383" s="86"/>
      <c r="R383" s="86"/>
      <c r="S383" s="86"/>
      <c r="T383" s="87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9" t="s">
        <v>149</v>
      </c>
      <c r="AU383" s="19" t="s">
        <v>84</v>
      </c>
    </row>
    <row r="384" s="12" customFormat="1" ht="22.8" customHeight="1">
      <c r="A384" s="12"/>
      <c r="B384" s="190"/>
      <c r="C384" s="191"/>
      <c r="D384" s="192" t="s">
        <v>73</v>
      </c>
      <c r="E384" s="204" t="s">
        <v>765</v>
      </c>
      <c r="F384" s="204" t="s">
        <v>766</v>
      </c>
      <c r="G384" s="191"/>
      <c r="H384" s="191"/>
      <c r="I384" s="194"/>
      <c r="J384" s="205">
        <f>BK384</f>
        <v>0</v>
      </c>
      <c r="K384" s="191"/>
      <c r="L384" s="196"/>
      <c r="M384" s="197"/>
      <c r="N384" s="198"/>
      <c r="O384" s="198"/>
      <c r="P384" s="199">
        <f>SUM(P385:P392)</f>
        <v>0</v>
      </c>
      <c r="Q384" s="198"/>
      <c r="R384" s="199">
        <f>SUM(R385:R392)</f>
        <v>0.05780544</v>
      </c>
      <c r="S384" s="198"/>
      <c r="T384" s="200">
        <f>SUM(T385:T392)</f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201" t="s">
        <v>84</v>
      </c>
      <c r="AT384" s="202" t="s">
        <v>73</v>
      </c>
      <c r="AU384" s="202" t="s">
        <v>82</v>
      </c>
      <c r="AY384" s="201" t="s">
        <v>137</v>
      </c>
      <c r="BK384" s="203">
        <f>SUM(BK385:BK392)</f>
        <v>0</v>
      </c>
    </row>
    <row r="385" s="2" customFormat="1" ht="16.5" customHeight="1">
      <c r="A385" s="40"/>
      <c r="B385" s="41"/>
      <c r="C385" s="206" t="s">
        <v>767</v>
      </c>
      <c r="D385" s="206" t="s">
        <v>140</v>
      </c>
      <c r="E385" s="207" t="s">
        <v>768</v>
      </c>
      <c r="F385" s="208" t="s">
        <v>769</v>
      </c>
      <c r="G385" s="209" t="s">
        <v>143</v>
      </c>
      <c r="H385" s="210">
        <v>125.664</v>
      </c>
      <c r="I385" s="211"/>
      <c r="J385" s="212">
        <f>ROUND(I385*H385,2)</f>
        <v>0</v>
      </c>
      <c r="K385" s="208" t="s">
        <v>144</v>
      </c>
      <c r="L385" s="46"/>
      <c r="M385" s="213" t="s">
        <v>19</v>
      </c>
      <c r="N385" s="214" t="s">
        <v>45</v>
      </c>
      <c r="O385" s="86"/>
      <c r="P385" s="215">
        <f>O385*H385</f>
        <v>0</v>
      </c>
      <c r="Q385" s="215">
        <v>0.00014999999999999999</v>
      </c>
      <c r="R385" s="215">
        <f>Q385*H385</f>
        <v>0.018849599999999998</v>
      </c>
      <c r="S385" s="215">
        <v>0</v>
      </c>
      <c r="T385" s="216">
        <f>S385*H385</f>
        <v>0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17" t="s">
        <v>256</v>
      </c>
      <c r="AT385" s="217" t="s">
        <v>140</v>
      </c>
      <c r="AU385" s="217" t="s">
        <v>84</v>
      </c>
      <c r="AY385" s="19" t="s">
        <v>137</v>
      </c>
      <c r="BE385" s="218">
        <f>IF(N385="základní",J385,0)</f>
        <v>0</v>
      </c>
      <c r="BF385" s="218">
        <f>IF(N385="snížená",J385,0)</f>
        <v>0</v>
      </c>
      <c r="BG385" s="218">
        <f>IF(N385="zákl. přenesená",J385,0)</f>
        <v>0</v>
      </c>
      <c r="BH385" s="218">
        <f>IF(N385="sníž. přenesená",J385,0)</f>
        <v>0</v>
      </c>
      <c r="BI385" s="218">
        <f>IF(N385="nulová",J385,0)</f>
        <v>0</v>
      </c>
      <c r="BJ385" s="19" t="s">
        <v>82</v>
      </c>
      <c r="BK385" s="218">
        <f>ROUND(I385*H385,2)</f>
        <v>0</v>
      </c>
      <c r="BL385" s="19" t="s">
        <v>256</v>
      </c>
      <c r="BM385" s="217" t="s">
        <v>770</v>
      </c>
    </row>
    <row r="386" s="2" customFormat="1">
      <c r="A386" s="40"/>
      <c r="B386" s="41"/>
      <c r="C386" s="42"/>
      <c r="D386" s="219" t="s">
        <v>147</v>
      </c>
      <c r="E386" s="42"/>
      <c r="F386" s="220" t="s">
        <v>771</v>
      </c>
      <c r="G386" s="42"/>
      <c r="H386" s="42"/>
      <c r="I386" s="221"/>
      <c r="J386" s="42"/>
      <c r="K386" s="42"/>
      <c r="L386" s="46"/>
      <c r="M386" s="222"/>
      <c r="N386" s="223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147</v>
      </c>
      <c r="AU386" s="19" t="s">
        <v>84</v>
      </c>
    </row>
    <row r="387" s="2" customFormat="1">
      <c r="A387" s="40"/>
      <c r="B387" s="41"/>
      <c r="C387" s="42"/>
      <c r="D387" s="224" t="s">
        <v>149</v>
      </c>
      <c r="E387" s="42"/>
      <c r="F387" s="225" t="s">
        <v>772</v>
      </c>
      <c r="G387" s="42"/>
      <c r="H387" s="42"/>
      <c r="I387" s="221"/>
      <c r="J387" s="42"/>
      <c r="K387" s="42"/>
      <c r="L387" s="46"/>
      <c r="M387" s="222"/>
      <c r="N387" s="223"/>
      <c r="O387" s="86"/>
      <c r="P387" s="86"/>
      <c r="Q387" s="86"/>
      <c r="R387" s="86"/>
      <c r="S387" s="86"/>
      <c r="T387" s="87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9" t="s">
        <v>149</v>
      </c>
      <c r="AU387" s="19" t="s">
        <v>84</v>
      </c>
    </row>
    <row r="388" s="13" customFormat="1">
      <c r="A388" s="13"/>
      <c r="B388" s="226"/>
      <c r="C388" s="227"/>
      <c r="D388" s="219" t="s">
        <v>151</v>
      </c>
      <c r="E388" s="228" t="s">
        <v>19</v>
      </c>
      <c r="F388" s="229" t="s">
        <v>349</v>
      </c>
      <c r="G388" s="227"/>
      <c r="H388" s="230">
        <v>125.664</v>
      </c>
      <c r="I388" s="231"/>
      <c r="J388" s="227"/>
      <c r="K388" s="227"/>
      <c r="L388" s="232"/>
      <c r="M388" s="233"/>
      <c r="N388" s="234"/>
      <c r="O388" s="234"/>
      <c r="P388" s="234"/>
      <c r="Q388" s="234"/>
      <c r="R388" s="234"/>
      <c r="S388" s="234"/>
      <c r="T388" s="235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36" t="s">
        <v>151</v>
      </c>
      <c r="AU388" s="236" t="s">
        <v>84</v>
      </c>
      <c r="AV388" s="13" t="s">
        <v>84</v>
      </c>
      <c r="AW388" s="13" t="s">
        <v>35</v>
      </c>
      <c r="AX388" s="13" t="s">
        <v>82</v>
      </c>
      <c r="AY388" s="236" t="s">
        <v>137</v>
      </c>
    </row>
    <row r="389" s="2" customFormat="1" ht="16.5" customHeight="1">
      <c r="A389" s="40"/>
      <c r="B389" s="41"/>
      <c r="C389" s="206" t="s">
        <v>773</v>
      </c>
      <c r="D389" s="206" t="s">
        <v>140</v>
      </c>
      <c r="E389" s="207" t="s">
        <v>774</v>
      </c>
      <c r="F389" s="208" t="s">
        <v>775</v>
      </c>
      <c r="G389" s="209" t="s">
        <v>143</v>
      </c>
      <c r="H389" s="210">
        <v>125.664</v>
      </c>
      <c r="I389" s="211"/>
      <c r="J389" s="212">
        <f>ROUND(I389*H389,2)</f>
        <v>0</v>
      </c>
      <c r="K389" s="208" t="s">
        <v>144</v>
      </c>
      <c r="L389" s="46"/>
      <c r="M389" s="213" t="s">
        <v>19</v>
      </c>
      <c r="N389" s="214" t="s">
        <v>45</v>
      </c>
      <c r="O389" s="86"/>
      <c r="P389" s="215">
        <f>O389*H389</f>
        <v>0</v>
      </c>
      <c r="Q389" s="215">
        <v>0.00031</v>
      </c>
      <c r="R389" s="215">
        <f>Q389*H389</f>
        <v>0.038955839999999999</v>
      </c>
      <c r="S389" s="215">
        <v>0</v>
      </c>
      <c r="T389" s="216">
        <f>S389*H389</f>
        <v>0</v>
      </c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R389" s="217" t="s">
        <v>256</v>
      </c>
      <c r="AT389" s="217" t="s">
        <v>140</v>
      </c>
      <c r="AU389" s="217" t="s">
        <v>84</v>
      </c>
      <c r="AY389" s="19" t="s">
        <v>137</v>
      </c>
      <c r="BE389" s="218">
        <f>IF(N389="základní",J389,0)</f>
        <v>0</v>
      </c>
      <c r="BF389" s="218">
        <f>IF(N389="snížená",J389,0)</f>
        <v>0</v>
      </c>
      <c r="BG389" s="218">
        <f>IF(N389="zákl. přenesená",J389,0)</f>
        <v>0</v>
      </c>
      <c r="BH389" s="218">
        <f>IF(N389="sníž. přenesená",J389,0)</f>
        <v>0</v>
      </c>
      <c r="BI389" s="218">
        <f>IF(N389="nulová",J389,0)</f>
        <v>0</v>
      </c>
      <c r="BJ389" s="19" t="s">
        <v>82</v>
      </c>
      <c r="BK389" s="218">
        <f>ROUND(I389*H389,2)</f>
        <v>0</v>
      </c>
      <c r="BL389" s="19" t="s">
        <v>256</v>
      </c>
      <c r="BM389" s="217" t="s">
        <v>776</v>
      </c>
    </row>
    <row r="390" s="2" customFormat="1">
      <c r="A390" s="40"/>
      <c r="B390" s="41"/>
      <c r="C390" s="42"/>
      <c r="D390" s="219" t="s">
        <v>147</v>
      </c>
      <c r="E390" s="42"/>
      <c r="F390" s="220" t="s">
        <v>777</v>
      </c>
      <c r="G390" s="42"/>
      <c r="H390" s="42"/>
      <c r="I390" s="221"/>
      <c r="J390" s="42"/>
      <c r="K390" s="42"/>
      <c r="L390" s="46"/>
      <c r="M390" s="222"/>
      <c r="N390" s="223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9" t="s">
        <v>147</v>
      </c>
      <c r="AU390" s="19" t="s">
        <v>84</v>
      </c>
    </row>
    <row r="391" s="2" customFormat="1">
      <c r="A391" s="40"/>
      <c r="B391" s="41"/>
      <c r="C391" s="42"/>
      <c r="D391" s="224" t="s">
        <v>149</v>
      </c>
      <c r="E391" s="42"/>
      <c r="F391" s="225" t="s">
        <v>778</v>
      </c>
      <c r="G391" s="42"/>
      <c r="H391" s="42"/>
      <c r="I391" s="221"/>
      <c r="J391" s="42"/>
      <c r="K391" s="42"/>
      <c r="L391" s="46"/>
      <c r="M391" s="222"/>
      <c r="N391" s="223"/>
      <c r="O391" s="86"/>
      <c r="P391" s="86"/>
      <c r="Q391" s="86"/>
      <c r="R391" s="86"/>
      <c r="S391" s="86"/>
      <c r="T391" s="87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9" t="s">
        <v>149</v>
      </c>
      <c r="AU391" s="19" t="s">
        <v>84</v>
      </c>
    </row>
    <row r="392" s="13" customFormat="1">
      <c r="A392" s="13"/>
      <c r="B392" s="226"/>
      <c r="C392" s="227"/>
      <c r="D392" s="219" t="s">
        <v>151</v>
      </c>
      <c r="E392" s="228" t="s">
        <v>19</v>
      </c>
      <c r="F392" s="229" t="s">
        <v>349</v>
      </c>
      <c r="G392" s="227"/>
      <c r="H392" s="230">
        <v>125.664</v>
      </c>
      <c r="I392" s="231"/>
      <c r="J392" s="227"/>
      <c r="K392" s="227"/>
      <c r="L392" s="232"/>
      <c r="M392" s="233"/>
      <c r="N392" s="234"/>
      <c r="O392" s="234"/>
      <c r="P392" s="234"/>
      <c r="Q392" s="234"/>
      <c r="R392" s="234"/>
      <c r="S392" s="234"/>
      <c r="T392" s="235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6" t="s">
        <v>151</v>
      </c>
      <c r="AU392" s="236" t="s">
        <v>84</v>
      </c>
      <c r="AV392" s="13" t="s">
        <v>84</v>
      </c>
      <c r="AW392" s="13" t="s">
        <v>35</v>
      </c>
      <c r="AX392" s="13" t="s">
        <v>82</v>
      </c>
      <c r="AY392" s="236" t="s">
        <v>137</v>
      </c>
    </row>
    <row r="393" s="12" customFormat="1" ht="22.8" customHeight="1">
      <c r="A393" s="12"/>
      <c r="B393" s="190"/>
      <c r="C393" s="191"/>
      <c r="D393" s="192" t="s">
        <v>73</v>
      </c>
      <c r="E393" s="204" t="s">
        <v>316</v>
      </c>
      <c r="F393" s="204" t="s">
        <v>317</v>
      </c>
      <c r="G393" s="191"/>
      <c r="H393" s="191"/>
      <c r="I393" s="194"/>
      <c r="J393" s="205">
        <f>BK393</f>
        <v>0</v>
      </c>
      <c r="K393" s="191"/>
      <c r="L393" s="196"/>
      <c r="M393" s="197"/>
      <c r="N393" s="198"/>
      <c r="O393" s="198"/>
      <c r="P393" s="199">
        <f>SUM(P394:P406)</f>
        <v>0</v>
      </c>
      <c r="Q393" s="198"/>
      <c r="R393" s="199">
        <f>SUM(R394:R406)</f>
        <v>0.15426882</v>
      </c>
      <c r="S393" s="198"/>
      <c r="T393" s="200">
        <f>SUM(T394:T406)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201" t="s">
        <v>84</v>
      </c>
      <c r="AT393" s="202" t="s">
        <v>73</v>
      </c>
      <c r="AU393" s="202" t="s">
        <v>82</v>
      </c>
      <c r="AY393" s="201" t="s">
        <v>137</v>
      </c>
      <c r="BK393" s="203">
        <f>SUM(BK394:BK406)</f>
        <v>0</v>
      </c>
    </row>
    <row r="394" s="2" customFormat="1" ht="16.5" customHeight="1">
      <c r="A394" s="40"/>
      <c r="B394" s="41"/>
      <c r="C394" s="206" t="s">
        <v>779</v>
      </c>
      <c r="D394" s="206" t="s">
        <v>140</v>
      </c>
      <c r="E394" s="207" t="s">
        <v>780</v>
      </c>
      <c r="F394" s="208" t="s">
        <v>781</v>
      </c>
      <c r="G394" s="209" t="s">
        <v>143</v>
      </c>
      <c r="H394" s="210">
        <v>335.36700000000002</v>
      </c>
      <c r="I394" s="211"/>
      <c r="J394" s="212">
        <f>ROUND(I394*H394,2)</f>
        <v>0</v>
      </c>
      <c r="K394" s="208" t="s">
        <v>144</v>
      </c>
      <c r="L394" s="46"/>
      <c r="M394" s="213" t="s">
        <v>19</v>
      </c>
      <c r="N394" s="214" t="s">
        <v>45</v>
      </c>
      <c r="O394" s="86"/>
      <c r="P394" s="215">
        <f>O394*H394</f>
        <v>0</v>
      </c>
      <c r="Q394" s="215">
        <v>0.00020000000000000001</v>
      </c>
      <c r="R394" s="215">
        <f>Q394*H394</f>
        <v>0.067073400000000005</v>
      </c>
      <c r="S394" s="215">
        <v>0</v>
      </c>
      <c r="T394" s="216">
        <f>S394*H394</f>
        <v>0</v>
      </c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R394" s="217" t="s">
        <v>256</v>
      </c>
      <c r="AT394" s="217" t="s">
        <v>140</v>
      </c>
      <c r="AU394" s="217" t="s">
        <v>84</v>
      </c>
      <c r="AY394" s="19" t="s">
        <v>137</v>
      </c>
      <c r="BE394" s="218">
        <f>IF(N394="základní",J394,0)</f>
        <v>0</v>
      </c>
      <c r="BF394" s="218">
        <f>IF(N394="snížená",J394,0)</f>
        <v>0</v>
      </c>
      <c r="BG394" s="218">
        <f>IF(N394="zákl. přenesená",J394,0)</f>
        <v>0</v>
      </c>
      <c r="BH394" s="218">
        <f>IF(N394="sníž. přenesená",J394,0)</f>
        <v>0</v>
      </c>
      <c r="BI394" s="218">
        <f>IF(N394="nulová",J394,0)</f>
        <v>0</v>
      </c>
      <c r="BJ394" s="19" t="s">
        <v>82</v>
      </c>
      <c r="BK394" s="218">
        <f>ROUND(I394*H394,2)</f>
        <v>0</v>
      </c>
      <c r="BL394" s="19" t="s">
        <v>256</v>
      </c>
      <c r="BM394" s="217" t="s">
        <v>782</v>
      </c>
    </row>
    <row r="395" s="2" customFormat="1">
      <c r="A395" s="40"/>
      <c r="B395" s="41"/>
      <c r="C395" s="42"/>
      <c r="D395" s="219" t="s">
        <v>147</v>
      </c>
      <c r="E395" s="42"/>
      <c r="F395" s="220" t="s">
        <v>783</v>
      </c>
      <c r="G395" s="42"/>
      <c r="H395" s="42"/>
      <c r="I395" s="221"/>
      <c r="J395" s="42"/>
      <c r="K395" s="42"/>
      <c r="L395" s="46"/>
      <c r="M395" s="222"/>
      <c r="N395" s="223"/>
      <c r="O395" s="86"/>
      <c r="P395" s="86"/>
      <c r="Q395" s="86"/>
      <c r="R395" s="86"/>
      <c r="S395" s="86"/>
      <c r="T395" s="87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T395" s="19" t="s">
        <v>147</v>
      </c>
      <c r="AU395" s="19" t="s">
        <v>84</v>
      </c>
    </row>
    <row r="396" s="2" customFormat="1">
      <c r="A396" s="40"/>
      <c r="B396" s="41"/>
      <c r="C396" s="42"/>
      <c r="D396" s="224" t="s">
        <v>149</v>
      </c>
      <c r="E396" s="42"/>
      <c r="F396" s="225" t="s">
        <v>784</v>
      </c>
      <c r="G396" s="42"/>
      <c r="H396" s="42"/>
      <c r="I396" s="221"/>
      <c r="J396" s="42"/>
      <c r="K396" s="42"/>
      <c r="L396" s="46"/>
      <c r="M396" s="222"/>
      <c r="N396" s="223"/>
      <c r="O396" s="86"/>
      <c r="P396" s="86"/>
      <c r="Q396" s="86"/>
      <c r="R396" s="86"/>
      <c r="S396" s="86"/>
      <c r="T396" s="87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19" t="s">
        <v>149</v>
      </c>
      <c r="AU396" s="19" t="s">
        <v>84</v>
      </c>
    </row>
    <row r="397" s="2" customFormat="1" ht="16.5" customHeight="1">
      <c r="A397" s="40"/>
      <c r="B397" s="41"/>
      <c r="C397" s="206" t="s">
        <v>785</v>
      </c>
      <c r="D397" s="206" t="s">
        <v>140</v>
      </c>
      <c r="E397" s="207" t="s">
        <v>786</v>
      </c>
      <c r="F397" s="208" t="s">
        <v>787</v>
      </c>
      <c r="G397" s="209" t="s">
        <v>143</v>
      </c>
      <c r="H397" s="210">
        <v>335.36700000000002</v>
      </c>
      <c r="I397" s="211"/>
      <c r="J397" s="212">
        <f>ROUND(I397*H397,2)</f>
        <v>0</v>
      </c>
      <c r="K397" s="208" t="s">
        <v>144</v>
      </c>
      <c r="L397" s="46"/>
      <c r="M397" s="213" t="s">
        <v>19</v>
      </c>
      <c r="N397" s="214" t="s">
        <v>45</v>
      </c>
      <c r="O397" s="86"/>
      <c r="P397" s="215">
        <f>O397*H397</f>
        <v>0</v>
      </c>
      <c r="Q397" s="215">
        <v>0.00025999999999999998</v>
      </c>
      <c r="R397" s="215">
        <f>Q397*H397</f>
        <v>0.087195419999999996</v>
      </c>
      <c r="S397" s="215">
        <v>0</v>
      </c>
      <c r="T397" s="216">
        <f>S397*H397</f>
        <v>0</v>
      </c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R397" s="217" t="s">
        <v>256</v>
      </c>
      <c r="AT397" s="217" t="s">
        <v>140</v>
      </c>
      <c r="AU397" s="217" t="s">
        <v>84</v>
      </c>
      <c r="AY397" s="19" t="s">
        <v>137</v>
      </c>
      <c r="BE397" s="218">
        <f>IF(N397="základní",J397,0)</f>
        <v>0</v>
      </c>
      <c r="BF397" s="218">
        <f>IF(N397="snížená",J397,0)</f>
        <v>0</v>
      </c>
      <c r="BG397" s="218">
        <f>IF(N397="zákl. přenesená",J397,0)</f>
        <v>0</v>
      </c>
      <c r="BH397" s="218">
        <f>IF(N397="sníž. přenesená",J397,0)</f>
        <v>0</v>
      </c>
      <c r="BI397" s="218">
        <f>IF(N397="nulová",J397,0)</f>
        <v>0</v>
      </c>
      <c r="BJ397" s="19" t="s">
        <v>82</v>
      </c>
      <c r="BK397" s="218">
        <f>ROUND(I397*H397,2)</f>
        <v>0</v>
      </c>
      <c r="BL397" s="19" t="s">
        <v>256</v>
      </c>
      <c r="BM397" s="217" t="s">
        <v>788</v>
      </c>
    </row>
    <row r="398" s="2" customFormat="1">
      <c r="A398" s="40"/>
      <c r="B398" s="41"/>
      <c r="C398" s="42"/>
      <c r="D398" s="219" t="s">
        <v>147</v>
      </c>
      <c r="E398" s="42"/>
      <c r="F398" s="220" t="s">
        <v>789</v>
      </c>
      <c r="G398" s="42"/>
      <c r="H398" s="42"/>
      <c r="I398" s="221"/>
      <c r="J398" s="42"/>
      <c r="K398" s="42"/>
      <c r="L398" s="46"/>
      <c r="M398" s="222"/>
      <c r="N398" s="223"/>
      <c r="O398" s="86"/>
      <c r="P398" s="86"/>
      <c r="Q398" s="86"/>
      <c r="R398" s="86"/>
      <c r="S398" s="86"/>
      <c r="T398" s="87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T398" s="19" t="s">
        <v>147</v>
      </c>
      <c r="AU398" s="19" t="s">
        <v>84</v>
      </c>
    </row>
    <row r="399" s="2" customFormat="1">
      <c r="A399" s="40"/>
      <c r="B399" s="41"/>
      <c r="C399" s="42"/>
      <c r="D399" s="224" t="s">
        <v>149</v>
      </c>
      <c r="E399" s="42"/>
      <c r="F399" s="225" t="s">
        <v>790</v>
      </c>
      <c r="G399" s="42"/>
      <c r="H399" s="42"/>
      <c r="I399" s="221"/>
      <c r="J399" s="42"/>
      <c r="K399" s="42"/>
      <c r="L399" s="46"/>
      <c r="M399" s="222"/>
      <c r="N399" s="223"/>
      <c r="O399" s="86"/>
      <c r="P399" s="86"/>
      <c r="Q399" s="86"/>
      <c r="R399" s="86"/>
      <c r="S399" s="86"/>
      <c r="T399" s="87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T399" s="19" t="s">
        <v>149</v>
      </c>
      <c r="AU399" s="19" t="s">
        <v>84</v>
      </c>
    </row>
    <row r="400" s="15" customFormat="1">
      <c r="A400" s="15"/>
      <c r="B400" s="248"/>
      <c r="C400" s="249"/>
      <c r="D400" s="219" t="s">
        <v>151</v>
      </c>
      <c r="E400" s="250" t="s">
        <v>19</v>
      </c>
      <c r="F400" s="251" t="s">
        <v>181</v>
      </c>
      <c r="G400" s="249"/>
      <c r="H400" s="250" t="s">
        <v>19</v>
      </c>
      <c r="I400" s="252"/>
      <c r="J400" s="249"/>
      <c r="K400" s="249"/>
      <c r="L400" s="253"/>
      <c r="M400" s="254"/>
      <c r="N400" s="255"/>
      <c r="O400" s="255"/>
      <c r="P400" s="255"/>
      <c r="Q400" s="255"/>
      <c r="R400" s="255"/>
      <c r="S400" s="255"/>
      <c r="T400" s="256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57" t="s">
        <v>151</v>
      </c>
      <c r="AU400" s="257" t="s">
        <v>84</v>
      </c>
      <c r="AV400" s="15" t="s">
        <v>82</v>
      </c>
      <c r="AW400" s="15" t="s">
        <v>35</v>
      </c>
      <c r="AX400" s="15" t="s">
        <v>74</v>
      </c>
      <c r="AY400" s="257" t="s">
        <v>137</v>
      </c>
    </row>
    <row r="401" s="13" customFormat="1">
      <c r="A401" s="13"/>
      <c r="B401" s="226"/>
      <c r="C401" s="227"/>
      <c r="D401" s="219" t="s">
        <v>151</v>
      </c>
      <c r="E401" s="228" t="s">
        <v>19</v>
      </c>
      <c r="F401" s="229" t="s">
        <v>324</v>
      </c>
      <c r="G401" s="227"/>
      <c r="H401" s="230">
        <v>272.65499999999997</v>
      </c>
      <c r="I401" s="231"/>
      <c r="J401" s="227"/>
      <c r="K401" s="227"/>
      <c r="L401" s="232"/>
      <c r="M401" s="233"/>
      <c r="N401" s="234"/>
      <c r="O401" s="234"/>
      <c r="P401" s="234"/>
      <c r="Q401" s="234"/>
      <c r="R401" s="234"/>
      <c r="S401" s="234"/>
      <c r="T401" s="235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6" t="s">
        <v>151</v>
      </c>
      <c r="AU401" s="236" t="s">
        <v>84</v>
      </c>
      <c r="AV401" s="13" t="s">
        <v>84</v>
      </c>
      <c r="AW401" s="13" t="s">
        <v>35</v>
      </c>
      <c r="AX401" s="13" t="s">
        <v>74</v>
      </c>
      <c r="AY401" s="236" t="s">
        <v>137</v>
      </c>
    </row>
    <row r="402" s="15" customFormat="1">
      <c r="A402" s="15"/>
      <c r="B402" s="248"/>
      <c r="C402" s="249"/>
      <c r="D402" s="219" t="s">
        <v>151</v>
      </c>
      <c r="E402" s="250" t="s">
        <v>19</v>
      </c>
      <c r="F402" s="251" t="s">
        <v>476</v>
      </c>
      <c r="G402" s="249"/>
      <c r="H402" s="250" t="s">
        <v>19</v>
      </c>
      <c r="I402" s="252"/>
      <c r="J402" s="249"/>
      <c r="K402" s="249"/>
      <c r="L402" s="253"/>
      <c r="M402" s="254"/>
      <c r="N402" s="255"/>
      <c r="O402" s="255"/>
      <c r="P402" s="255"/>
      <c r="Q402" s="255"/>
      <c r="R402" s="255"/>
      <c r="S402" s="255"/>
      <c r="T402" s="256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57" t="s">
        <v>151</v>
      </c>
      <c r="AU402" s="257" t="s">
        <v>84</v>
      </c>
      <c r="AV402" s="15" t="s">
        <v>82</v>
      </c>
      <c r="AW402" s="15" t="s">
        <v>35</v>
      </c>
      <c r="AX402" s="15" t="s">
        <v>74</v>
      </c>
      <c r="AY402" s="257" t="s">
        <v>137</v>
      </c>
    </row>
    <row r="403" s="13" customFormat="1">
      <c r="A403" s="13"/>
      <c r="B403" s="226"/>
      <c r="C403" s="227"/>
      <c r="D403" s="219" t="s">
        <v>151</v>
      </c>
      <c r="E403" s="228" t="s">
        <v>19</v>
      </c>
      <c r="F403" s="229" t="s">
        <v>326</v>
      </c>
      <c r="G403" s="227"/>
      <c r="H403" s="230">
        <v>62.712000000000003</v>
      </c>
      <c r="I403" s="231"/>
      <c r="J403" s="227"/>
      <c r="K403" s="227"/>
      <c r="L403" s="232"/>
      <c r="M403" s="233"/>
      <c r="N403" s="234"/>
      <c r="O403" s="234"/>
      <c r="P403" s="234"/>
      <c r="Q403" s="234"/>
      <c r="R403" s="234"/>
      <c r="S403" s="234"/>
      <c r="T403" s="235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6" t="s">
        <v>151</v>
      </c>
      <c r="AU403" s="236" t="s">
        <v>84</v>
      </c>
      <c r="AV403" s="13" t="s">
        <v>84</v>
      </c>
      <c r="AW403" s="13" t="s">
        <v>35</v>
      </c>
      <c r="AX403" s="13" t="s">
        <v>74</v>
      </c>
      <c r="AY403" s="236" t="s">
        <v>137</v>
      </c>
    </row>
    <row r="404" s="14" customFormat="1">
      <c r="A404" s="14"/>
      <c r="B404" s="237"/>
      <c r="C404" s="238"/>
      <c r="D404" s="219" t="s">
        <v>151</v>
      </c>
      <c r="E404" s="239" t="s">
        <v>19</v>
      </c>
      <c r="F404" s="240" t="s">
        <v>174</v>
      </c>
      <c r="G404" s="238"/>
      <c r="H404" s="241">
        <v>335.36700000000002</v>
      </c>
      <c r="I404" s="242"/>
      <c r="J404" s="238"/>
      <c r="K404" s="238"/>
      <c r="L404" s="243"/>
      <c r="M404" s="244"/>
      <c r="N404" s="245"/>
      <c r="O404" s="245"/>
      <c r="P404" s="245"/>
      <c r="Q404" s="245"/>
      <c r="R404" s="245"/>
      <c r="S404" s="245"/>
      <c r="T404" s="246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7" t="s">
        <v>151</v>
      </c>
      <c r="AU404" s="247" t="s">
        <v>84</v>
      </c>
      <c r="AV404" s="14" t="s">
        <v>145</v>
      </c>
      <c r="AW404" s="14" t="s">
        <v>35</v>
      </c>
      <c r="AX404" s="14" t="s">
        <v>82</v>
      </c>
      <c r="AY404" s="247" t="s">
        <v>137</v>
      </c>
    </row>
    <row r="405" s="2" customFormat="1" ht="16.5" customHeight="1">
      <c r="A405" s="40"/>
      <c r="B405" s="41"/>
      <c r="C405" s="206" t="s">
        <v>791</v>
      </c>
      <c r="D405" s="206" t="s">
        <v>140</v>
      </c>
      <c r="E405" s="207" t="s">
        <v>792</v>
      </c>
      <c r="F405" s="208" t="s">
        <v>793</v>
      </c>
      <c r="G405" s="209" t="s">
        <v>749</v>
      </c>
      <c r="H405" s="210">
        <v>1</v>
      </c>
      <c r="I405" s="211"/>
      <c r="J405" s="212">
        <f>ROUND(I405*H405,2)</f>
        <v>0</v>
      </c>
      <c r="K405" s="208" t="s">
        <v>222</v>
      </c>
      <c r="L405" s="46"/>
      <c r="M405" s="213" t="s">
        <v>19</v>
      </c>
      <c r="N405" s="214" t="s">
        <v>45</v>
      </c>
      <c r="O405" s="86"/>
      <c r="P405" s="215">
        <f>O405*H405</f>
        <v>0</v>
      </c>
      <c r="Q405" s="215">
        <v>0</v>
      </c>
      <c r="R405" s="215">
        <f>Q405*H405</f>
        <v>0</v>
      </c>
      <c r="S405" s="215">
        <v>0</v>
      </c>
      <c r="T405" s="216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7" t="s">
        <v>256</v>
      </c>
      <c r="AT405" s="217" t="s">
        <v>140</v>
      </c>
      <c r="AU405" s="217" t="s">
        <v>84</v>
      </c>
      <c r="AY405" s="19" t="s">
        <v>137</v>
      </c>
      <c r="BE405" s="218">
        <f>IF(N405="základní",J405,0)</f>
        <v>0</v>
      </c>
      <c r="BF405" s="218">
        <f>IF(N405="snížená",J405,0)</f>
        <v>0</v>
      </c>
      <c r="BG405" s="218">
        <f>IF(N405="zákl. přenesená",J405,0)</f>
        <v>0</v>
      </c>
      <c r="BH405" s="218">
        <f>IF(N405="sníž. přenesená",J405,0)</f>
        <v>0</v>
      </c>
      <c r="BI405" s="218">
        <f>IF(N405="nulová",J405,0)</f>
        <v>0</v>
      </c>
      <c r="BJ405" s="19" t="s">
        <v>82</v>
      </c>
      <c r="BK405" s="218">
        <f>ROUND(I405*H405,2)</f>
        <v>0</v>
      </c>
      <c r="BL405" s="19" t="s">
        <v>256</v>
      </c>
      <c r="BM405" s="217" t="s">
        <v>794</v>
      </c>
    </row>
    <row r="406" s="2" customFormat="1">
      <c r="A406" s="40"/>
      <c r="B406" s="41"/>
      <c r="C406" s="42"/>
      <c r="D406" s="219" t="s">
        <v>147</v>
      </c>
      <c r="E406" s="42"/>
      <c r="F406" s="220" t="s">
        <v>793</v>
      </c>
      <c r="G406" s="42"/>
      <c r="H406" s="42"/>
      <c r="I406" s="221"/>
      <c r="J406" s="42"/>
      <c r="K406" s="42"/>
      <c r="L406" s="46"/>
      <c r="M406" s="222"/>
      <c r="N406" s="223"/>
      <c r="O406" s="86"/>
      <c r="P406" s="86"/>
      <c r="Q406" s="86"/>
      <c r="R406" s="86"/>
      <c r="S406" s="86"/>
      <c r="T406" s="87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147</v>
      </c>
      <c r="AU406" s="19" t="s">
        <v>84</v>
      </c>
    </row>
    <row r="407" s="12" customFormat="1" ht="22.8" customHeight="1">
      <c r="A407" s="12"/>
      <c r="B407" s="190"/>
      <c r="C407" s="191"/>
      <c r="D407" s="192" t="s">
        <v>73</v>
      </c>
      <c r="E407" s="204" t="s">
        <v>73</v>
      </c>
      <c r="F407" s="204" t="s">
        <v>795</v>
      </c>
      <c r="G407" s="191"/>
      <c r="H407" s="191"/>
      <c r="I407" s="194"/>
      <c r="J407" s="205">
        <f>BK407</f>
        <v>0</v>
      </c>
      <c r="K407" s="191"/>
      <c r="L407" s="196"/>
      <c r="M407" s="197"/>
      <c r="N407" s="198"/>
      <c r="O407" s="198"/>
      <c r="P407" s="199">
        <f>SUM(P408:P422)</f>
        <v>0</v>
      </c>
      <c r="Q407" s="198"/>
      <c r="R407" s="199">
        <f>SUM(R408:R422)</f>
        <v>0</v>
      </c>
      <c r="S407" s="198"/>
      <c r="T407" s="200">
        <f>SUM(T408:T422)</f>
        <v>0</v>
      </c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R407" s="201" t="s">
        <v>84</v>
      </c>
      <c r="AT407" s="202" t="s">
        <v>73</v>
      </c>
      <c r="AU407" s="202" t="s">
        <v>82</v>
      </c>
      <c r="AY407" s="201" t="s">
        <v>137</v>
      </c>
      <c r="BK407" s="203">
        <f>SUM(BK408:BK422)</f>
        <v>0</v>
      </c>
    </row>
    <row r="408" s="2" customFormat="1" ht="16.5" customHeight="1">
      <c r="A408" s="40"/>
      <c r="B408" s="41"/>
      <c r="C408" s="206" t="s">
        <v>796</v>
      </c>
      <c r="D408" s="206" t="s">
        <v>140</v>
      </c>
      <c r="E408" s="207" t="s">
        <v>797</v>
      </c>
      <c r="F408" s="208" t="s">
        <v>798</v>
      </c>
      <c r="G408" s="209" t="s">
        <v>265</v>
      </c>
      <c r="H408" s="210">
        <v>1</v>
      </c>
      <c r="I408" s="211"/>
      <c r="J408" s="212">
        <f>ROUND(I408*H408,2)</f>
        <v>0</v>
      </c>
      <c r="K408" s="208" t="s">
        <v>222</v>
      </c>
      <c r="L408" s="46"/>
      <c r="M408" s="213" t="s">
        <v>19</v>
      </c>
      <c r="N408" s="214" t="s">
        <v>45</v>
      </c>
      <c r="O408" s="86"/>
      <c r="P408" s="215">
        <f>O408*H408</f>
        <v>0</v>
      </c>
      <c r="Q408" s="215">
        <v>0</v>
      </c>
      <c r="R408" s="215">
        <f>Q408*H408</f>
        <v>0</v>
      </c>
      <c r="S408" s="215">
        <v>0</v>
      </c>
      <c r="T408" s="216">
        <f>S408*H408</f>
        <v>0</v>
      </c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R408" s="217" t="s">
        <v>145</v>
      </c>
      <c r="AT408" s="217" t="s">
        <v>140</v>
      </c>
      <c r="AU408" s="217" t="s">
        <v>84</v>
      </c>
      <c r="AY408" s="19" t="s">
        <v>137</v>
      </c>
      <c r="BE408" s="218">
        <f>IF(N408="základní",J408,0)</f>
        <v>0</v>
      </c>
      <c r="BF408" s="218">
        <f>IF(N408="snížená",J408,0)</f>
        <v>0</v>
      </c>
      <c r="BG408" s="218">
        <f>IF(N408="zákl. přenesená",J408,0)</f>
        <v>0</v>
      </c>
      <c r="BH408" s="218">
        <f>IF(N408="sníž. přenesená",J408,0)</f>
        <v>0</v>
      </c>
      <c r="BI408" s="218">
        <f>IF(N408="nulová",J408,0)</f>
        <v>0</v>
      </c>
      <c r="BJ408" s="19" t="s">
        <v>82</v>
      </c>
      <c r="BK408" s="218">
        <f>ROUND(I408*H408,2)</f>
        <v>0</v>
      </c>
      <c r="BL408" s="19" t="s">
        <v>145</v>
      </c>
      <c r="BM408" s="217" t="s">
        <v>799</v>
      </c>
    </row>
    <row r="409" s="2" customFormat="1">
      <c r="A409" s="40"/>
      <c r="B409" s="41"/>
      <c r="C409" s="42"/>
      <c r="D409" s="219" t="s">
        <v>147</v>
      </c>
      <c r="E409" s="42"/>
      <c r="F409" s="220" t="s">
        <v>798</v>
      </c>
      <c r="G409" s="42"/>
      <c r="H409" s="42"/>
      <c r="I409" s="221"/>
      <c r="J409" s="42"/>
      <c r="K409" s="42"/>
      <c r="L409" s="46"/>
      <c r="M409" s="222"/>
      <c r="N409" s="223"/>
      <c r="O409" s="86"/>
      <c r="P409" s="86"/>
      <c r="Q409" s="86"/>
      <c r="R409" s="86"/>
      <c r="S409" s="86"/>
      <c r="T409" s="87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T409" s="19" t="s">
        <v>147</v>
      </c>
      <c r="AU409" s="19" t="s">
        <v>84</v>
      </c>
    </row>
    <row r="410" s="2" customFormat="1">
      <c r="A410" s="40"/>
      <c r="B410" s="41"/>
      <c r="C410" s="42"/>
      <c r="D410" s="219" t="s">
        <v>337</v>
      </c>
      <c r="E410" s="42"/>
      <c r="F410" s="258" t="s">
        <v>800</v>
      </c>
      <c r="G410" s="42"/>
      <c r="H410" s="42"/>
      <c r="I410" s="221"/>
      <c r="J410" s="42"/>
      <c r="K410" s="42"/>
      <c r="L410" s="46"/>
      <c r="M410" s="222"/>
      <c r="N410" s="223"/>
      <c r="O410" s="86"/>
      <c r="P410" s="86"/>
      <c r="Q410" s="86"/>
      <c r="R410" s="86"/>
      <c r="S410" s="86"/>
      <c r="T410" s="87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T410" s="19" t="s">
        <v>337</v>
      </c>
      <c r="AU410" s="19" t="s">
        <v>84</v>
      </c>
    </row>
    <row r="411" s="2" customFormat="1" ht="16.5" customHeight="1">
      <c r="A411" s="40"/>
      <c r="B411" s="41"/>
      <c r="C411" s="206" t="s">
        <v>801</v>
      </c>
      <c r="D411" s="206" t="s">
        <v>140</v>
      </c>
      <c r="E411" s="207" t="s">
        <v>802</v>
      </c>
      <c r="F411" s="208" t="s">
        <v>803</v>
      </c>
      <c r="G411" s="209" t="s">
        <v>265</v>
      </c>
      <c r="H411" s="210">
        <v>1</v>
      </c>
      <c r="I411" s="211"/>
      <c r="J411" s="212">
        <f>ROUND(I411*H411,2)</f>
        <v>0</v>
      </c>
      <c r="K411" s="208" t="s">
        <v>222</v>
      </c>
      <c r="L411" s="46"/>
      <c r="M411" s="213" t="s">
        <v>19</v>
      </c>
      <c r="N411" s="214" t="s">
        <v>45</v>
      </c>
      <c r="O411" s="86"/>
      <c r="P411" s="215">
        <f>O411*H411</f>
        <v>0</v>
      </c>
      <c r="Q411" s="215">
        <v>0</v>
      </c>
      <c r="R411" s="215">
        <f>Q411*H411</f>
        <v>0</v>
      </c>
      <c r="S411" s="215">
        <v>0</v>
      </c>
      <c r="T411" s="216">
        <f>S411*H411</f>
        <v>0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R411" s="217" t="s">
        <v>145</v>
      </c>
      <c r="AT411" s="217" t="s">
        <v>140</v>
      </c>
      <c r="AU411" s="217" t="s">
        <v>84</v>
      </c>
      <c r="AY411" s="19" t="s">
        <v>137</v>
      </c>
      <c r="BE411" s="218">
        <f>IF(N411="základní",J411,0)</f>
        <v>0</v>
      </c>
      <c r="BF411" s="218">
        <f>IF(N411="snížená",J411,0)</f>
        <v>0</v>
      </c>
      <c r="BG411" s="218">
        <f>IF(N411="zákl. přenesená",J411,0)</f>
        <v>0</v>
      </c>
      <c r="BH411" s="218">
        <f>IF(N411="sníž. přenesená",J411,0)</f>
        <v>0</v>
      </c>
      <c r="BI411" s="218">
        <f>IF(N411="nulová",J411,0)</f>
        <v>0</v>
      </c>
      <c r="BJ411" s="19" t="s">
        <v>82</v>
      </c>
      <c r="BK411" s="218">
        <f>ROUND(I411*H411,2)</f>
        <v>0</v>
      </c>
      <c r="BL411" s="19" t="s">
        <v>145</v>
      </c>
      <c r="BM411" s="217" t="s">
        <v>804</v>
      </c>
    </row>
    <row r="412" s="2" customFormat="1">
      <c r="A412" s="40"/>
      <c r="B412" s="41"/>
      <c r="C412" s="42"/>
      <c r="D412" s="219" t="s">
        <v>147</v>
      </c>
      <c r="E412" s="42"/>
      <c r="F412" s="220" t="s">
        <v>803</v>
      </c>
      <c r="G412" s="42"/>
      <c r="H412" s="42"/>
      <c r="I412" s="221"/>
      <c r="J412" s="42"/>
      <c r="K412" s="42"/>
      <c r="L412" s="46"/>
      <c r="M412" s="222"/>
      <c r="N412" s="223"/>
      <c r="O412" s="86"/>
      <c r="P412" s="86"/>
      <c r="Q412" s="86"/>
      <c r="R412" s="86"/>
      <c r="S412" s="86"/>
      <c r="T412" s="87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T412" s="19" t="s">
        <v>147</v>
      </c>
      <c r="AU412" s="19" t="s">
        <v>84</v>
      </c>
    </row>
    <row r="413" s="2" customFormat="1">
      <c r="A413" s="40"/>
      <c r="B413" s="41"/>
      <c r="C413" s="42"/>
      <c r="D413" s="219" t="s">
        <v>337</v>
      </c>
      <c r="E413" s="42"/>
      <c r="F413" s="258" t="s">
        <v>805</v>
      </c>
      <c r="G413" s="42"/>
      <c r="H413" s="42"/>
      <c r="I413" s="221"/>
      <c r="J413" s="42"/>
      <c r="K413" s="42"/>
      <c r="L413" s="46"/>
      <c r="M413" s="222"/>
      <c r="N413" s="223"/>
      <c r="O413" s="86"/>
      <c r="P413" s="86"/>
      <c r="Q413" s="86"/>
      <c r="R413" s="86"/>
      <c r="S413" s="86"/>
      <c r="T413" s="87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T413" s="19" t="s">
        <v>337</v>
      </c>
      <c r="AU413" s="19" t="s">
        <v>84</v>
      </c>
    </row>
    <row r="414" s="2" customFormat="1" ht="16.5" customHeight="1">
      <c r="A414" s="40"/>
      <c r="B414" s="41"/>
      <c r="C414" s="206" t="s">
        <v>806</v>
      </c>
      <c r="D414" s="206" t="s">
        <v>140</v>
      </c>
      <c r="E414" s="207" t="s">
        <v>807</v>
      </c>
      <c r="F414" s="208" t="s">
        <v>803</v>
      </c>
      <c r="G414" s="209" t="s">
        <v>265</v>
      </c>
      <c r="H414" s="210">
        <v>3</v>
      </c>
      <c r="I414" s="211"/>
      <c r="J414" s="212">
        <f>ROUND(I414*H414,2)</f>
        <v>0</v>
      </c>
      <c r="K414" s="208" t="s">
        <v>222</v>
      </c>
      <c r="L414" s="46"/>
      <c r="M414" s="213" t="s">
        <v>19</v>
      </c>
      <c r="N414" s="214" t="s">
        <v>45</v>
      </c>
      <c r="O414" s="86"/>
      <c r="P414" s="215">
        <f>O414*H414</f>
        <v>0</v>
      </c>
      <c r="Q414" s="215">
        <v>0</v>
      </c>
      <c r="R414" s="215">
        <f>Q414*H414</f>
        <v>0</v>
      </c>
      <c r="S414" s="215">
        <v>0</v>
      </c>
      <c r="T414" s="216">
        <f>S414*H414</f>
        <v>0</v>
      </c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R414" s="217" t="s">
        <v>145</v>
      </c>
      <c r="AT414" s="217" t="s">
        <v>140</v>
      </c>
      <c r="AU414" s="217" t="s">
        <v>84</v>
      </c>
      <c r="AY414" s="19" t="s">
        <v>137</v>
      </c>
      <c r="BE414" s="218">
        <f>IF(N414="základní",J414,0)</f>
        <v>0</v>
      </c>
      <c r="BF414" s="218">
        <f>IF(N414="snížená",J414,0)</f>
        <v>0</v>
      </c>
      <c r="BG414" s="218">
        <f>IF(N414="zákl. přenesená",J414,0)</f>
        <v>0</v>
      </c>
      <c r="BH414" s="218">
        <f>IF(N414="sníž. přenesená",J414,0)</f>
        <v>0</v>
      </c>
      <c r="BI414" s="218">
        <f>IF(N414="nulová",J414,0)</f>
        <v>0</v>
      </c>
      <c r="BJ414" s="19" t="s">
        <v>82</v>
      </c>
      <c r="BK414" s="218">
        <f>ROUND(I414*H414,2)</f>
        <v>0</v>
      </c>
      <c r="BL414" s="19" t="s">
        <v>145</v>
      </c>
      <c r="BM414" s="217" t="s">
        <v>808</v>
      </c>
    </row>
    <row r="415" s="2" customFormat="1">
      <c r="A415" s="40"/>
      <c r="B415" s="41"/>
      <c r="C415" s="42"/>
      <c r="D415" s="219" t="s">
        <v>147</v>
      </c>
      <c r="E415" s="42"/>
      <c r="F415" s="220" t="s">
        <v>803</v>
      </c>
      <c r="G415" s="42"/>
      <c r="H415" s="42"/>
      <c r="I415" s="221"/>
      <c r="J415" s="42"/>
      <c r="K415" s="42"/>
      <c r="L415" s="46"/>
      <c r="M415" s="222"/>
      <c r="N415" s="223"/>
      <c r="O415" s="86"/>
      <c r="P415" s="86"/>
      <c r="Q415" s="86"/>
      <c r="R415" s="86"/>
      <c r="S415" s="86"/>
      <c r="T415" s="87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T415" s="19" t="s">
        <v>147</v>
      </c>
      <c r="AU415" s="19" t="s">
        <v>84</v>
      </c>
    </row>
    <row r="416" s="2" customFormat="1">
      <c r="A416" s="40"/>
      <c r="B416" s="41"/>
      <c r="C416" s="42"/>
      <c r="D416" s="219" t="s">
        <v>337</v>
      </c>
      <c r="E416" s="42"/>
      <c r="F416" s="258" t="s">
        <v>809</v>
      </c>
      <c r="G416" s="42"/>
      <c r="H416" s="42"/>
      <c r="I416" s="221"/>
      <c r="J416" s="42"/>
      <c r="K416" s="42"/>
      <c r="L416" s="46"/>
      <c r="M416" s="222"/>
      <c r="N416" s="223"/>
      <c r="O416" s="86"/>
      <c r="P416" s="86"/>
      <c r="Q416" s="86"/>
      <c r="R416" s="86"/>
      <c r="S416" s="86"/>
      <c r="T416" s="87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T416" s="19" t="s">
        <v>337</v>
      </c>
      <c r="AU416" s="19" t="s">
        <v>84</v>
      </c>
    </row>
    <row r="417" s="2" customFormat="1" ht="16.5" customHeight="1">
      <c r="A417" s="40"/>
      <c r="B417" s="41"/>
      <c r="C417" s="206" t="s">
        <v>810</v>
      </c>
      <c r="D417" s="206" t="s">
        <v>140</v>
      </c>
      <c r="E417" s="207" t="s">
        <v>811</v>
      </c>
      <c r="F417" s="208" t="s">
        <v>803</v>
      </c>
      <c r="G417" s="209" t="s">
        <v>265</v>
      </c>
      <c r="H417" s="210">
        <v>2</v>
      </c>
      <c r="I417" s="211"/>
      <c r="J417" s="212">
        <f>ROUND(I417*H417,2)</f>
        <v>0</v>
      </c>
      <c r="K417" s="208" t="s">
        <v>222</v>
      </c>
      <c r="L417" s="46"/>
      <c r="M417" s="213" t="s">
        <v>19</v>
      </c>
      <c r="N417" s="214" t="s">
        <v>45</v>
      </c>
      <c r="O417" s="86"/>
      <c r="P417" s="215">
        <f>O417*H417</f>
        <v>0</v>
      </c>
      <c r="Q417" s="215">
        <v>0</v>
      </c>
      <c r="R417" s="215">
        <f>Q417*H417</f>
        <v>0</v>
      </c>
      <c r="S417" s="215">
        <v>0</v>
      </c>
      <c r="T417" s="216">
        <f>S417*H417</f>
        <v>0</v>
      </c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R417" s="217" t="s">
        <v>145</v>
      </c>
      <c r="AT417" s="217" t="s">
        <v>140</v>
      </c>
      <c r="AU417" s="217" t="s">
        <v>84</v>
      </c>
      <c r="AY417" s="19" t="s">
        <v>137</v>
      </c>
      <c r="BE417" s="218">
        <f>IF(N417="základní",J417,0)</f>
        <v>0</v>
      </c>
      <c r="BF417" s="218">
        <f>IF(N417="snížená",J417,0)</f>
        <v>0</v>
      </c>
      <c r="BG417" s="218">
        <f>IF(N417="zákl. přenesená",J417,0)</f>
        <v>0</v>
      </c>
      <c r="BH417" s="218">
        <f>IF(N417="sníž. přenesená",J417,0)</f>
        <v>0</v>
      </c>
      <c r="BI417" s="218">
        <f>IF(N417="nulová",J417,0)</f>
        <v>0</v>
      </c>
      <c r="BJ417" s="19" t="s">
        <v>82</v>
      </c>
      <c r="BK417" s="218">
        <f>ROUND(I417*H417,2)</f>
        <v>0</v>
      </c>
      <c r="BL417" s="19" t="s">
        <v>145</v>
      </c>
      <c r="BM417" s="217" t="s">
        <v>812</v>
      </c>
    </row>
    <row r="418" s="2" customFormat="1">
      <c r="A418" s="40"/>
      <c r="B418" s="41"/>
      <c r="C418" s="42"/>
      <c r="D418" s="219" t="s">
        <v>147</v>
      </c>
      <c r="E418" s="42"/>
      <c r="F418" s="220" t="s">
        <v>803</v>
      </c>
      <c r="G418" s="42"/>
      <c r="H418" s="42"/>
      <c r="I418" s="221"/>
      <c r="J418" s="42"/>
      <c r="K418" s="42"/>
      <c r="L418" s="46"/>
      <c r="M418" s="222"/>
      <c r="N418" s="223"/>
      <c r="O418" s="86"/>
      <c r="P418" s="86"/>
      <c r="Q418" s="86"/>
      <c r="R418" s="86"/>
      <c r="S418" s="86"/>
      <c r="T418" s="87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9" t="s">
        <v>147</v>
      </c>
      <c r="AU418" s="19" t="s">
        <v>84</v>
      </c>
    </row>
    <row r="419" s="2" customFormat="1">
      <c r="A419" s="40"/>
      <c r="B419" s="41"/>
      <c r="C419" s="42"/>
      <c r="D419" s="219" t="s">
        <v>337</v>
      </c>
      <c r="E419" s="42"/>
      <c r="F419" s="258" t="s">
        <v>813</v>
      </c>
      <c r="G419" s="42"/>
      <c r="H419" s="42"/>
      <c r="I419" s="221"/>
      <c r="J419" s="42"/>
      <c r="K419" s="42"/>
      <c r="L419" s="46"/>
      <c r="M419" s="222"/>
      <c r="N419" s="223"/>
      <c r="O419" s="86"/>
      <c r="P419" s="86"/>
      <c r="Q419" s="86"/>
      <c r="R419" s="86"/>
      <c r="S419" s="86"/>
      <c r="T419" s="87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T419" s="19" t="s">
        <v>337</v>
      </c>
      <c r="AU419" s="19" t="s">
        <v>84</v>
      </c>
    </row>
    <row r="420" s="2" customFormat="1" ht="16.5" customHeight="1">
      <c r="A420" s="40"/>
      <c r="B420" s="41"/>
      <c r="C420" s="206" t="s">
        <v>814</v>
      </c>
      <c r="D420" s="206" t="s">
        <v>140</v>
      </c>
      <c r="E420" s="207" t="s">
        <v>815</v>
      </c>
      <c r="F420" s="208" t="s">
        <v>816</v>
      </c>
      <c r="G420" s="209" t="s">
        <v>265</v>
      </c>
      <c r="H420" s="210">
        <v>1</v>
      </c>
      <c r="I420" s="211"/>
      <c r="J420" s="212">
        <f>ROUND(I420*H420,2)</f>
        <v>0</v>
      </c>
      <c r="K420" s="208" t="s">
        <v>222</v>
      </c>
      <c r="L420" s="46"/>
      <c r="M420" s="213" t="s">
        <v>19</v>
      </c>
      <c r="N420" s="214" t="s">
        <v>45</v>
      </c>
      <c r="O420" s="86"/>
      <c r="P420" s="215">
        <f>O420*H420</f>
        <v>0</v>
      </c>
      <c r="Q420" s="215">
        <v>0</v>
      </c>
      <c r="R420" s="215">
        <f>Q420*H420</f>
        <v>0</v>
      </c>
      <c r="S420" s="215">
        <v>0</v>
      </c>
      <c r="T420" s="216">
        <f>S420*H420</f>
        <v>0</v>
      </c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R420" s="217" t="s">
        <v>145</v>
      </c>
      <c r="AT420" s="217" t="s">
        <v>140</v>
      </c>
      <c r="AU420" s="217" t="s">
        <v>84</v>
      </c>
      <c r="AY420" s="19" t="s">
        <v>137</v>
      </c>
      <c r="BE420" s="218">
        <f>IF(N420="základní",J420,0)</f>
        <v>0</v>
      </c>
      <c r="BF420" s="218">
        <f>IF(N420="snížená",J420,0)</f>
        <v>0</v>
      </c>
      <c r="BG420" s="218">
        <f>IF(N420="zákl. přenesená",J420,0)</f>
        <v>0</v>
      </c>
      <c r="BH420" s="218">
        <f>IF(N420="sníž. přenesená",J420,0)</f>
        <v>0</v>
      </c>
      <c r="BI420" s="218">
        <f>IF(N420="nulová",J420,0)</f>
        <v>0</v>
      </c>
      <c r="BJ420" s="19" t="s">
        <v>82</v>
      </c>
      <c r="BK420" s="218">
        <f>ROUND(I420*H420,2)</f>
        <v>0</v>
      </c>
      <c r="BL420" s="19" t="s">
        <v>145</v>
      </c>
      <c r="BM420" s="217" t="s">
        <v>817</v>
      </c>
    </row>
    <row r="421" s="2" customFormat="1">
      <c r="A421" s="40"/>
      <c r="B421" s="41"/>
      <c r="C421" s="42"/>
      <c r="D421" s="219" t="s">
        <v>147</v>
      </c>
      <c r="E421" s="42"/>
      <c r="F421" s="220" t="s">
        <v>816</v>
      </c>
      <c r="G421" s="42"/>
      <c r="H421" s="42"/>
      <c r="I421" s="221"/>
      <c r="J421" s="42"/>
      <c r="K421" s="42"/>
      <c r="L421" s="46"/>
      <c r="M421" s="222"/>
      <c r="N421" s="223"/>
      <c r="O421" s="86"/>
      <c r="P421" s="86"/>
      <c r="Q421" s="86"/>
      <c r="R421" s="86"/>
      <c r="S421" s="86"/>
      <c r="T421" s="87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T421" s="19" t="s">
        <v>147</v>
      </c>
      <c r="AU421" s="19" t="s">
        <v>84</v>
      </c>
    </row>
    <row r="422" s="2" customFormat="1">
      <c r="A422" s="40"/>
      <c r="B422" s="41"/>
      <c r="C422" s="42"/>
      <c r="D422" s="219" t="s">
        <v>337</v>
      </c>
      <c r="E422" s="42"/>
      <c r="F422" s="258" t="s">
        <v>818</v>
      </c>
      <c r="G422" s="42"/>
      <c r="H422" s="42"/>
      <c r="I422" s="221"/>
      <c r="J422" s="42"/>
      <c r="K422" s="42"/>
      <c r="L422" s="46"/>
      <c r="M422" s="222"/>
      <c r="N422" s="223"/>
      <c r="O422" s="86"/>
      <c r="P422" s="86"/>
      <c r="Q422" s="86"/>
      <c r="R422" s="86"/>
      <c r="S422" s="86"/>
      <c r="T422" s="87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T422" s="19" t="s">
        <v>337</v>
      </c>
      <c r="AU422" s="19" t="s">
        <v>84</v>
      </c>
    </row>
    <row r="423" s="12" customFormat="1" ht="22.8" customHeight="1">
      <c r="A423" s="12"/>
      <c r="B423" s="190"/>
      <c r="C423" s="191"/>
      <c r="D423" s="192" t="s">
        <v>73</v>
      </c>
      <c r="E423" s="204" t="s">
        <v>819</v>
      </c>
      <c r="F423" s="204" t="s">
        <v>820</v>
      </c>
      <c r="G423" s="191"/>
      <c r="H423" s="191"/>
      <c r="I423" s="194"/>
      <c r="J423" s="205">
        <f>BK423</f>
        <v>0</v>
      </c>
      <c r="K423" s="191"/>
      <c r="L423" s="196"/>
      <c r="M423" s="197"/>
      <c r="N423" s="198"/>
      <c r="O423" s="198"/>
      <c r="P423" s="199">
        <f>SUM(P424:P429)</f>
        <v>0</v>
      </c>
      <c r="Q423" s="198"/>
      <c r="R423" s="199">
        <f>SUM(R424:R429)</f>
        <v>0</v>
      </c>
      <c r="S423" s="198"/>
      <c r="T423" s="200">
        <f>SUM(T424:T429)</f>
        <v>0</v>
      </c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R423" s="201" t="s">
        <v>84</v>
      </c>
      <c r="AT423" s="202" t="s">
        <v>73</v>
      </c>
      <c r="AU423" s="202" t="s">
        <v>82</v>
      </c>
      <c r="AY423" s="201" t="s">
        <v>137</v>
      </c>
      <c r="BK423" s="203">
        <f>SUM(BK424:BK429)</f>
        <v>0</v>
      </c>
    </row>
    <row r="424" s="2" customFormat="1" ht="16.5" customHeight="1">
      <c r="A424" s="40"/>
      <c r="B424" s="41"/>
      <c r="C424" s="206" t="s">
        <v>821</v>
      </c>
      <c r="D424" s="206" t="s">
        <v>140</v>
      </c>
      <c r="E424" s="207" t="s">
        <v>822</v>
      </c>
      <c r="F424" s="208" t="s">
        <v>823</v>
      </c>
      <c r="G424" s="209" t="s">
        <v>265</v>
      </c>
      <c r="H424" s="210">
        <v>2</v>
      </c>
      <c r="I424" s="211"/>
      <c r="J424" s="212">
        <f>ROUND(I424*H424,2)</f>
        <v>0</v>
      </c>
      <c r="K424" s="208" t="s">
        <v>222</v>
      </c>
      <c r="L424" s="46"/>
      <c r="M424" s="213" t="s">
        <v>19</v>
      </c>
      <c r="N424" s="214" t="s">
        <v>45</v>
      </c>
      <c r="O424" s="86"/>
      <c r="P424" s="215">
        <f>O424*H424</f>
        <v>0</v>
      </c>
      <c r="Q424" s="215">
        <v>0</v>
      </c>
      <c r="R424" s="215">
        <f>Q424*H424</f>
        <v>0</v>
      </c>
      <c r="S424" s="215">
        <v>0</v>
      </c>
      <c r="T424" s="216">
        <f>S424*H424</f>
        <v>0</v>
      </c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R424" s="217" t="s">
        <v>145</v>
      </c>
      <c r="AT424" s="217" t="s">
        <v>140</v>
      </c>
      <c r="AU424" s="217" t="s">
        <v>84</v>
      </c>
      <c r="AY424" s="19" t="s">
        <v>137</v>
      </c>
      <c r="BE424" s="218">
        <f>IF(N424="základní",J424,0)</f>
        <v>0</v>
      </c>
      <c r="BF424" s="218">
        <f>IF(N424="snížená",J424,0)</f>
        <v>0</v>
      </c>
      <c r="BG424" s="218">
        <f>IF(N424="zákl. přenesená",J424,0)</f>
        <v>0</v>
      </c>
      <c r="BH424" s="218">
        <f>IF(N424="sníž. přenesená",J424,0)</f>
        <v>0</v>
      </c>
      <c r="BI424" s="218">
        <f>IF(N424="nulová",J424,0)</f>
        <v>0</v>
      </c>
      <c r="BJ424" s="19" t="s">
        <v>82</v>
      </c>
      <c r="BK424" s="218">
        <f>ROUND(I424*H424,2)</f>
        <v>0</v>
      </c>
      <c r="BL424" s="19" t="s">
        <v>145</v>
      </c>
      <c r="BM424" s="217" t="s">
        <v>824</v>
      </c>
    </row>
    <row r="425" s="2" customFormat="1">
      <c r="A425" s="40"/>
      <c r="B425" s="41"/>
      <c r="C425" s="42"/>
      <c r="D425" s="219" t="s">
        <v>147</v>
      </c>
      <c r="E425" s="42"/>
      <c r="F425" s="220" t="s">
        <v>823</v>
      </c>
      <c r="G425" s="42"/>
      <c r="H425" s="42"/>
      <c r="I425" s="221"/>
      <c r="J425" s="42"/>
      <c r="K425" s="42"/>
      <c r="L425" s="46"/>
      <c r="M425" s="222"/>
      <c r="N425" s="223"/>
      <c r="O425" s="86"/>
      <c r="P425" s="86"/>
      <c r="Q425" s="86"/>
      <c r="R425" s="86"/>
      <c r="S425" s="86"/>
      <c r="T425" s="87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T425" s="19" t="s">
        <v>147</v>
      </c>
      <c r="AU425" s="19" t="s">
        <v>84</v>
      </c>
    </row>
    <row r="426" s="2" customFormat="1">
      <c r="A426" s="40"/>
      <c r="B426" s="41"/>
      <c r="C426" s="42"/>
      <c r="D426" s="219" t="s">
        <v>337</v>
      </c>
      <c r="E426" s="42"/>
      <c r="F426" s="258" t="s">
        <v>825</v>
      </c>
      <c r="G426" s="42"/>
      <c r="H426" s="42"/>
      <c r="I426" s="221"/>
      <c r="J426" s="42"/>
      <c r="K426" s="42"/>
      <c r="L426" s="46"/>
      <c r="M426" s="222"/>
      <c r="N426" s="223"/>
      <c r="O426" s="86"/>
      <c r="P426" s="86"/>
      <c r="Q426" s="86"/>
      <c r="R426" s="86"/>
      <c r="S426" s="86"/>
      <c r="T426" s="87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T426" s="19" t="s">
        <v>337</v>
      </c>
      <c r="AU426" s="19" t="s">
        <v>84</v>
      </c>
    </row>
    <row r="427" s="2" customFormat="1" ht="16.5" customHeight="1">
      <c r="A427" s="40"/>
      <c r="B427" s="41"/>
      <c r="C427" s="206" t="s">
        <v>826</v>
      </c>
      <c r="D427" s="206" t="s">
        <v>140</v>
      </c>
      <c r="E427" s="207" t="s">
        <v>827</v>
      </c>
      <c r="F427" s="208" t="s">
        <v>828</v>
      </c>
      <c r="G427" s="209" t="s">
        <v>265</v>
      </c>
      <c r="H427" s="210">
        <v>2</v>
      </c>
      <c r="I427" s="211"/>
      <c r="J427" s="212">
        <f>ROUND(I427*H427,2)</f>
        <v>0</v>
      </c>
      <c r="K427" s="208" t="s">
        <v>222</v>
      </c>
      <c r="L427" s="46"/>
      <c r="M427" s="213" t="s">
        <v>19</v>
      </c>
      <c r="N427" s="214" t="s">
        <v>45</v>
      </c>
      <c r="O427" s="86"/>
      <c r="P427" s="215">
        <f>O427*H427</f>
        <v>0</v>
      </c>
      <c r="Q427" s="215">
        <v>0</v>
      </c>
      <c r="R427" s="215">
        <f>Q427*H427</f>
        <v>0</v>
      </c>
      <c r="S427" s="215">
        <v>0</v>
      </c>
      <c r="T427" s="216">
        <f>S427*H427</f>
        <v>0</v>
      </c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R427" s="217" t="s">
        <v>145</v>
      </c>
      <c r="AT427" s="217" t="s">
        <v>140</v>
      </c>
      <c r="AU427" s="217" t="s">
        <v>84</v>
      </c>
      <c r="AY427" s="19" t="s">
        <v>137</v>
      </c>
      <c r="BE427" s="218">
        <f>IF(N427="základní",J427,0)</f>
        <v>0</v>
      </c>
      <c r="BF427" s="218">
        <f>IF(N427="snížená",J427,0)</f>
        <v>0</v>
      </c>
      <c r="BG427" s="218">
        <f>IF(N427="zákl. přenesená",J427,0)</f>
        <v>0</v>
      </c>
      <c r="BH427" s="218">
        <f>IF(N427="sníž. přenesená",J427,0)</f>
        <v>0</v>
      </c>
      <c r="BI427" s="218">
        <f>IF(N427="nulová",J427,0)</f>
        <v>0</v>
      </c>
      <c r="BJ427" s="19" t="s">
        <v>82</v>
      </c>
      <c r="BK427" s="218">
        <f>ROUND(I427*H427,2)</f>
        <v>0</v>
      </c>
      <c r="BL427" s="19" t="s">
        <v>145</v>
      </c>
      <c r="BM427" s="217" t="s">
        <v>829</v>
      </c>
    </row>
    <row r="428" s="2" customFormat="1">
      <c r="A428" s="40"/>
      <c r="B428" s="41"/>
      <c r="C428" s="42"/>
      <c r="D428" s="219" t="s">
        <v>147</v>
      </c>
      <c r="E428" s="42"/>
      <c r="F428" s="220" t="s">
        <v>828</v>
      </c>
      <c r="G428" s="42"/>
      <c r="H428" s="42"/>
      <c r="I428" s="221"/>
      <c r="J428" s="42"/>
      <c r="K428" s="42"/>
      <c r="L428" s="46"/>
      <c r="M428" s="222"/>
      <c r="N428" s="223"/>
      <c r="O428" s="86"/>
      <c r="P428" s="86"/>
      <c r="Q428" s="86"/>
      <c r="R428" s="86"/>
      <c r="S428" s="86"/>
      <c r="T428" s="87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T428" s="19" t="s">
        <v>147</v>
      </c>
      <c r="AU428" s="19" t="s">
        <v>84</v>
      </c>
    </row>
    <row r="429" s="2" customFormat="1">
      <c r="A429" s="40"/>
      <c r="B429" s="41"/>
      <c r="C429" s="42"/>
      <c r="D429" s="219" t="s">
        <v>337</v>
      </c>
      <c r="E429" s="42"/>
      <c r="F429" s="258" t="s">
        <v>830</v>
      </c>
      <c r="G429" s="42"/>
      <c r="H429" s="42"/>
      <c r="I429" s="221"/>
      <c r="J429" s="42"/>
      <c r="K429" s="42"/>
      <c r="L429" s="46"/>
      <c r="M429" s="222"/>
      <c r="N429" s="223"/>
      <c r="O429" s="86"/>
      <c r="P429" s="86"/>
      <c r="Q429" s="86"/>
      <c r="R429" s="86"/>
      <c r="S429" s="86"/>
      <c r="T429" s="87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T429" s="19" t="s">
        <v>337</v>
      </c>
      <c r="AU429" s="19" t="s">
        <v>84</v>
      </c>
    </row>
    <row r="430" s="12" customFormat="1" ht="22.8" customHeight="1">
      <c r="A430" s="12"/>
      <c r="B430" s="190"/>
      <c r="C430" s="191"/>
      <c r="D430" s="192" t="s">
        <v>73</v>
      </c>
      <c r="E430" s="204" t="s">
        <v>831</v>
      </c>
      <c r="F430" s="204" t="s">
        <v>832</v>
      </c>
      <c r="G430" s="191"/>
      <c r="H430" s="191"/>
      <c r="I430" s="194"/>
      <c r="J430" s="205">
        <f>BK430</f>
        <v>0</v>
      </c>
      <c r="K430" s="191"/>
      <c r="L430" s="196"/>
      <c r="M430" s="197"/>
      <c r="N430" s="198"/>
      <c r="O430" s="198"/>
      <c r="P430" s="199">
        <f>SUM(P431:P442)</f>
        <v>0</v>
      </c>
      <c r="Q430" s="198"/>
      <c r="R430" s="199">
        <f>SUM(R431:R442)</f>
        <v>0</v>
      </c>
      <c r="S430" s="198"/>
      <c r="T430" s="200">
        <f>SUM(T431:T442)</f>
        <v>0</v>
      </c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R430" s="201" t="s">
        <v>84</v>
      </c>
      <c r="AT430" s="202" t="s">
        <v>73</v>
      </c>
      <c r="AU430" s="202" t="s">
        <v>82</v>
      </c>
      <c r="AY430" s="201" t="s">
        <v>137</v>
      </c>
      <c r="BK430" s="203">
        <f>SUM(BK431:BK442)</f>
        <v>0</v>
      </c>
    </row>
    <row r="431" s="2" customFormat="1" ht="16.5" customHeight="1">
      <c r="A431" s="40"/>
      <c r="B431" s="41"/>
      <c r="C431" s="206" t="s">
        <v>833</v>
      </c>
      <c r="D431" s="206" t="s">
        <v>140</v>
      </c>
      <c r="E431" s="207" t="s">
        <v>834</v>
      </c>
      <c r="F431" s="208" t="s">
        <v>835</v>
      </c>
      <c r="G431" s="209" t="s">
        <v>255</v>
      </c>
      <c r="H431" s="210">
        <v>0.10000000000000001</v>
      </c>
      <c r="I431" s="211"/>
      <c r="J431" s="212">
        <f>ROUND(I431*H431,2)</f>
        <v>0</v>
      </c>
      <c r="K431" s="208" t="s">
        <v>222</v>
      </c>
      <c r="L431" s="46"/>
      <c r="M431" s="213" t="s">
        <v>19</v>
      </c>
      <c r="N431" s="214" t="s">
        <v>45</v>
      </c>
      <c r="O431" s="86"/>
      <c r="P431" s="215">
        <f>O431*H431</f>
        <v>0</v>
      </c>
      <c r="Q431" s="215">
        <v>0</v>
      </c>
      <c r="R431" s="215">
        <f>Q431*H431</f>
        <v>0</v>
      </c>
      <c r="S431" s="215">
        <v>0</v>
      </c>
      <c r="T431" s="216">
        <f>S431*H431</f>
        <v>0</v>
      </c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R431" s="217" t="s">
        <v>145</v>
      </c>
      <c r="AT431" s="217" t="s">
        <v>140</v>
      </c>
      <c r="AU431" s="217" t="s">
        <v>84</v>
      </c>
      <c r="AY431" s="19" t="s">
        <v>137</v>
      </c>
      <c r="BE431" s="218">
        <f>IF(N431="základní",J431,0)</f>
        <v>0</v>
      </c>
      <c r="BF431" s="218">
        <f>IF(N431="snížená",J431,0)</f>
        <v>0</v>
      </c>
      <c r="BG431" s="218">
        <f>IF(N431="zákl. přenesená",J431,0)</f>
        <v>0</v>
      </c>
      <c r="BH431" s="218">
        <f>IF(N431="sníž. přenesená",J431,0)</f>
        <v>0</v>
      </c>
      <c r="BI431" s="218">
        <f>IF(N431="nulová",J431,0)</f>
        <v>0</v>
      </c>
      <c r="BJ431" s="19" t="s">
        <v>82</v>
      </c>
      <c r="BK431" s="218">
        <f>ROUND(I431*H431,2)</f>
        <v>0</v>
      </c>
      <c r="BL431" s="19" t="s">
        <v>145</v>
      </c>
      <c r="BM431" s="217" t="s">
        <v>836</v>
      </c>
    </row>
    <row r="432" s="2" customFormat="1">
      <c r="A432" s="40"/>
      <c r="B432" s="41"/>
      <c r="C432" s="42"/>
      <c r="D432" s="219" t="s">
        <v>147</v>
      </c>
      <c r="E432" s="42"/>
      <c r="F432" s="220" t="s">
        <v>835</v>
      </c>
      <c r="G432" s="42"/>
      <c r="H432" s="42"/>
      <c r="I432" s="221"/>
      <c r="J432" s="42"/>
      <c r="K432" s="42"/>
      <c r="L432" s="46"/>
      <c r="M432" s="222"/>
      <c r="N432" s="223"/>
      <c r="O432" s="86"/>
      <c r="P432" s="86"/>
      <c r="Q432" s="86"/>
      <c r="R432" s="86"/>
      <c r="S432" s="86"/>
      <c r="T432" s="87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T432" s="19" t="s">
        <v>147</v>
      </c>
      <c r="AU432" s="19" t="s">
        <v>84</v>
      </c>
    </row>
    <row r="433" s="2" customFormat="1">
      <c r="A433" s="40"/>
      <c r="B433" s="41"/>
      <c r="C433" s="42"/>
      <c r="D433" s="219" t="s">
        <v>337</v>
      </c>
      <c r="E433" s="42"/>
      <c r="F433" s="258" t="s">
        <v>837</v>
      </c>
      <c r="G433" s="42"/>
      <c r="H433" s="42"/>
      <c r="I433" s="221"/>
      <c r="J433" s="42"/>
      <c r="K433" s="42"/>
      <c r="L433" s="46"/>
      <c r="M433" s="222"/>
      <c r="N433" s="223"/>
      <c r="O433" s="86"/>
      <c r="P433" s="86"/>
      <c r="Q433" s="86"/>
      <c r="R433" s="86"/>
      <c r="S433" s="86"/>
      <c r="T433" s="87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T433" s="19" t="s">
        <v>337</v>
      </c>
      <c r="AU433" s="19" t="s">
        <v>84</v>
      </c>
    </row>
    <row r="434" s="2" customFormat="1" ht="16.5" customHeight="1">
      <c r="A434" s="40"/>
      <c r="B434" s="41"/>
      <c r="C434" s="206" t="s">
        <v>838</v>
      </c>
      <c r="D434" s="206" t="s">
        <v>140</v>
      </c>
      <c r="E434" s="207" t="s">
        <v>839</v>
      </c>
      <c r="F434" s="208" t="s">
        <v>840</v>
      </c>
      <c r="G434" s="209" t="s">
        <v>749</v>
      </c>
      <c r="H434" s="210">
        <v>1</v>
      </c>
      <c r="I434" s="211"/>
      <c r="J434" s="212">
        <f>ROUND(I434*H434,2)</f>
        <v>0</v>
      </c>
      <c r="K434" s="208" t="s">
        <v>222</v>
      </c>
      <c r="L434" s="46"/>
      <c r="M434" s="213" t="s">
        <v>19</v>
      </c>
      <c r="N434" s="214" t="s">
        <v>45</v>
      </c>
      <c r="O434" s="86"/>
      <c r="P434" s="215">
        <f>O434*H434</f>
        <v>0</v>
      </c>
      <c r="Q434" s="215">
        <v>0</v>
      </c>
      <c r="R434" s="215">
        <f>Q434*H434</f>
        <v>0</v>
      </c>
      <c r="S434" s="215">
        <v>0</v>
      </c>
      <c r="T434" s="216">
        <f>S434*H434</f>
        <v>0</v>
      </c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R434" s="217" t="s">
        <v>145</v>
      </c>
      <c r="AT434" s="217" t="s">
        <v>140</v>
      </c>
      <c r="AU434" s="217" t="s">
        <v>84</v>
      </c>
      <c r="AY434" s="19" t="s">
        <v>137</v>
      </c>
      <c r="BE434" s="218">
        <f>IF(N434="základní",J434,0)</f>
        <v>0</v>
      </c>
      <c r="BF434" s="218">
        <f>IF(N434="snížená",J434,0)</f>
        <v>0</v>
      </c>
      <c r="BG434" s="218">
        <f>IF(N434="zákl. přenesená",J434,0)</f>
        <v>0</v>
      </c>
      <c r="BH434" s="218">
        <f>IF(N434="sníž. přenesená",J434,0)</f>
        <v>0</v>
      </c>
      <c r="BI434" s="218">
        <f>IF(N434="nulová",J434,0)</f>
        <v>0</v>
      </c>
      <c r="BJ434" s="19" t="s">
        <v>82</v>
      </c>
      <c r="BK434" s="218">
        <f>ROUND(I434*H434,2)</f>
        <v>0</v>
      </c>
      <c r="BL434" s="19" t="s">
        <v>145</v>
      </c>
      <c r="BM434" s="217" t="s">
        <v>841</v>
      </c>
    </row>
    <row r="435" s="2" customFormat="1">
      <c r="A435" s="40"/>
      <c r="B435" s="41"/>
      <c r="C435" s="42"/>
      <c r="D435" s="219" t="s">
        <v>147</v>
      </c>
      <c r="E435" s="42"/>
      <c r="F435" s="220" t="s">
        <v>840</v>
      </c>
      <c r="G435" s="42"/>
      <c r="H435" s="42"/>
      <c r="I435" s="221"/>
      <c r="J435" s="42"/>
      <c r="K435" s="42"/>
      <c r="L435" s="46"/>
      <c r="M435" s="222"/>
      <c r="N435" s="223"/>
      <c r="O435" s="86"/>
      <c r="P435" s="86"/>
      <c r="Q435" s="86"/>
      <c r="R435" s="86"/>
      <c r="S435" s="86"/>
      <c r="T435" s="87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T435" s="19" t="s">
        <v>147</v>
      </c>
      <c r="AU435" s="19" t="s">
        <v>84</v>
      </c>
    </row>
    <row r="436" s="2" customFormat="1">
      <c r="A436" s="40"/>
      <c r="B436" s="41"/>
      <c r="C436" s="42"/>
      <c r="D436" s="219" t="s">
        <v>337</v>
      </c>
      <c r="E436" s="42"/>
      <c r="F436" s="258" t="s">
        <v>842</v>
      </c>
      <c r="G436" s="42"/>
      <c r="H436" s="42"/>
      <c r="I436" s="221"/>
      <c r="J436" s="42"/>
      <c r="K436" s="42"/>
      <c r="L436" s="46"/>
      <c r="M436" s="222"/>
      <c r="N436" s="223"/>
      <c r="O436" s="86"/>
      <c r="P436" s="86"/>
      <c r="Q436" s="86"/>
      <c r="R436" s="86"/>
      <c r="S436" s="86"/>
      <c r="T436" s="87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T436" s="19" t="s">
        <v>337</v>
      </c>
      <c r="AU436" s="19" t="s">
        <v>84</v>
      </c>
    </row>
    <row r="437" s="2" customFormat="1" ht="16.5" customHeight="1">
      <c r="A437" s="40"/>
      <c r="B437" s="41"/>
      <c r="C437" s="206" t="s">
        <v>843</v>
      </c>
      <c r="D437" s="206" t="s">
        <v>140</v>
      </c>
      <c r="E437" s="207" t="s">
        <v>844</v>
      </c>
      <c r="F437" s="208" t="s">
        <v>845</v>
      </c>
      <c r="G437" s="209" t="s">
        <v>265</v>
      </c>
      <c r="H437" s="210">
        <v>2</v>
      </c>
      <c r="I437" s="211"/>
      <c r="J437" s="212">
        <f>ROUND(I437*H437,2)</f>
        <v>0</v>
      </c>
      <c r="K437" s="208" t="s">
        <v>222</v>
      </c>
      <c r="L437" s="46"/>
      <c r="M437" s="213" t="s">
        <v>19</v>
      </c>
      <c r="N437" s="214" t="s">
        <v>45</v>
      </c>
      <c r="O437" s="86"/>
      <c r="P437" s="215">
        <f>O437*H437</f>
        <v>0</v>
      </c>
      <c r="Q437" s="215">
        <v>0</v>
      </c>
      <c r="R437" s="215">
        <f>Q437*H437</f>
        <v>0</v>
      </c>
      <c r="S437" s="215">
        <v>0</v>
      </c>
      <c r="T437" s="216">
        <f>S437*H437</f>
        <v>0</v>
      </c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R437" s="217" t="s">
        <v>145</v>
      </c>
      <c r="AT437" s="217" t="s">
        <v>140</v>
      </c>
      <c r="AU437" s="217" t="s">
        <v>84</v>
      </c>
      <c r="AY437" s="19" t="s">
        <v>137</v>
      </c>
      <c r="BE437" s="218">
        <f>IF(N437="základní",J437,0)</f>
        <v>0</v>
      </c>
      <c r="BF437" s="218">
        <f>IF(N437="snížená",J437,0)</f>
        <v>0</v>
      </c>
      <c r="BG437" s="218">
        <f>IF(N437="zákl. přenesená",J437,0)</f>
        <v>0</v>
      </c>
      <c r="BH437" s="218">
        <f>IF(N437="sníž. přenesená",J437,0)</f>
        <v>0</v>
      </c>
      <c r="BI437" s="218">
        <f>IF(N437="nulová",J437,0)</f>
        <v>0</v>
      </c>
      <c r="BJ437" s="19" t="s">
        <v>82</v>
      </c>
      <c r="BK437" s="218">
        <f>ROUND(I437*H437,2)</f>
        <v>0</v>
      </c>
      <c r="BL437" s="19" t="s">
        <v>145</v>
      </c>
      <c r="BM437" s="217" t="s">
        <v>846</v>
      </c>
    </row>
    <row r="438" s="2" customFormat="1">
      <c r="A438" s="40"/>
      <c r="B438" s="41"/>
      <c r="C438" s="42"/>
      <c r="D438" s="219" t="s">
        <v>147</v>
      </c>
      <c r="E438" s="42"/>
      <c r="F438" s="220" t="s">
        <v>845</v>
      </c>
      <c r="G438" s="42"/>
      <c r="H438" s="42"/>
      <c r="I438" s="221"/>
      <c r="J438" s="42"/>
      <c r="K438" s="42"/>
      <c r="L438" s="46"/>
      <c r="M438" s="222"/>
      <c r="N438" s="223"/>
      <c r="O438" s="86"/>
      <c r="P438" s="86"/>
      <c r="Q438" s="86"/>
      <c r="R438" s="86"/>
      <c r="S438" s="86"/>
      <c r="T438" s="87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T438" s="19" t="s">
        <v>147</v>
      </c>
      <c r="AU438" s="19" t="s">
        <v>84</v>
      </c>
    </row>
    <row r="439" s="2" customFormat="1">
      <c r="A439" s="40"/>
      <c r="B439" s="41"/>
      <c r="C439" s="42"/>
      <c r="D439" s="219" t="s">
        <v>337</v>
      </c>
      <c r="E439" s="42"/>
      <c r="F439" s="258" t="s">
        <v>847</v>
      </c>
      <c r="G439" s="42"/>
      <c r="H439" s="42"/>
      <c r="I439" s="221"/>
      <c r="J439" s="42"/>
      <c r="K439" s="42"/>
      <c r="L439" s="46"/>
      <c r="M439" s="222"/>
      <c r="N439" s="223"/>
      <c r="O439" s="86"/>
      <c r="P439" s="86"/>
      <c r="Q439" s="86"/>
      <c r="R439" s="86"/>
      <c r="S439" s="86"/>
      <c r="T439" s="87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T439" s="19" t="s">
        <v>337</v>
      </c>
      <c r="AU439" s="19" t="s">
        <v>84</v>
      </c>
    </row>
    <row r="440" s="2" customFormat="1" ht="16.5" customHeight="1">
      <c r="A440" s="40"/>
      <c r="B440" s="41"/>
      <c r="C440" s="206" t="s">
        <v>848</v>
      </c>
      <c r="D440" s="206" t="s">
        <v>140</v>
      </c>
      <c r="E440" s="207" t="s">
        <v>849</v>
      </c>
      <c r="F440" s="208" t="s">
        <v>850</v>
      </c>
      <c r="G440" s="209" t="s">
        <v>749</v>
      </c>
      <c r="H440" s="210">
        <v>0.10000000000000001</v>
      </c>
      <c r="I440" s="211"/>
      <c r="J440" s="212">
        <f>ROUND(I440*H440,2)</f>
        <v>0</v>
      </c>
      <c r="K440" s="208" t="s">
        <v>222</v>
      </c>
      <c r="L440" s="46"/>
      <c r="M440" s="213" t="s">
        <v>19</v>
      </c>
      <c r="N440" s="214" t="s">
        <v>45</v>
      </c>
      <c r="O440" s="86"/>
      <c r="P440" s="215">
        <f>O440*H440</f>
        <v>0</v>
      </c>
      <c r="Q440" s="215">
        <v>0</v>
      </c>
      <c r="R440" s="215">
        <f>Q440*H440</f>
        <v>0</v>
      </c>
      <c r="S440" s="215">
        <v>0</v>
      </c>
      <c r="T440" s="216">
        <f>S440*H440</f>
        <v>0</v>
      </c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R440" s="217" t="s">
        <v>145</v>
      </c>
      <c r="AT440" s="217" t="s">
        <v>140</v>
      </c>
      <c r="AU440" s="217" t="s">
        <v>84</v>
      </c>
      <c r="AY440" s="19" t="s">
        <v>137</v>
      </c>
      <c r="BE440" s="218">
        <f>IF(N440="základní",J440,0)</f>
        <v>0</v>
      </c>
      <c r="BF440" s="218">
        <f>IF(N440="snížená",J440,0)</f>
        <v>0</v>
      </c>
      <c r="BG440" s="218">
        <f>IF(N440="zákl. přenesená",J440,0)</f>
        <v>0</v>
      </c>
      <c r="BH440" s="218">
        <f>IF(N440="sníž. přenesená",J440,0)</f>
        <v>0</v>
      </c>
      <c r="BI440" s="218">
        <f>IF(N440="nulová",J440,0)</f>
        <v>0</v>
      </c>
      <c r="BJ440" s="19" t="s">
        <v>82</v>
      </c>
      <c r="BK440" s="218">
        <f>ROUND(I440*H440,2)</f>
        <v>0</v>
      </c>
      <c r="BL440" s="19" t="s">
        <v>145</v>
      </c>
      <c r="BM440" s="217" t="s">
        <v>851</v>
      </c>
    </row>
    <row r="441" s="2" customFormat="1">
      <c r="A441" s="40"/>
      <c r="B441" s="41"/>
      <c r="C441" s="42"/>
      <c r="D441" s="219" t="s">
        <v>147</v>
      </c>
      <c r="E441" s="42"/>
      <c r="F441" s="220" t="s">
        <v>850</v>
      </c>
      <c r="G441" s="42"/>
      <c r="H441" s="42"/>
      <c r="I441" s="221"/>
      <c r="J441" s="42"/>
      <c r="K441" s="42"/>
      <c r="L441" s="46"/>
      <c r="M441" s="222"/>
      <c r="N441" s="223"/>
      <c r="O441" s="86"/>
      <c r="P441" s="86"/>
      <c r="Q441" s="86"/>
      <c r="R441" s="86"/>
      <c r="S441" s="86"/>
      <c r="T441" s="87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T441" s="19" t="s">
        <v>147</v>
      </c>
      <c r="AU441" s="19" t="s">
        <v>84</v>
      </c>
    </row>
    <row r="442" s="2" customFormat="1">
      <c r="A442" s="40"/>
      <c r="B442" s="41"/>
      <c r="C442" s="42"/>
      <c r="D442" s="219" t="s">
        <v>337</v>
      </c>
      <c r="E442" s="42"/>
      <c r="F442" s="258" t="s">
        <v>852</v>
      </c>
      <c r="G442" s="42"/>
      <c r="H442" s="42"/>
      <c r="I442" s="221"/>
      <c r="J442" s="42"/>
      <c r="K442" s="42"/>
      <c r="L442" s="46"/>
      <c r="M442" s="222"/>
      <c r="N442" s="223"/>
      <c r="O442" s="86"/>
      <c r="P442" s="86"/>
      <c r="Q442" s="86"/>
      <c r="R442" s="86"/>
      <c r="S442" s="86"/>
      <c r="T442" s="87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T442" s="19" t="s">
        <v>337</v>
      </c>
      <c r="AU442" s="19" t="s">
        <v>84</v>
      </c>
    </row>
    <row r="443" s="12" customFormat="1" ht="22.8" customHeight="1">
      <c r="A443" s="12"/>
      <c r="B443" s="190"/>
      <c r="C443" s="191"/>
      <c r="D443" s="192" t="s">
        <v>73</v>
      </c>
      <c r="E443" s="204" t="s">
        <v>853</v>
      </c>
      <c r="F443" s="204" t="s">
        <v>854</v>
      </c>
      <c r="G443" s="191"/>
      <c r="H443" s="191"/>
      <c r="I443" s="194"/>
      <c r="J443" s="205">
        <f>BK443</f>
        <v>0</v>
      </c>
      <c r="K443" s="191"/>
      <c r="L443" s="196"/>
      <c r="M443" s="197"/>
      <c r="N443" s="198"/>
      <c r="O443" s="198"/>
      <c r="P443" s="199">
        <f>SUM(P444:P449)</f>
        <v>0</v>
      </c>
      <c r="Q443" s="198"/>
      <c r="R443" s="199">
        <f>SUM(R444:R449)</f>
        <v>0</v>
      </c>
      <c r="S443" s="198"/>
      <c r="T443" s="200">
        <f>SUM(T444:T449)</f>
        <v>0</v>
      </c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R443" s="201" t="s">
        <v>84</v>
      </c>
      <c r="AT443" s="202" t="s">
        <v>73</v>
      </c>
      <c r="AU443" s="202" t="s">
        <v>82</v>
      </c>
      <c r="AY443" s="201" t="s">
        <v>137</v>
      </c>
      <c r="BK443" s="203">
        <f>SUM(BK444:BK449)</f>
        <v>0</v>
      </c>
    </row>
    <row r="444" s="2" customFormat="1" ht="21.75" customHeight="1">
      <c r="A444" s="40"/>
      <c r="B444" s="41"/>
      <c r="C444" s="206" t="s">
        <v>855</v>
      </c>
      <c r="D444" s="206" t="s">
        <v>140</v>
      </c>
      <c r="E444" s="207" t="s">
        <v>856</v>
      </c>
      <c r="F444" s="208" t="s">
        <v>857</v>
      </c>
      <c r="G444" s="209" t="s">
        <v>265</v>
      </c>
      <c r="H444" s="210">
        <v>2</v>
      </c>
      <c r="I444" s="211"/>
      <c r="J444" s="212">
        <f>ROUND(I444*H444,2)</f>
        <v>0</v>
      </c>
      <c r="K444" s="208" t="s">
        <v>222</v>
      </c>
      <c r="L444" s="46"/>
      <c r="M444" s="213" t="s">
        <v>19</v>
      </c>
      <c r="N444" s="214" t="s">
        <v>45</v>
      </c>
      <c r="O444" s="86"/>
      <c r="P444" s="215">
        <f>O444*H444</f>
        <v>0</v>
      </c>
      <c r="Q444" s="215">
        <v>0</v>
      </c>
      <c r="R444" s="215">
        <f>Q444*H444</f>
        <v>0</v>
      </c>
      <c r="S444" s="215">
        <v>0</v>
      </c>
      <c r="T444" s="216">
        <f>S444*H444</f>
        <v>0</v>
      </c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R444" s="217" t="s">
        <v>145</v>
      </c>
      <c r="AT444" s="217" t="s">
        <v>140</v>
      </c>
      <c r="AU444" s="217" t="s">
        <v>84</v>
      </c>
      <c r="AY444" s="19" t="s">
        <v>137</v>
      </c>
      <c r="BE444" s="218">
        <f>IF(N444="základní",J444,0)</f>
        <v>0</v>
      </c>
      <c r="BF444" s="218">
        <f>IF(N444="snížená",J444,0)</f>
        <v>0</v>
      </c>
      <c r="BG444" s="218">
        <f>IF(N444="zákl. přenesená",J444,0)</f>
        <v>0</v>
      </c>
      <c r="BH444" s="218">
        <f>IF(N444="sníž. přenesená",J444,0)</f>
        <v>0</v>
      </c>
      <c r="BI444" s="218">
        <f>IF(N444="nulová",J444,0)</f>
        <v>0</v>
      </c>
      <c r="BJ444" s="19" t="s">
        <v>82</v>
      </c>
      <c r="BK444" s="218">
        <f>ROUND(I444*H444,2)</f>
        <v>0</v>
      </c>
      <c r="BL444" s="19" t="s">
        <v>145</v>
      </c>
      <c r="BM444" s="217" t="s">
        <v>858</v>
      </c>
    </row>
    <row r="445" s="2" customFormat="1">
      <c r="A445" s="40"/>
      <c r="B445" s="41"/>
      <c r="C445" s="42"/>
      <c r="D445" s="219" t="s">
        <v>147</v>
      </c>
      <c r="E445" s="42"/>
      <c r="F445" s="220" t="s">
        <v>857</v>
      </c>
      <c r="G445" s="42"/>
      <c r="H445" s="42"/>
      <c r="I445" s="221"/>
      <c r="J445" s="42"/>
      <c r="K445" s="42"/>
      <c r="L445" s="46"/>
      <c r="M445" s="222"/>
      <c r="N445" s="223"/>
      <c r="O445" s="86"/>
      <c r="P445" s="86"/>
      <c r="Q445" s="86"/>
      <c r="R445" s="86"/>
      <c r="S445" s="86"/>
      <c r="T445" s="87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T445" s="19" t="s">
        <v>147</v>
      </c>
      <c r="AU445" s="19" t="s">
        <v>84</v>
      </c>
    </row>
    <row r="446" s="2" customFormat="1">
      <c r="A446" s="40"/>
      <c r="B446" s="41"/>
      <c r="C446" s="42"/>
      <c r="D446" s="219" t="s">
        <v>337</v>
      </c>
      <c r="E446" s="42"/>
      <c r="F446" s="258" t="s">
        <v>859</v>
      </c>
      <c r="G446" s="42"/>
      <c r="H446" s="42"/>
      <c r="I446" s="221"/>
      <c r="J446" s="42"/>
      <c r="K446" s="42"/>
      <c r="L446" s="46"/>
      <c r="M446" s="222"/>
      <c r="N446" s="223"/>
      <c r="O446" s="86"/>
      <c r="P446" s="86"/>
      <c r="Q446" s="86"/>
      <c r="R446" s="86"/>
      <c r="S446" s="86"/>
      <c r="T446" s="87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T446" s="19" t="s">
        <v>337</v>
      </c>
      <c r="AU446" s="19" t="s">
        <v>84</v>
      </c>
    </row>
    <row r="447" s="2" customFormat="1" ht="16.5" customHeight="1">
      <c r="A447" s="40"/>
      <c r="B447" s="41"/>
      <c r="C447" s="206" t="s">
        <v>860</v>
      </c>
      <c r="D447" s="206" t="s">
        <v>140</v>
      </c>
      <c r="E447" s="207" t="s">
        <v>861</v>
      </c>
      <c r="F447" s="208" t="s">
        <v>862</v>
      </c>
      <c r="G447" s="209" t="s">
        <v>265</v>
      </c>
      <c r="H447" s="210">
        <v>1</v>
      </c>
      <c r="I447" s="211"/>
      <c r="J447" s="212">
        <f>ROUND(I447*H447,2)</f>
        <v>0</v>
      </c>
      <c r="K447" s="208" t="s">
        <v>222</v>
      </c>
      <c r="L447" s="46"/>
      <c r="M447" s="213" t="s">
        <v>19</v>
      </c>
      <c r="N447" s="214" t="s">
        <v>45</v>
      </c>
      <c r="O447" s="86"/>
      <c r="P447" s="215">
        <f>O447*H447</f>
        <v>0</v>
      </c>
      <c r="Q447" s="215">
        <v>0</v>
      </c>
      <c r="R447" s="215">
        <f>Q447*H447</f>
        <v>0</v>
      </c>
      <c r="S447" s="215">
        <v>0</v>
      </c>
      <c r="T447" s="216">
        <f>S447*H447</f>
        <v>0</v>
      </c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R447" s="217" t="s">
        <v>145</v>
      </c>
      <c r="AT447" s="217" t="s">
        <v>140</v>
      </c>
      <c r="AU447" s="217" t="s">
        <v>84</v>
      </c>
      <c r="AY447" s="19" t="s">
        <v>137</v>
      </c>
      <c r="BE447" s="218">
        <f>IF(N447="základní",J447,0)</f>
        <v>0</v>
      </c>
      <c r="BF447" s="218">
        <f>IF(N447="snížená",J447,0)</f>
        <v>0</v>
      </c>
      <c r="BG447" s="218">
        <f>IF(N447="zákl. přenesená",J447,0)</f>
        <v>0</v>
      </c>
      <c r="BH447" s="218">
        <f>IF(N447="sníž. přenesená",J447,0)</f>
        <v>0</v>
      </c>
      <c r="BI447" s="218">
        <f>IF(N447="nulová",J447,0)</f>
        <v>0</v>
      </c>
      <c r="BJ447" s="19" t="s">
        <v>82</v>
      </c>
      <c r="BK447" s="218">
        <f>ROUND(I447*H447,2)</f>
        <v>0</v>
      </c>
      <c r="BL447" s="19" t="s">
        <v>145</v>
      </c>
      <c r="BM447" s="217" t="s">
        <v>863</v>
      </c>
    </row>
    <row r="448" s="2" customFormat="1">
      <c r="A448" s="40"/>
      <c r="B448" s="41"/>
      <c r="C448" s="42"/>
      <c r="D448" s="219" t="s">
        <v>147</v>
      </c>
      <c r="E448" s="42"/>
      <c r="F448" s="220" t="s">
        <v>862</v>
      </c>
      <c r="G448" s="42"/>
      <c r="H448" s="42"/>
      <c r="I448" s="221"/>
      <c r="J448" s="42"/>
      <c r="K448" s="42"/>
      <c r="L448" s="46"/>
      <c r="M448" s="222"/>
      <c r="N448" s="223"/>
      <c r="O448" s="86"/>
      <c r="P448" s="86"/>
      <c r="Q448" s="86"/>
      <c r="R448" s="86"/>
      <c r="S448" s="86"/>
      <c r="T448" s="87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T448" s="19" t="s">
        <v>147</v>
      </c>
      <c r="AU448" s="19" t="s">
        <v>84</v>
      </c>
    </row>
    <row r="449" s="2" customFormat="1">
      <c r="A449" s="40"/>
      <c r="B449" s="41"/>
      <c r="C449" s="42"/>
      <c r="D449" s="219" t="s">
        <v>337</v>
      </c>
      <c r="E449" s="42"/>
      <c r="F449" s="258" t="s">
        <v>864</v>
      </c>
      <c r="G449" s="42"/>
      <c r="H449" s="42"/>
      <c r="I449" s="221"/>
      <c r="J449" s="42"/>
      <c r="K449" s="42"/>
      <c r="L449" s="46"/>
      <c r="M449" s="222"/>
      <c r="N449" s="223"/>
      <c r="O449" s="86"/>
      <c r="P449" s="86"/>
      <c r="Q449" s="86"/>
      <c r="R449" s="86"/>
      <c r="S449" s="86"/>
      <c r="T449" s="87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T449" s="19" t="s">
        <v>337</v>
      </c>
      <c r="AU449" s="19" t="s">
        <v>84</v>
      </c>
    </row>
    <row r="450" s="12" customFormat="1" ht="22.8" customHeight="1">
      <c r="A450" s="12"/>
      <c r="B450" s="190"/>
      <c r="C450" s="191"/>
      <c r="D450" s="192" t="s">
        <v>73</v>
      </c>
      <c r="E450" s="204" t="s">
        <v>865</v>
      </c>
      <c r="F450" s="204" t="s">
        <v>866</v>
      </c>
      <c r="G450" s="191"/>
      <c r="H450" s="191"/>
      <c r="I450" s="194"/>
      <c r="J450" s="205">
        <f>BK450</f>
        <v>0</v>
      </c>
      <c r="K450" s="191"/>
      <c r="L450" s="196"/>
      <c r="M450" s="197"/>
      <c r="N450" s="198"/>
      <c r="O450" s="198"/>
      <c r="P450" s="199">
        <f>SUM(P451:P455)</f>
        <v>0</v>
      </c>
      <c r="Q450" s="198"/>
      <c r="R450" s="199">
        <f>SUM(R451:R455)</f>
        <v>0</v>
      </c>
      <c r="S450" s="198"/>
      <c r="T450" s="200">
        <f>SUM(T451:T455)</f>
        <v>0</v>
      </c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R450" s="201" t="s">
        <v>84</v>
      </c>
      <c r="AT450" s="202" t="s">
        <v>73</v>
      </c>
      <c r="AU450" s="202" t="s">
        <v>82</v>
      </c>
      <c r="AY450" s="201" t="s">
        <v>137</v>
      </c>
      <c r="BK450" s="203">
        <f>SUM(BK451:BK455)</f>
        <v>0</v>
      </c>
    </row>
    <row r="451" s="2" customFormat="1" ht="16.5" customHeight="1">
      <c r="A451" s="40"/>
      <c r="B451" s="41"/>
      <c r="C451" s="206" t="s">
        <v>867</v>
      </c>
      <c r="D451" s="206" t="s">
        <v>140</v>
      </c>
      <c r="E451" s="207" t="s">
        <v>868</v>
      </c>
      <c r="F451" s="208" t="s">
        <v>869</v>
      </c>
      <c r="G451" s="209" t="s">
        <v>265</v>
      </c>
      <c r="H451" s="210">
        <v>1</v>
      </c>
      <c r="I451" s="211"/>
      <c r="J451" s="212">
        <f>ROUND(I451*H451,2)</f>
        <v>0</v>
      </c>
      <c r="K451" s="208" t="s">
        <v>222</v>
      </c>
      <c r="L451" s="46"/>
      <c r="M451" s="213" t="s">
        <v>19</v>
      </c>
      <c r="N451" s="214" t="s">
        <v>45</v>
      </c>
      <c r="O451" s="86"/>
      <c r="P451" s="215">
        <f>O451*H451</f>
        <v>0</v>
      </c>
      <c r="Q451" s="215">
        <v>0</v>
      </c>
      <c r="R451" s="215">
        <f>Q451*H451</f>
        <v>0</v>
      </c>
      <c r="S451" s="215">
        <v>0</v>
      </c>
      <c r="T451" s="216">
        <f>S451*H451</f>
        <v>0</v>
      </c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R451" s="217" t="s">
        <v>145</v>
      </c>
      <c r="AT451" s="217" t="s">
        <v>140</v>
      </c>
      <c r="AU451" s="217" t="s">
        <v>84</v>
      </c>
      <c r="AY451" s="19" t="s">
        <v>137</v>
      </c>
      <c r="BE451" s="218">
        <f>IF(N451="základní",J451,0)</f>
        <v>0</v>
      </c>
      <c r="BF451" s="218">
        <f>IF(N451="snížená",J451,0)</f>
        <v>0</v>
      </c>
      <c r="BG451" s="218">
        <f>IF(N451="zákl. přenesená",J451,0)</f>
        <v>0</v>
      </c>
      <c r="BH451" s="218">
        <f>IF(N451="sníž. přenesená",J451,0)</f>
        <v>0</v>
      </c>
      <c r="BI451" s="218">
        <f>IF(N451="nulová",J451,0)</f>
        <v>0</v>
      </c>
      <c r="BJ451" s="19" t="s">
        <v>82</v>
      </c>
      <c r="BK451" s="218">
        <f>ROUND(I451*H451,2)</f>
        <v>0</v>
      </c>
      <c r="BL451" s="19" t="s">
        <v>145</v>
      </c>
      <c r="BM451" s="217" t="s">
        <v>870</v>
      </c>
    </row>
    <row r="452" s="2" customFormat="1">
      <c r="A452" s="40"/>
      <c r="B452" s="41"/>
      <c r="C452" s="42"/>
      <c r="D452" s="219" t="s">
        <v>147</v>
      </c>
      <c r="E452" s="42"/>
      <c r="F452" s="220" t="s">
        <v>869</v>
      </c>
      <c r="G452" s="42"/>
      <c r="H452" s="42"/>
      <c r="I452" s="221"/>
      <c r="J452" s="42"/>
      <c r="K452" s="42"/>
      <c r="L452" s="46"/>
      <c r="M452" s="222"/>
      <c r="N452" s="223"/>
      <c r="O452" s="86"/>
      <c r="P452" s="86"/>
      <c r="Q452" s="86"/>
      <c r="R452" s="86"/>
      <c r="S452" s="86"/>
      <c r="T452" s="87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T452" s="19" t="s">
        <v>147</v>
      </c>
      <c r="AU452" s="19" t="s">
        <v>84</v>
      </c>
    </row>
    <row r="453" s="2" customFormat="1" ht="16.5" customHeight="1">
      <c r="A453" s="40"/>
      <c r="B453" s="41"/>
      <c r="C453" s="206" t="s">
        <v>871</v>
      </c>
      <c r="D453" s="206" t="s">
        <v>140</v>
      </c>
      <c r="E453" s="207" t="s">
        <v>872</v>
      </c>
      <c r="F453" s="208" t="s">
        <v>873</v>
      </c>
      <c r="G453" s="209" t="s">
        <v>265</v>
      </c>
      <c r="H453" s="210">
        <v>2</v>
      </c>
      <c r="I453" s="211"/>
      <c r="J453" s="212">
        <f>ROUND(I453*H453,2)</f>
        <v>0</v>
      </c>
      <c r="K453" s="208" t="s">
        <v>222</v>
      </c>
      <c r="L453" s="46"/>
      <c r="M453" s="213" t="s">
        <v>19</v>
      </c>
      <c r="N453" s="214" t="s">
        <v>45</v>
      </c>
      <c r="O453" s="86"/>
      <c r="P453" s="215">
        <f>O453*H453</f>
        <v>0</v>
      </c>
      <c r="Q453" s="215">
        <v>0</v>
      </c>
      <c r="R453" s="215">
        <f>Q453*H453</f>
        <v>0</v>
      </c>
      <c r="S453" s="215">
        <v>0</v>
      </c>
      <c r="T453" s="216">
        <f>S453*H453</f>
        <v>0</v>
      </c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R453" s="217" t="s">
        <v>145</v>
      </c>
      <c r="AT453" s="217" t="s">
        <v>140</v>
      </c>
      <c r="AU453" s="217" t="s">
        <v>84</v>
      </c>
      <c r="AY453" s="19" t="s">
        <v>137</v>
      </c>
      <c r="BE453" s="218">
        <f>IF(N453="základní",J453,0)</f>
        <v>0</v>
      </c>
      <c r="BF453" s="218">
        <f>IF(N453="snížená",J453,0)</f>
        <v>0</v>
      </c>
      <c r="BG453" s="218">
        <f>IF(N453="zákl. přenesená",J453,0)</f>
        <v>0</v>
      </c>
      <c r="BH453" s="218">
        <f>IF(N453="sníž. přenesená",J453,0)</f>
        <v>0</v>
      </c>
      <c r="BI453" s="218">
        <f>IF(N453="nulová",J453,0)</f>
        <v>0</v>
      </c>
      <c r="BJ453" s="19" t="s">
        <v>82</v>
      </c>
      <c r="BK453" s="218">
        <f>ROUND(I453*H453,2)</f>
        <v>0</v>
      </c>
      <c r="BL453" s="19" t="s">
        <v>145</v>
      </c>
      <c r="BM453" s="217" t="s">
        <v>874</v>
      </c>
    </row>
    <row r="454" s="2" customFormat="1">
      <c r="A454" s="40"/>
      <c r="B454" s="41"/>
      <c r="C454" s="42"/>
      <c r="D454" s="219" t="s">
        <v>147</v>
      </c>
      <c r="E454" s="42"/>
      <c r="F454" s="220" t="s">
        <v>873</v>
      </c>
      <c r="G454" s="42"/>
      <c r="H454" s="42"/>
      <c r="I454" s="221"/>
      <c r="J454" s="42"/>
      <c r="K454" s="42"/>
      <c r="L454" s="46"/>
      <c r="M454" s="222"/>
      <c r="N454" s="223"/>
      <c r="O454" s="86"/>
      <c r="P454" s="86"/>
      <c r="Q454" s="86"/>
      <c r="R454" s="86"/>
      <c r="S454" s="86"/>
      <c r="T454" s="87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T454" s="19" t="s">
        <v>147</v>
      </c>
      <c r="AU454" s="19" t="s">
        <v>84</v>
      </c>
    </row>
    <row r="455" s="2" customFormat="1">
      <c r="A455" s="40"/>
      <c r="B455" s="41"/>
      <c r="C455" s="42"/>
      <c r="D455" s="219" t="s">
        <v>337</v>
      </c>
      <c r="E455" s="42"/>
      <c r="F455" s="258" t="s">
        <v>875</v>
      </c>
      <c r="G455" s="42"/>
      <c r="H455" s="42"/>
      <c r="I455" s="221"/>
      <c r="J455" s="42"/>
      <c r="K455" s="42"/>
      <c r="L455" s="46"/>
      <c r="M455" s="273"/>
      <c r="N455" s="274"/>
      <c r="O455" s="275"/>
      <c r="P455" s="275"/>
      <c r="Q455" s="275"/>
      <c r="R455" s="275"/>
      <c r="S455" s="275"/>
      <c r="T455" s="276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T455" s="19" t="s">
        <v>337</v>
      </c>
      <c r="AU455" s="19" t="s">
        <v>84</v>
      </c>
    </row>
    <row r="456" s="2" customFormat="1" ht="6.96" customHeight="1">
      <c r="A456" s="40"/>
      <c r="B456" s="61"/>
      <c r="C456" s="62"/>
      <c r="D456" s="62"/>
      <c r="E456" s="62"/>
      <c r="F456" s="62"/>
      <c r="G456" s="62"/>
      <c r="H456" s="62"/>
      <c r="I456" s="62"/>
      <c r="J456" s="62"/>
      <c r="K456" s="62"/>
      <c r="L456" s="46"/>
      <c r="M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</row>
  </sheetData>
  <sheetProtection sheet="1" autoFilter="0" formatColumns="0" formatRows="0" objects="1" scenarios="1" spinCount="100000" saltValue="SG0jmnWeIGGUmOTX1U7zgojsfR4KH5sjf9SfeQdPt/uMdAj3O+uQq8KMkXe/E+irPdtDNRsespNjU63BXCh8Tw==" hashValue="/JtSQMOCmU9dD1hjRQ+++8Y/nEkBDJaOQmenqc68B3GWj+Fnp+LcRso9kGA1uuJKPa5q7mz8VxZQnjUJHB7V0Q==" algorithmName="SHA-512" password="CA9C"/>
  <autoFilter ref="C96:K455"/>
  <mergeCells count="9">
    <mergeCell ref="E7:H7"/>
    <mergeCell ref="E9:H9"/>
    <mergeCell ref="E18:H18"/>
    <mergeCell ref="E27:H27"/>
    <mergeCell ref="E48:H48"/>
    <mergeCell ref="E50:H50"/>
    <mergeCell ref="E87:H87"/>
    <mergeCell ref="E89:H89"/>
    <mergeCell ref="L2:V2"/>
  </mergeCells>
  <hyperlinks>
    <hyperlink ref="F105" r:id="rId1" display="https://podminky.urs.cz/item/CS_URS_2024_01/317238141"/>
    <hyperlink ref="F114" r:id="rId2" display="https://podminky.urs.cz/item/CS_URS_2024_01/317941123"/>
    <hyperlink ref="F129" r:id="rId3" display="https://podminky.urs.cz/item/CS_URS_2024_01/342244111"/>
    <hyperlink ref="F135" r:id="rId4" display="https://podminky.urs.cz/item/CS_URS_2024_01/346244381"/>
    <hyperlink ref="F144" r:id="rId5" display="https://podminky.urs.cz/item/CS_URS_2024_01/349231811"/>
    <hyperlink ref="F152" r:id="rId6" display="https://podminky.urs.cz/item/CS_URS_2024_01/434311115"/>
    <hyperlink ref="F157" r:id="rId7" display="https://podminky.urs.cz/item/CS_URS_2024_01/434351141"/>
    <hyperlink ref="F161" r:id="rId8" display="https://podminky.urs.cz/item/CS_URS_2024_01/434351142"/>
    <hyperlink ref="F165" r:id="rId9" display="https://podminky.urs.cz/item/CS_URS_2024_01/612131121"/>
    <hyperlink ref="F178" r:id="rId10" display="https://podminky.urs.cz/item/CS_URS_2024_01/612321141"/>
    <hyperlink ref="F185" r:id="rId11" display="https://podminky.urs.cz/item/CS_URS_2024_01/612321191"/>
    <hyperlink ref="F197" r:id="rId12" display="https://podminky.urs.cz/item/CS_URS_2024_01/631311115"/>
    <hyperlink ref="F204" r:id="rId13" display="https://podminky.urs.cz/item/CS_URS_2024_01/631319011"/>
    <hyperlink ref="F211" r:id="rId14" display="https://podminky.urs.cz/item/CS_URS_2024_01/634112126"/>
    <hyperlink ref="F216" r:id="rId15" display="https://podminky.urs.cz/item/CS_URS_2024_01/973031813"/>
    <hyperlink ref="F221" r:id="rId16" display="https://podminky.urs.cz/item/CS_URS_2024_01/998011003"/>
    <hyperlink ref="F226" r:id="rId17" display="https://podminky.urs.cz/item/CS_URS_2024_01/763111313"/>
    <hyperlink ref="F230" r:id="rId18" display="https://podminky.urs.cz/item/CS_URS_2024_01/763131411"/>
    <hyperlink ref="F235" r:id="rId19" display="https://podminky.urs.cz/item/CS_URS_2024_01/998763302"/>
    <hyperlink ref="F239" r:id="rId20" display="https://podminky.urs.cz/item/CS_URS_2024_01/771111011"/>
    <hyperlink ref="F245" r:id="rId21" display="https://podminky.urs.cz/item/CS_URS_2024_01/771121011"/>
    <hyperlink ref="F250" r:id="rId22" display="https://podminky.urs.cz/item/CS_URS_2024_01/771151012"/>
    <hyperlink ref="F254" r:id="rId23" display="https://podminky.urs.cz/item/CS_URS_2024_01/771161022"/>
    <hyperlink ref="F261" r:id="rId24" display="https://podminky.urs.cz/item/CS_URS_2024_01/771274113"/>
    <hyperlink ref="F269" r:id="rId25" display="https://podminky.urs.cz/item/CS_URS_2024_01/771274232"/>
    <hyperlink ref="F275" r:id="rId26" display="https://podminky.urs.cz/item/CS_URS_2024_01/771474113"/>
    <hyperlink ref="F282" r:id="rId27" display="https://podminky.urs.cz/item/CS_URS_2024_01/771574412"/>
    <hyperlink ref="F289" r:id="rId28" display="https://podminky.urs.cz/item/CS_URS_2024_01/771574414"/>
    <hyperlink ref="F296" r:id="rId29" display="https://podminky.urs.cz/item/CS_URS_2024_01/771591115"/>
    <hyperlink ref="F300" r:id="rId30" display="https://podminky.urs.cz/item/CS_URS_2024_01/771592011"/>
    <hyperlink ref="F303" r:id="rId31" display="https://podminky.urs.cz/item/CS_URS_2024_01/998771102"/>
    <hyperlink ref="F310" r:id="rId32" display="https://podminky.urs.cz/item/CS_URS_2024_01/776141111"/>
    <hyperlink ref="F314" r:id="rId33" display="https://podminky.urs.cz/item/CS_URS_2024_01/776241121"/>
    <hyperlink ref="F321" r:id="rId34" display="https://podminky.urs.cz/item/CS_URS_2024_01/776421111"/>
    <hyperlink ref="F329" r:id="rId35" display="https://podminky.urs.cz/item/CS_URS_2024_01/776991121"/>
    <hyperlink ref="F333" r:id="rId36" display="https://podminky.urs.cz/item/CS_URS_2024_01/998776102"/>
    <hyperlink ref="F337" r:id="rId37" display="https://podminky.urs.cz/item/CS_URS_2024_01/781111011"/>
    <hyperlink ref="F341" r:id="rId38" display="https://podminky.urs.cz/item/CS_URS_2024_01/781121011"/>
    <hyperlink ref="F345" r:id="rId39" display="https://podminky.urs.cz/item/CS_URS_2024_01/781151031"/>
    <hyperlink ref="F349" r:id="rId40" display="https://podminky.urs.cz/item/CS_URS_2024_01/781151041"/>
    <hyperlink ref="F354" r:id="rId41" display="https://podminky.urs.cz/item/CS_URS_2024_01/781161021"/>
    <hyperlink ref="F363" r:id="rId42" display="https://podminky.urs.cz/item/CS_URS_2024_01/781472214"/>
    <hyperlink ref="F370" r:id="rId43" display="https://podminky.urs.cz/item/CS_URS_2024_01/781495115"/>
    <hyperlink ref="F374" r:id="rId44" display="https://podminky.urs.cz/item/CS_URS_2024_01/781495141"/>
    <hyperlink ref="F379" r:id="rId45" display="https://podminky.urs.cz/item/CS_URS_2024_01/781495211"/>
    <hyperlink ref="F383" r:id="rId46" display="https://podminky.urs.cz/item/CS_URS_2024_01/998781102"/>
    <hyperlink ref="F387" r:id="rId47" display="https://podminky.urs.cz/item/CS_URS_2024_01/783813101"/>
    <hyperlink ref="F391" r:id="rId48" display="https://podminky.urs.cz/item/CS_URS_2024_01/783817221"/>
    <hyperlink ref="F396" r:id="rId49" display="https://podminky.urs.cz/item/CS_URS_2024_01/784181101"/>
    <hyperlink ref="F399" r:id="rId50" display="https://podminky.urs.cz/item/CS_URS_2024_01/7842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Stavební úpravy a přístavba MÚ Štětí,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876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13. 3. 2024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38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0"/>
      <c r="B27" s="141"/>
      <c r="C27" s="140"/>
      <c r="D27" s="140"/>
      <c r="E27" s="142" t="s">
        <v>39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40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42</v>
      </c>
      <c r="G32" s="40"/>
      <c r="H32" s="40"/>
      <c r="I32" s="147" t="s">
        <v>41</v>
      </c>
      <c r="J32" s="147" t="s">
        <v>43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44</v>
      </c>
      <c r="E33" s="134" t="s">
        <v>45</v>
      </c>
      <c r="F33" s="149">
        <f>ROUND((SUM(BE86:BE209)),  2)</f>
        <v>0</v>
      </c>
      <c r="G33" s="40"/>
      <c r="H33" s="40"/>
      <c r="I33" s="150">
        <v>0.20999999999999999</v>
      </c>
      <c r="J33" s="149">
        <f>ROUND(((SUM(BE86:BE209))*I33),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46</v>
      </c>
      <c r="F34" s="149">
        <f>ROUND((SUM(BF86:BF209)),  2)</f>
        <v>0</v>
      </c>
      <c r="G34" s="40"/>
      <c r="H34" s="40"/>
      <c r="I34" s="150">
        <v>0.12</v>
      </c>
      <c r="J34" s="149">
        <f>ROUND(((SUM(BF86:BF209))*I34),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47</v>
      </c>
      <c r="F35" s="149">
        <f>ROUND((SUM(BG86:BG209)),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48</v>
      </c>
      <c r="F36" s="149">
        <f>ROUND((SUM(BH86:BH209)),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49</v>
      </c>
      <c r="F37" s="149">
        <f>ROUND((SUM(BI86:BI209)),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Stavební úpravy a přístavba MÚ Štětí,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03 - Elektroinstalace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Štětí [763691]</v>
      </c>
      <c r="G52" s="42"/>
      <c r="H52" s="42"/>
      <c r="I52" s="34" t="s">
        <v>23</v>
      </c>
      <c r="J52" s="74" t="str">
        <f>IF(J12="","",J12)</f>
        <v>13. 3. 2024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Štětí, Mírové náměstí 163, 411 08        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107</v>
      </c>
      <c r="D57" s="164"/>
      <c r="E57" s="164"/>
      <c r="F57" s="164"/>
      <c r="G57" s="164"/>
      <c r="H57" s="164"/>
      <c r="I57" s="164"/>
      <c r="J57" s="165" t="s">
        <v>108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72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109</v>
      </c>
    </row>
    <row r="60" s="9" customFormat="1" ht="24.96" customHeight="1">
      <c r="A60" s="9"/>
      <c r="B60" s="167"/>
      <c r="C60" s="168"/>
      <c r="D60" s="169" t="s">
        <v>877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878</v>
      </c>
      <c r="E61" s="170"/>
      <c r="F61" s="170"/>
      <c r="G61" s="170"/>
      <c r="H61" s="170"/>
      <c r="I61" s="170"/>
      <c r="J61" s="171">
        <f>J88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7"/>
      <c r="C62" s="168"/>
      <c r="D62" s="169" t="s">
        <v>879</v>
      </c>
      <c r="E62" s="170"/>
      <c r="F62" s="170"/>
      <c r="G62" s="170"/>
      <c r="H62" s="170"/>
      <c r="I62" s="170"/>
      <c r="J62" s="171">
        <f>J115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7"/>
      <c r="C63" s="168"/>
      <c r="D63" s="169" t="s">
        <v>880</v>
      </c>
      <c r="E63" s="170"/>
      <c r="F63" s="170"/>
      <c r="G63" s="170"/>
      <c r="H63" s="170"/>
      <c r="I63" s="170"/>
      <c r="J63" s="171">
        <f>J150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7"/>
      <c r="C64" s="168"/>
      <c r="D64" s="169" t="s">
        <v>881</v>
      </c>
      <c r="E64" s="170"/>
      <c r="F64" s="170"/>
      <c r="G64" s="170"/>
      <c r="H64" s="170"/>
      <c r="I64" s="170"/>
      <c r="J64" s="171">
        <f>J151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7"/>
      <c r="C65" s="168"/>
      <c r="D65" s="169" t="s">
        <v>882</v>
      </c>
      <c r="E65" s="170"/>
      <c r="F65" s="170"/>
      <c r="G65" s="170"/>
      <c r="H65" s="170"/>
      <c r="I65" s="170"/>
      <c r="J65" s="171">
        <f>J162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7"/>
      <c r="C66" s="168"/>
      <c r="D66" s="169" t="s">
        <v>883</v>
      </c>
      <c r="E66" s="170"/>
      <c r="F66" s="170"/>
      <c r="G66" s="170"/>
      <c r="H66" s="170"/>
      <c r="I66" s="170"/>
      <c r="J66" s="171">
        <f>J183</f>
        <v>0</v>
      </c>
      <c r="K66" s="168"/>
      <c r="L66" s="17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122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2" t="str">
        <f>E7</f>
        <v>Stavební úpravy a přístavba MÚ Štětí,</v>
      </c>
      <c r="F76" s="34"/>
      <c r="G76" s="34"/>
      <c r="H76" s="34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104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03 - Elektroinstalace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Štětí [763691]</v>
      </c>
      <c r="G80" s="42"/>
      <c r="H80" s="42"/>
      <c r="I80" s="34" t="s">
        <v>23</v>
      </c>
      <c r="J80" s="74" t="str">
        <f>IF(J12="","",J12)</f>
        <v>13. 3. 2024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40.05" customHeight="1">
      <c r="A82" s="40"/>
      <c r="B82" s="41"/>
      <c r="C82" s="34" t="s">
        <v>25</v>
      </c>
      <c r="D82" s="42"/>
      <c r="E82" s="42"/>
      <c r="F82" s="29" t="str">
        <f>E15</f>
        <v xml:space="preserve">Město Štětí, Mírové náměstí 163, 411 08         </v>
      </c>
      <c r="G82" s="42"/>
      <c r="H82" s="42"/>
      <c r="I82" s="34" t="s">
        <v>31</v>
      </c>
      <c r="J82" s="38" t="str">
        <f>E21</f>
        <v>Ateliér Civilista s.r.o., Bratronice 241, 273 63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36</v>
      </c>
      <c r="J83" s="38" t="str">
        <f>E24</f>
        <v xml:space="preserve"> 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123</v>
      </c>
      <c r="D85" s="182" t="s">
        <v>59</v>
      </c>
      <c r="E85" s="182" t="s">
        <v>55</v>
      </c>
      <c r="F85" s="182" t="s">
        <v>56</v>
      </c>
      <c r="G85" s="182" t="s">
        <v>124</v>
      </c>
      <c r="H85" s="182" t="s">
        <v>125</v>
      </c>
      <c r="I85" s="182" t="s">
        <v>126</v>
      </c>
      <c r="J85" s="182" t="s">
        <v>108</v>
      </c>
      <c r="K85" s="183" t="s">
        <v>127</v>
      </c>
      <c r="L85" s="184"/>
      <c r="M85" s="94" t="s">
        <v>19</v>
      </c>
      <c r="N85" s="95" t="s">
        <v>44</v>
      </c>
      <c r="O85" s="95" t="s">
        <v>128</v>
      </c>
      <c r="P85" s="95" t="s">
        <v>129</v>
      </c>
      <c r="Q85" s="95" t="s">
        <v>130</v>
      </c>
      <c r="R85" s="95" t="s">
        <v>131</v>
      </c>
      <c r="S85" s="95" t="s">
        <v>132</v>
      </c>
      <c r="T85" s="96" t="s">
        <v>133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134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P87+P88+P115+P150+P151+P162+P183</f>
        <v>0</v>
      </c>
      <c r="Q86" s="98"/>
      <c r="R86" s="187">
        <f>R87+R88+R115+R150+R151+R162+R183</f>
        <v>0</v>
      </c>
      <c r="S86" s="98"/>
      <c r="T86" s="188">
        <f>T87+T88+T115+T150+T151+T162+T183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73</v>
      </c>
      <c r="AU86" s="19" t="s">
        <v>109</v>
      </c>
      <c r="BK86" s="189">
        <f>BK87+BK88+BK115+BK150+BK151+BK162+BK183</f>
        <v>0</v>
      </c>
    </row>
    <row r="87" s="12" customFormat="1" ht="25.92" customHeight="1">
      <c r="A87" s="12"/>
      <c r="B87" s="190"/>
      <c r="C87" s="191"/>
      <c r="D87" s="192" t="s">
        <v>73</v>
      </c>
      <c r="E87" s="193" t="s">
        <v>884</v>
      </c>
      <c r="F87" s="193" t="s">
        <v>885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v>0</v>
      </c>
      <c r="Q87" s="198"/>
      <c r="R87" s="199">
        <v>0</v>
      </c>
      <c r="S87" s="198"/>
      <c r="T87" s="200"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82</v>
      </c>
      <c r="AT87" s="202" t="s">
        <v>73</v>
      </c>
      <c r="AU87" s="202" t="s">
        <v>74</v>
      </c>
      <c r="AY87" s="201" t="s">
        <v>137</v>
      </c>
      <c r="BK87" s="203">
        <v>0</v>
      </c>
    </row>
    <row r="88" s="12" customFormat="1" ht="25.92" customHeight="1">
      <c r="A88" s="12"/>
      <c r="B88" s="190"/>
      <c r="C88" s="191"/>
      <c r="D88" s="192" t="s">
        <v>73</v>
      </c>
      <c r="E88" s="193" t="s">
        <v>886</v>
      </c>
      <c r="F88" s="193" t="s">
        <v>887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SUM(P89:P114)</f>
        <v>0</v>
      </c>
      <c r="Q88" s="198"/>
      <c r="R88" s="199">
        <f>SUM(R89:R114)</f>
        <v>0</v>
      </c>
      <c r="S88" s="198"/>
      <c r="T88" s="200">
        <f>SUM(T89:T114)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82</v>
      </c>
      <c r="AT88" s="202" t="s">
        <v>73</v>
      </c>
      <c r="AU88" s="202" t="s">
        <v>74</v>
      </c>
      <c r="AY88" s="201" t="s">
        <v>137</v>
      </c>
      <c r="BK88" s="203">
        <f>SUM(BK89:BK114)</f>
        <v>0</v>
      </c>
    </row>
    <row r="89" s="2" customFormat="1" ht="37.8" customHeight="1">
      <c r="A89" s="40"/>
      <c r="B89" s="41"/>
      <c r="C89" s="206" t="s">
        <v>74</v>
      </c>
      <c r="D89" s="206" t="s">
        <v>140</v>
      </c>
      <c r="E89" s="207" t="s">
        <v>888</v>
      </c>
      <c r="F89" s="208" t="s">
        <v>889</v>
      </c>
      <c r="G89" s="209" t="s">
        <v>890</v>
      </c>
      <c r="H89" s="210">
        <v>1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45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145</v>
      </c>
      <c r="AT89" s="217" t="s">
        <v>140</v>
      </c>
      <c r="AU89" s="217" t="s">
        <v>82</v>
      </c>
      <c r="AY89" s="19" t="s">
        <v>137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82</v>
      </c>
      <c r="BK89" s="218">
        <f>ROUND(I89*H89,2)</f>
        <v>0</v>
      </c>
      <c r="BL89" s="19" t="s">
        <v>145</v>
      </c>
      <c r="BM89" s="217" t="s">
        <v>84</v>
      </c>
    </row>
    <row r="90" s="2" customFormat="1">
      <c r="A90" s="40"/>
      <c r="B90" s="41"/>
      <c r="C90" s="42"/>
      <c r="D90" s="219" t="s">
        <v>147</v>
      </c>
      <c r="E90" s="42"/>
      <c r="F90" s="220" t="s">
        <v>889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147</v>
      </c>
      <c r="AU90" s="19" t="s">
        <v>82</v>
      </c>
    </row>
    <row r="91" s="2" customFormat="1" ht="16.5" customHeight="1">
      <c r="A91" s="40"/>
      <c r="B91" s="41"/>
      <c r="C91" s="206" t="s">
        <v>74</v>
      </c>
      <c r="D91" s="206" t="s">
        <v>140</v>
      </c>
      <c r="E91" s="207" t="s">
        <v>891</v>
      </c>
      <c r="F91" s="208" t="s">
        <v>892</v>
      </c>
      <c r="G91" s="209" t="s">
        <v>890</v>
      </c>
      <c r="H91" s="210">
        <v>1</v>
      </c>
      <c r="I91" s="211"/>
      <c r="J91" s="212">
        <f>ROUND(I91*H91,2)</f>
        <v>0</v>
      </c>
      <c r="K91" s="208" t="s">
        <v>19</v>
      </c>
      <c r="L91" s="46"/>
      <c r="M91" s="213" t="s">
        <v>19</v>
      </c>
      <c r="N91" s="214" t="s">
        <v>45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145</v>
      </c>
      <c r="AT91" s="217" t="s">
        <v>140</v>
      </c>
      <c r="AU91" s="217" t="s">
        <v>82</v>
      </c>
      <c r="AY91" s="19" t="s">
        <v>137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82</v>
      </c>
      <c r="BK91" s="218">
        <f>ROUND(I91*H91,2)</f>
        <v>0</v>
      </c>
      <c r="BL91" s="19" t="s">
        <v>145</v>
      </c>
      <c r="BM91" s="217" t="s">
        <v>145</v>
      </c>
    </row>
    <row r="92" s="2" customFormat="1">
      <c r="A92" s="40"/>
      <c r="B92" s="41"/>
      <c r="C92" s="42"/>
      <c r="D92" s="219" t="s">
        <v>147</v>
      </c>
      <c r="E92" s="42"/>
      <c r="F92" s="220" t="s">
        <v>892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147</v>
      </c>
      <c r="AU92" s="19" t="s">
        <v>82</v>
      </c>
    </row>
    <row r="93" s="2" customFormat="1" ht="16.5" customHeight="1">
      <c r="A93" s="40"/>
      <c r="B93" s="41"/>
      <c r="C93" s="206" t="s">
        <v>74</v>
      </c>
      <c r="D93" s="206" t="s">
        <v>140</v>
      </c>
      <c r="E93" s="207" t="s">
        <v>893</v>
      </c>
      <c r="F93" s="208" t="s">
        <v>894</v>
      </c>
      <c r="G93" s="209" t="s">
        <v>890</v>
      </c>
      <c r="H93" s="210">
        <v>1</v>
      </c>
      <c r="I93" s="211"/>
      <c r="J93" s="212">
        <f>ROUND(I93*H93,2)</f>
        <v>0</v>
      </c>
      <c r="K93" s="208" t="s">
        <v>19</v>
      </c>
      <c r="L93" s="46"/>
      <c r="M93" s="213" t="s">
        <v>19</v>
      </c>
      <c r="N93" s="214" t="s">
        <v>45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145</v>
      </c>
      <c r="AT93" s="217" t="s">
        <v>140</v>
      </c>
      <c r="AU93" s="217" t="s">
        <v>82</v>
      </c>
      <c r="AY93" s="19" t="s">
        <v>137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82</v>
      </c>
      <c r="BK93" s="218">
        <f>ROUND(I93*H93,2)</f>
        <v>0</v>
      </c>
      <c r="BL93" s="19" t="s">
        <v>145</v>
      </c>
      <c r="BM93" s="217" t="s">
        <v>167</v>
      </c>
    </row>
    <row r="94" s="2" customFormat="1">
      <c r="A94" s="40"/>
      <c r="B94" s="41"/>
      <c r="C94" s="42"/>
      <c r="D94" s="219" t="s">
        <v>147</v>
      </c>
      <c r="E94" s="42"/>
      <c r="F94" s="220" t="s">
        <v>894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147</v>
      </c>
      <c r="AU94" s="19" t="s">
        <v>82</v>
      </c>
    </row>
    <row r="95" s="2" customFormat="1" ht="16.5" customHeight="1">
      <c r="A95" s="40"/>
      <c r="B95" s="41"/>
      <c r="C95" s="206" t="s">
        <v>74</v>
      </c>
      <c r="D95" s="206" t="s">
        <v>140</v>
      </c>
      <c r="E95" s="207" t="s">
        <v>895</v>
      </c>
      <c r="F95" s="208" t="s">
        <v>896</v>
      </c>
      <c r="G95" s="209" t="s">
        <v>890</v>
      </c>
      <c r="H95" s="210">
        <v>1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45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145</v>
      </c>
      <c r="AT95" s="217" t="s">
        <v>140</v>
      </c>
      <c r="AU95" s="217" t="s">
        <v>82</v>
      </c>
      <c r="AY95" s="19" t="s">
        <v>137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82</v>
      </c>
      <c r="BK95" s="218">
        <f>ROUND(I95*H95,2)</f>
        <v>0</v>
      </c>
      <c r="BL95" s="19" t="s">
        <v>145</v>
      </c>
      <c r="BM95" s="217" t="s">
        <v>175</v>
      </c>
    </row>
    <row r="96" s="2" customFormat="1">
      <c r="A96" s="40"/>
      <c r="B96" s="41"/>
      <c r="C96" s="42"/>
      <c r="D96" s="219" t="s">
        <v>147</v>
      </c>
      <c r="E96" s="42"/>
      <c r="F96" s="220" t="s">
        <v>896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147</v>
      </c>
      <c r="AU96" s="19" t="s">
        <v>82</v>
      </c>
    </row>
    <row r="97" s="2" customFormat="1" ht="16.5" customHeight="1">
      <c r="A97" s="40"/>
      <c r="B97" s="41"/>
      <c r="C97" s="206" t="s">
        <v>74</v>
      </c>
      <c r="D97" s="206" t="s">
        <v>140</v>
      </c>
      <c r="E97" s="207" t="s">
        <v>897</v>
      </c>
      <c r="F97" s="208" t="s">
        <v>898</v>
      </c>
      <c r="G97" s="209" t="s">
        <v>890</v>
      </c>
      <c r="H97" s="210">
        <v>14</v>
      </c>
      <c r="I97" s="211"/>
      <c r="J97" s="212">
        <f>ROUND(I97*H97,2)</f>
        <v>0</v>
      </c>
      <c r="K97" s="208" t="s">
        <v>19</v>
      </c>
      <c r="L97" s="46"/>
      <c r="M97" s="213" t="s">
        <v>19</v>
      </c>
      <c r="N97" s="214" t="s">
        <v>45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145</v>
      </c>
      <c r="AT97" s="217" t="s">
        <v>140</v>
      </c>
      <c r="AU97" s="217" t="s">
        <v>82</v>
      </c>
      <c r="AY97" s="19" t="s">
        <v>137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82</v>
      </c>
      <c r="BK97" s="218">
        <f>ROUND(I97*H97,2)</f>
        <v>0</v>
      </c>
      <c r="BL97" s="19" t="s">
        <v>145</v>
      </c>
      <c r="BM97" s="217" t="s">
        <v>899</v>
      </c>
    </row>
    <row r="98" s="2" customFormat="1">
      <c r="A98" s="40"/>
      <c r="B98" s="41"/>
      <c r="C98" s="42"/>
      <c r="D98" s="219" t="s">
        <v>147</v>
      </c>
      <c r="E98" s="42"/>
      <c r="F98" s="220" t="s">
        <v>898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147</v>
      </c>
      <c r="AU98" s="19" t="s">
        <v>82</v>
      </c>
    </row>
    <row r="99" s="2" customFormat="1" ht="16.5" customHeight="1">
      <c r="A99" s="40"/>
      <c r="B99" s="41"/>
      <c r="C99" s="206" t="s">
        <v>74</v>
      </c>
      <c r="D99" s="206" t="s">
        <v>140</v>
      </c>
      <c r="E99" s="207" t="s">
        <v>900</v>
      </c>
      <c r="F99" s="208" t="s">
        <v>901</v>
      </c>
      <c r="G99" s="209" t="s">
        <v>890</v>
      </c>
      <c r="H99" s="210">
        <v>5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45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145</v>
      </c>
      <c r="AT99" s="217" t="s">
        <v>140</v>
      </c>
      <c r="AU99" s="217" t="s">
        <v>82</v>
      </c>
      <c r="AY99" s="19" t="s">
        <v>137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82</v>
      </c>
      <c r="BK99" s="218">
        <f>ROUND(I99*H99,2)</f>
        <v>0</v>
      </c>
      <c r="BL99" s="19" t="s">
        <v>145</v>
      </c>
      <c r="BM99" s="217" t="s">
        <v>8</v>
      </c>
    </row>
    <row r="100" s="2" customFormat="1">
      <c r="A100" s="40"/>
      <c r="B100" s="41"/>
      <c r="C100" s="42"/>
      <c r="D100" s="219" t="s">
        <v>147</v>
      </c>
      <c r="E100" s="42"/>
      <c r="F100" s="220" t="s">
        <v>901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147</v>
      </c>
      <c r="AU100" s="19" t="s">
        <v>82</v>
      </c>
    </row>
    <row r="101" s="2" customFormat="1" ht="16.5" customHeight="1">
      <c r="A101" s="40"/>
      <c r="B101" s="41"/>
      <c r="C101" s="206" t="s">
        <v>74</v>
      </c>
      <c r="D101" s="206" t="s">
        <v>140</v>
      </c>
      <c r="E101" s="207" t="s">
        <v>902</v>
      </c>
      <c r="F101" s="208" t="s">
        <v>903</v>
      </c>
      <c r="G101" s="209" t="s">
        <v>890</v>
      </c>
      <c r="H101" s="210">
        <v>1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45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145</v>
      </c>
      <c r="AT101" s="217" t="s">
        <v>140</v>
      </c>
      <c r="AU101" s="217" t="s">
        <v>82</v>
      </c>
      <c r="AY101" s="19" t="s">
        <v>137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82</v>
      </c>
      <c r="BK101" s="218">
        <f>ROUND(I101*H101,2)</f>
        <v>0</v>
      </c>
      <c r="BL101" s="19" t="s">
        <v>145</v>
      </c>
      <c r="BM101" s="217" t="s">
        <v>204</v>
      </c>
    </row>
    <row r="102" s="2" customFormat="1">
      <c r="A102" s="40"/>
      <c r="B102" s="41"/>
      <c r="C102" s="42"/>
      <c r="D102" s="219" t="s">
        <v>147</v>
      </c>
      <c r="E102" s="42"/>
      <c r="F102" s="220" t="s">
        <v>903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147</v>
      </c>
      <c r="AU102" s="19" t="s">
        <v>82</v>
      </c>
    </row>
    <row r="103" s="2" customFormat="1" ht="16.5" customHeight="1">
      <c r="A103" s="40"/>
      <c r="B103" s="41"/>
      <c r="C103" s="206" t="s">
        <v>74</v>
      </c>
      <c r="D103" s="206" t="s">
        <v>140</v>
      </c>
      <c r="E103" s="207" t="s">
        <v>904</v>
      </c>
      <c r="F103" s="208" t="s">
        <v>905</v>
      </c>
      <c r="G103" s="209" t="s">
        <v>890</v>
      </c>
      <c r="H103" s="210">
        <v>1</v>
      </c>
      <c r="I103" s="211"/>
      <c r="J103" s="212">
        <f>ROUND(I103*H103,2)</f>
        <v>0</v>
      </c>
      <c r="K103" s="208" t="s">
        <v>19</v>
      </c>
      <c r="L103" s="46"/>
      <c r="M103" s="213" t="s">
        <v>19</v>
      </c>
      <c r="N103" s="214" t="s">
        <v>45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145</v>
      </c>
      <c r="AT103" s="217" t="s">
        <v>140</v>
      </c>
      <c r="AU103" s="217" t="s">
        <v>82</v>
      </c>
      <c r="AY103" s="19" t="s">
        <v>137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82</v>
      </c>
      <c r="BK103" s="218">
        <f>ROUND(I103*H103,2)</f>
        <v>0</v>
      </c>
      <c r="BL103" s="19" t="s">
        <v>145</v>
      </c>
      <c r="BM103" s="217" t="s">
        <v>256</v>
      </c>
    </row>
    <row r="104" s="2" customFormat="1">
      <c r="A104" s="40"/>
      <c r="B104" s="41"/>
      <c r="C104" s="42"/>
      <c r="D104" s="219" t="s">
        <v>147</v>
      </c>
      <c r="E104" s="42"/>
      <c r="F104" s="220" t="s">
        <v>905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147</v>
      </c>
      <c r="AU104" s="19" t="s">
        <v>82</v>
      </c>
    </row>
    <row r="105" s="2" customFormat="1" ht="16.5" customHeight="1">
      <c r="A105" s="40"/>
      <c r="B105" s="41"/>
      <c r="C105" s="206" t="s">
        <v>74</v>
      </c>
      <c r="D105" s="206" t="s">
        <v>140</v>
      </c>
      <c r="E105" s="207" t="s">
        <v>906</v>
      </c>
      <c r="F105" s="208" t="s">
        <v>907</v>
      </c>
      <c r="G105" s="209" t="s">
        <v>890</v>
      </c>
      <c r="H105" s="210">
        <v>2</v>
      </c>
      <c r="I105" s="211"/>
      <c r="J105" s="212">
        <f>ROUND(I105*H105,2)</f>
        <v>0</v>
      </c>
      <c r="K105" s="208" t="s">
        <v>19</v>
      </c>
      <c r="L105" s="46"/>
      <c r="M105" s="213" t="s">
        <v>19</v>
      </c>
      <c r="N105" s="214" t="s">
        <v>45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145</v>
      </c>
      <c r="AT105" s="217" t="s">
        <v>140</v>
      </c>
      <c r="AU105" s="217" t="s">
        <v>82</v>
      </c>
      <c r="AY105" s="19" t="s">
        <v>137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82</v>
      </c>
      <c r="BK105" s="218">
        <f>ROUND(I105*H105,2)</f>
        <v>0</v>
      </c>
      <c r="BL105" s="19" t="s">
        <v>145</v>
      </c>
      <c r="BM105" s="217" t="s">
        <v>908</v>
      </c>
    </row>
    <row r="106" s="2" customFormat="1">
      <c r="A106" s="40"/>
      <c r="B106" s="41"/>
      <c r="C106" s="42"/>
      <c r="D106" s="219" t="s">
        <v>147</v>
      </c>
      <c r="E106" s="42"/>
      <c r="F106" s="220" t="s">
        <v>907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147</v>
      </c>
      <c r="AU106" s="19" t="s">
        <v>82</v>
      </c>
    </row>
    <row r="107" s="2" customFormat="1" ht="16.5" customHeight="1">
      <c r="A107" s="40"/>
      <c r="B107" s="41"/>
      <c r="C107" s="206" t="s">
        <v>74</v>
      </c>
      <c r="D107" s="206" t="s">
        <v>140</v>
      </c>
      <c r="E107" s="207" t="s">
        <v>909</v>
      </c>
      <c r="F107" s="208" t="s">
        <v>910</v>
      </c>
      <c r="G107" s="209" t="s">
        <v>890</v>
      </c>
      <c r="H107" s="210">
        <v>1</v>
      </c>
      <c r="I107" s="211"/>
      <c r="J107" s="212">
        <f>ROUND(I107*H107,2)</f>
        <v>0</v>
      </c>
      <c r="K107" s="208" t="s">
        <v>19</v>
      </c>
      <c r="L107" s="46"/>
      <c r="M107" s="213" t="s">
        <v>19</v>
      </c>
      <c r="N107" s="214" t="s">
        <v>45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145</v>
      </c>
      <c r="AT107" s="217" t="s">
        <v>140</v>
      </c>
      <c r="AU107" s="217" t="s">
        <v>82</v>
      </c>
      <c r="AY107" s="19" t="s">
        <v>137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82</v>
      </c>
      <c r="BK107" s="218">
        <f>ROUND(I107*H107,2)</f>
        <v>0</v>
      </c>
      <c r="BL107" s="19" t="s">
        <v>145</v>
      </c>
      <c r="BM107" s="217" t="s">
        <v>233</v>
      </c>
    </row>
    <row r="108" s="2" customFormat="1">
      <c r="A108" s="40"/>
      <c r="B108" s="41"/>
      <c r="C108" s="42"/>
      <c r="D108" s="219" t="s">
        <v>147</v>
      </c>
      <c r="E108" s="42"/>
      <c r="F108" s="220" t="s">
        <v>910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147</v>
      </c>
      <c r="AU108" s="19" t="s">
        <v>82</v>
      </c>
    </row>
    <row r="109" s="2" customFormat="1" ht="16.5" customHeight="1">
      <c r="A109" s="40"/>
      <c r="B109" s="41"/>
      <c r="C109" s="206" t="s">
        <v>74</v>
      </c>
      <c r="D109" s="206" t="s">
        <v>140</v>
      </c>
      <c r="E109" s="207" t="s">
        <v>911</v>
      </c>
      <c r="F109" s="208" t="s">
        <v>912</v>
      </c>
      <c r="G109" s="209" t="s">
        <v>890</v>
      </c>
      <c r="H109" s="210">
        <v>2</v>
      </c>
      <c r="I109" s="211"/>
      <c r="J109" s="212">
        <f>ROUND(I109*H109,2)</f>
        <v>0</v>
      </c>
      <c r="K109" s="208" t="s">
        <v>19</v>
      </c>
      <c r="L109" s="46"/>
      <c r="M109" s="213" t="s">
        <v>19</v>
      </c>
      <c r="N109" s="214" t="s">
        <v>45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145</v>
      </c>
      <c r="AT109" s="217" t="s">
        <v>140</v>
      </c>
      <c r="AU109" s="217" t="s">
        <v>82</v>
      </c>
      <c r="AY109" s="19" t="s">
        <v>137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82</v>
      </c>
      <c r="BK109" s="218">
        <f>ROUND(I109*H109,2)</f>
        <v>0</v>
      </c>
      <c r="BL109" s="19" t="s">
        <v>145</v>
      </c>
      <c r="BM109" s="217" t="s">
        <v>252</v>
      </c>
    </row>
    <row r="110" s="2" customFormat="1">
      <c r="A110" s="40"/>
      <c r="B110" s="41"/>
      <c r="C110" s="42"/>
      <c r="D110" s="219" t="s">
        <v>147</v>
      </c>
      <c r="E110" s="42"/>
      <c r="F110" s="220" t="s">
        <v>912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147</v>
      </c>
      <c r="AU110" s="19" t="s">
        <v>82</v>
      </c>
    </row>
    <row r="111" s="2" customFormat="1" ht="16.5" customHeight="1">
      <c r="A111" s="40"/>
      <c r="B111" s="41"/>
      <c r="C111" s="206" t="s">
        <v>74</v>
      </c>
      <c r="D111" s="206" t="s">
        <v>140</v>
      </c>
      <c r="E111" s="207" t="s">
        <v>913</v>
      </c>
      <c r="F111" s="208" t="s">
        <v>914</v>
      </c>
      <c r="G111" s="209" t="s">
        <v>749</v>
      </c>
      <c r="H111" s="210">
        <v>1</v>
      </c>
      <c r="I111" s="211"/>
      <c r="J111" s="212">
        <f>ROUND(I111*H111,2)</f>
        <v>0</v>
      </c>
      <c r="K111" s="208" t="s">
        <v>19</v>
      </c>
      <c r="L111" s="46"/>
      <c r="M111" s="213" t="s">
        <v>19</v>
      </c>
      <c r="N111" s="214" t="s">
        <v>45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145</v>
      </c>
      <c r="AT111" s="217" t="s">
        <v>140</v>
      </c>
      <c r="AU111" s="217" t="s">
        <v>82</v>
      </c>
      <c r="AY111" s="19" t="s">
        <v>137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82</v>
      </c>
      <c r="BK111" s="218">
        <f>ROUND(I111*H111,2)</f>
        <v>0</v>
      </c>
      <c r="BL111" s="19" t="s">
        <v>145</v>
      </c>
      <c r="BM111" s="217" t="s">
        <v>915</v>
      </c>
    </row>
    <row r="112" s="2" customFormat="1">
      <c r="A112" s="40"/>
      <c r="B112" s="41"/>
      <c r="C112" s="42"/>
      <c r="D112" s="219" t="s">
        <v>147</v>
      </c>
      <c r="E112" s="42"/>
      <c r="F112" s="220" t="s">
        <v>914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147</v>
      </c>
      <c r="AU112" s="19" t="s">
        <v>82</v>
      </c>
    </row>
    <row r="113" s="2" customFormat="1" ht="16.5" customHeight="1">
      <c r="A113" s="40"/>
      <c r="B113" s="41"/>
      <c r="C113" s="206" t="s">
        <v>74</v>
      </c>
      <c r="D113" s="206" t="s">
        <v>140</v>
      </c>
      <c r="E113" s="207" t="s">
        <v>916</v>
      </c>
      <c r="F113" s="208" t="s">
        <v>917</v>
      </c>
      <c r="G113" s="209" t="s">
        <v>749</v>
      </c>
      <c r="H113" s="210">
        <v>1</v>
      </c>
      <c r="I113" s="211"/>
      <c r="J113" s="212">
        <f>ROUND(I113*H113,2)</f>
        <v>0</v>
      </c>
      <c r="K113" s="208" t="s">
        <v>19</v>
      </c>
      <c r="L113" s="46"/>
      <c r="M113" s="213" t="s">
        <v>19</v>
      </c>
      <c r="N113" s="214" t="s">
        <v>45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145</v>
      </c>
      <c r="AT113" s="217" t="s">
        <v>140</v>
      </c>
      <c r="AU113" s="217" t="s">
        <v>82</v>
      </c>
      <c r="AY113" s="19" t="s">
        <v>137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82</v>
      </c>
      <c r="BK113" s="218">
        <f>ROUND(I113*H113,2)</f>
        <v>0</v>
      </c>
      <c r="BL113" s="19" t="s">
        <v>145</v>
      </c>
      <c r="BM113" s="217" t="s">
        <v>918</v>
      </c>
    </row>
    <row r="114" s="2" customFormat="1">
      <c r="A114" s="40"/>
      <c r="B114" s="41"/>
      <c r="C114" s="42"/>
      <c r="D114" s="219" t="s">
        <v>147</v>
      </c>
      <c r="E114" s="42"/>
      <c r="F114" s="220" t="s">
        <v>917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147</v>
      </c>
      <c r="AU114" s="19" t="s">
        <v>82</v>
      </c>
    </row>
    <row r="115" s="12" customFormat="1" ht="25.92" customHeight="1">
      <c r="A115" s="12"/>
      <c r="B115" s="190"/>
      <c r="C115" s="191"/>
      <c r="D115" s="192" t="s">
        <v>73</v>
      </c>
      <c r="E115" s="193" t="s">
        <v>919</v>
      </c>
      <c r="F115" s="193" t="s">
        <v>920</v>
      </c>
      <c r="G115" s="191"/>
      <c r="H115" s="191"/>
      <c r="I115" s="194"/>
      <c r="J115" s="195">
        <f>BK115</f>
        <v>0</v>
      </c>
      <c r="K115" s="191"/>
      <c r="L115" s="196"/>
      <c r="M115" s="197"/>
      <c r="N115" s="198"/>
      <c r="O115" s="198"/>
      <c r="P115" s="199">
        <f>SUM(P116:P149)</f>
        <v>0</v>
      </c>
      <c r="Q115" s="198"/>
      <c r="R115" s="199">
        <f>SUM(R116:R149)</f>
        <v>0</v>
      </c>
      <c r="S115" s="198"/>
      <c r="T115" s="200">
        <f>SUM(T116:T149)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1" t="s">
        <v>82</v>
      </c>
      <c r="AT115" s="202" t="s">
        <v>73</v>
      </c>
      <c r="AU115" s="202" t="s">
        <v>74</v>
      </c>
      <c r="AY115" s="201" t="s">
        <v>137</v>
      </c>
      <c r="BK115" s="203">
        <f>SUM(BK116:BK149)</f>
        <v>0</v>
      </c>
    </row>
    <row r="116" s="2" customFormat="1" ht="16.5" customHeight="1">
      <c r="A116" s="40"/>
      <c r="B116" s="41"/>
      <c r="C116" s="206" t="s">
        <v>74</v>
      </c>
      <c r="D116" s="206" t="s">
        <v>140</v>
      </c>
      <c r="E116" s="207" t="s">
        <v>921</v>
      </c>
      <c r="F116" s="208" t="s">
        <v>922</v>
      </c>
      <c r="G116" s="209" t="s">
        <v>890</v>
      </c>
      <c r="H116" s="210">
        <v>3</v>
      </c>
      <c r="I116" s="211"/>
      <c r="J116" s="212">
        <f>ROUND(I116*H116,2)</f>
        <v>0</v>
      </c>
      <c r="K116" s="208" t="s">
        <v>19</v>
      </c>
      <c r="L116" s="46"/>
      <c r="M116" s="213" t="s">
        <v>19</v>
      </c>
      <c r="N116" s="214" t="s">
        <v>45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145</v>
      </c>
      <c r="AT116" s="217" t="s">
        <v>140</v>
      </c>
      <c r="AU116" s="217" t="s">
        <v>82</v>
      </c>
      <c r="AY116" s="19" t="s">
        <v>137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82</v>
      </c>
      <c r="BK116" s="218">
        <f>ROUND(I116*H116,2)</f>
        <v>0</v>
      </c>
      <c r="BL116" s="19" t="s">
        <v>145</v>
      </c>
      <c r="BM116" s="217" t="s">
        <v>923</v>
      </c>
    </row>
    <row r="117" s="2" customFormat="1">
      <c r="A117" s="40"/>
      <c r="B117" s="41"/>
      <c r="C117" s="42"/>
      <c r="D117" s="219" t="s">
        <v>147</v>
      </c>
      <c r="E117" s="42"/>
      <c r="F117" s="220" t="s">
        <v>922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147</v>
      </c>
      <c r="AU117" s="19" t="s">
        <v>82</v>
      </c>
    </row>
    <row r="118" s="2" customFormat="1" ht="16.5" customHeight="1">
      <c r="A118" s="40"/>
      <c r="B118" s="41"/>
      <c r="C118" s="206" t="s">
        <v>74</v>
      </c>
      <c r="D118" s="206" t="s">
        <v>140</v>
      </c>
      <c r="E118" s="207" t="s">
        <v>924</v>
      </c>
      <c r="F118" s="208" t="s">
        <v>925</v>
      </c>
      <c r="G118" s="209" t="s">
        <v>890</v>
      </c>
      <c r="H118" s="210">
        <v>3</v>
      </c>
      <c r="I118" s="211"/>
      <c r="J118" s="212">
        <f>ROUND(I118*H118,2)</f>
        <v>0</v>
      </c>
      <c r="K118" s="208" t="s">
        <v>19</v>
      </c>
      <c r="L118" s="46"/>
      <c r="M118" s="213" t="s">
        <v>19</v>
      </c>
      <c r="N118" s="214" t="s">
        <v>45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145</v>
      </c>
      <c r="AT118" s="217" t="s">
        <v>140</v>
      </c>
      <c r="AU118" s="217" t="s">
        <v>82</v>
      </c>
      <c r="AY118" s="19" t="s">
        <v>137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82</v>
      </c>
      <c r="BK118" s="218">
        <f>ROUND(I118*H118,2)</f>
        <v>0</v>
      </c>
      <c r="BL118" s="19" t="s">
        <v>145</v>
      </c>
      <c r="BM118" s="217" t="s">
        <v>277</v>
      </c>
    </row>
    <row r="119" s="2" customFormat="1">
      <c r="A119" s="40"/>
      <c r="B119" s="41"/>
      <c r="C119" s="42"/>
      <c r="D119" s="219" t="s">
        <v>147</v>
      </c>
      <c r="E119" s="42"/>
      <c r="F119" s="220" t="s">
        <v>925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147</v>
      </c>
      <c r="AU119" s="19" t="s">
        <v>82</v>
      </c>
    </row>
    <row r="120" s="2" customFormat="1" ht="16.5" customHeight="1">
      <c r="A120" s="40"/>
      <c r="B120" s="41"/>
      <c r="C120" s="206" t="s">
        <v>74</v>
      </c>
      <c r="D120" s="206" t="s">
        <v>140</v>
      </c>
      <c r="E120" s="207" t="s">
        <v>926</v>
      </c>
      <c r="F120" s="208" t="s">
        <v>927</v>
      </c>
      <c r="G120" s="209" t="s">
        <v>890</v>
      </c>
      <c r="H120" s="210">
        <v>4</v>
      </c>
      <c r="I120" s="211"/>
      <c r="J120" s="212">
        <f>ROUND(I120*H120,2)</f>
        <v>0</v>
      </c>
      <c r="K120" s="208" t="s">
        <v>19</v>
      </c>
      <c r="L120" s="46"/>
      <c r="M120" s="213" t="s">
        <v>19</v>
      </c>
      <c r="N120" s="214" t="s">
        <v>45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145</v>
      </c>
      <c r="AT120" s="217" t="s">
        <v>140</v>
      </c>
      <c r="AU120" s="217" t="s">
        <v>82</v>
      </c>
      <c r="AY120" s="19" t="s">
        <v>137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82</v>
      </c>
      <c r="BK120" s="218">
        <f>ROUND(I120*H120,2)</f>
        <v>0</v>
      </c>
      <c r="BL120" s="19" t="s">
        <v>145</v>
      </c>
      <c r="BM120" s="217" t="s">
        <v>381</v>
      </c>
    </row>
    <row r="121" s="2" customFormat="1">
      <c r="A121" s="40"/>
      <c r="B121" s="41"/>
      <c r="C121" s="42"/>
      <c r="D121" s="219" t="s">
        <v>147</v>
      </c>
      <c r="E121" s="42"/>
      <c r="F121" s="220" t="s">
        <v>927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147</v>
      </c>
      <c r="AU121" s="19" t="s">
        <v>82</v>
      </c>
    </row>
    <row r="122" s="2" customFormat="1" ht="16.5" customHeight="1">
      <c r="A122" s="40"/>
      <c r="B122" s="41"/>
      <c r="C122" s="206" t="s">
        <v>74</v>
      </c>
      <c r="D122" s="206" t="s">
        <v>140</v>
      </c>
      <c r="E122" s="207" t="s">
        <v>928</v>
      </c>
      <c r="F122" s="208" t="s">
        <v>929</v>
      </c>
      <c r="G122" s="209" t="s">
        <v>890</v>
      </c>
      <c r="H122" s="210">
        <v>7</v>
      </c>
      <c r="I122" s="211"/>
      <c r="J122" s="212">
        <f>ROUND(I122*H122,2)</f>
        <v>0</v>
      </c>
      <c r="K122" s="208" t="s">
        <v>19</v>
      </c>
      <c r="L122" s="46"/>
      <c r="M122" s="213" t="s">
        <v>19</v>
      </c>
      <c r="N122" s="214" t="s">
        <v>45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145</v>
      </c>
      <c r="AT122" s="217" t="s">
        <v>140</v>
      </c>
      <c r="AU122" s="217" t="s">
        <v>82</v>
      </c>
      <c r="AY122" s="19" t="s">
        <v>137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82</v>
      </c>
      <c r="BK122" s="218">
        <f>ROUND(I122*H122,2)</f>
        <v>0</v>
      </c>
      <c r="BL122" s="19" t="s">
        <v>145</v>
      </c>
      <c r="BM122" s="217" t="s">
        <v>396</v>
      </c>
    </row>
    <row r="123" s="2" customFormat="1">
      <c r="A123" s="40"/>
      <c r="B123" s="41"/>
      <c r="C123" s="42"/>
      <c r="D123" s="219" t="s">
        <v>147</v>
      </c>
      <c r="E123" s="42"/>
      <c r="F123" s="220" t="s">
        <v>929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147</v>
      </c>
      <c r="AU123" s="19" t="s">
        <v>82</v>
      </c>
    </row>
    <row r="124" s="2" customFormat="1" ht="16.5" customHeight="1">
      <c r="A124" s="40"/>
      <c r="B124" s="41"/>
      <c r="C124" s="206" t="s">
        <v>74</v>
      </c>
      <c r="D124" s="206" t="s">
        <v>140</v>
      </c>
      <c r="E124" s="207" t="s">
        <v>930</v>
      </c>
      <c r="F124" s="208" t="s">
        <v>931</v>
      </c>
      <c r="G124" s="209" t="s">
        <v>890</v>
      </c>
      <c r="H124" s="210">
        <v>2</v>
      </c>
      <c r="I124" s="211"/>
      <c r="J124" s="212">
        <f>ROUND(I124*H124,2)</f>
        <v>0</v>
      </c>
      <c r="K124" s="208" t="s">
        <v>19</v>
      </c>
      <c r="L124" s="46"/>
      <c r="M124" s="213" t="s">
        <v>19</v>
      </c>
      <c r="N124" s="214" t="s">
        <v>45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145</v>
      </c>
      <c r="AT124" s="217" t="s">
        <v>140</v>
      </c>
      <c r="AU124" s="217" t="s">
        <v>82</v>
      </c>
      <c r="AY124" s="19" t="s">
        <v>137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82</v>
      </c>
      <c r="BK124" s="218">
        <f>ROUND(I124*H124,2)</f>
        <v>0</v>
      </c>
      <c r="BL124" s="19" t="s">
        <v>145</v>
      </c>
      <c r="BM124" s="217" t="s">
        <v>286</v>
      </c>
    </row>
    <row r="125" s="2" customFormat="1">
      <c r="A125" s="40"/>
      <c r="B125" s="41"/>
      <c r="C125" s="42"/>
      <c r="D125" s="219" t="s">
        <v>147</v>
      </c>
      <c r="E125" s="42"/>
      <c r="F125" s="220" t="s">
        <v>931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147</v>
      </c>
      <c r="AU125" s="19" t="s">
        <v>82</v>
      </c>
    </row>
    <row r="126" s="2" customFormat="1" ht="16.5" customHeight="1">
      <c r="A126" s="40"/>
      <c r="B126" s="41"/>
      <c r="C126" s="206" t="s">
        <v>74</v>
      </c>
      <c r="D126" s="206" t="s">
        <v>140</v>
      </c>
      <c r="E126" s="207" t="s">
        <v>932</v>
      </c>
      <c r="F126" s="208" t="s">
        <v>933</v>
      </c>
      <c r="G126" s="209" t="s">
        <v>890</v>
      </c>
      <c r="H126" s="210">
        <v>1</v>
      </c>
      <c r="I126" s="211"/>
      <c r="J126" s="212">
        <f>ROUND(I126*H126,2)</f>
        <v>0</v>
      </c>
      <c r="K126" s="208" t="s">
        <v>19</v>
      </c>
      <c r="L126" s="46"/>
      <c r="M126" s="213" t="s">
        <v>19</v>
      </c>
      <c r="N126" s="214" t="s">
        <v>45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145</v>
      </c>
      <c r="AT126" s="217" t="s">
        <v>140</v>
      </c>
      <c r="AU126" s="217" t="s">
        <v>82</v>
      </c>
      <c r="AY126" s="19" t="s">
        <v>137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82</v>
      </c>
      <c r="BK126" s="218">
        <f>ROUND(I126*H126,2)</f>
        <v>0</v>
      </c>
      <c r="BL126" s="19" t="s">
        <v>145</v>
      </c>
      <c r="BM126" s="217" t="s">
        <v>301</v>
      </c>
    </row>
    <row r="127" s="2" customFormat="1">
      <c r="A127" s="40"/>
      <c r="B127" s="41"/>
      <c r="C127" s="42"/>
      <c r="D127" s="219" t="s">
        <v>147</v>
      </c>
      <c r="E127" s="42"/>
      <c r="F127" s="220" t="s">
        <v>933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147</v>
      </c>
      <c r="AU127" s="19" t="s">
        <v>82</v>
      </c>
    </row>
    <row r="128" s="2" customFormat="1" ht="16.5" customHeight="1">
      <c r="A128" s="40"/>
      <c r="B128" s="41"/>
      <c r="C128" s="206" t="s">
        <v>74</v>
      </c>
      <c r="D128" s="206" t="s">
        <v>140</v>
      </c>
      <c r="E128" s="207" t="s">
        <v>934</v>
      </c>
      <c r="F128" s="208" t="s">
        <v>935</v>
      </c>
      <c r="G128" s="209" t="s">
        <v>890</v>
      </c>
      <c r="H128" s="210">
        <v>1</v>
      </c>
      <c r="I128" s="211"/>
      <c r="J128" s="212">
        <f>ROUND(I128*H128,2)</f>
        <v>0</v>
      </c>
      <c r="K128" s="208" t="s">
        <v>19</v>
      </c>
      <c r="L128" s="46"/>
      <c r="M128" s="213" t="s">
        <v>19</v>
      </c>
      <c r="N128" s="214" t="s">
        <v>45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145</v>
      </c>
      <c r="AT128" s="217" t="s">
        <v>140</v>
      </c>
      <c r="AU128" s="217" t="s">
        <v>82</v>
      </c>
      <c r="AY128" s="19" t="s">
        <v>137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82</v>
      </c>
      <c r="BK128" s="218">
        <f>ROUND(I128*H128,2)</f>
        <v>0</v>
      </c>
      <c r="BL128" s="19" t="s">
        <v>145</v>
      </c>
      <c r="BM128" s="217" t="s">
        <v>329</v>
      </c>
    </row>
    <row r="129" s="2" customFormat="1">
      <c r="A129" s="40"/>
      <c r="B129" s="41"/>
      <c r="C129" s="42"/>
      <c r="D129" s="219" t="s">
        <v>147</v>
      </c>
      <c r="E129" s="42"/>
      <c r="F129" s="220" t="s">
        <v>935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147</v>
      </c>
      <c r="AU129" s="19" t="s">
        <v>82</v>
      </c>
    </row>
    <row r="130" s="2" customFormat="1" ht="16.5" customHeight="1">
      <c r="A130" s="40"/>
      <c r="B130" s="41"/>
      <c r="C130" s="206" t="s">
        <v>74</v>
      </c>
      <c r="D130" s="206" t="s">
        <v>140</v>
      </c>
      <c r="E130" s="207" t="s">
        <v>936</v>
      </c>
      <c r="F130" s="208" t="s">
        <v>937</v>
      </c>
      <c r="G130" s="209" t="s">
        <v>890</v>
      </c>
      <c r="H130" s="210">
        <v>2</v>
      </c>
      <c r="I130" s="211"/>
      <c r="J130" s="212">
        <f>ROUND(I130*H130,2)</f>
        <v>0</v>
      </c>
      <c r="K130" s="208" t="s">
        <v>19</v>
      </c>
      <c r="L130" s="46"/>
      <c r="M130" s="213" t="s">
        <v>19</v>
      </c>
      <c r="N130" s="214" t="s">
        <v>45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145</v>
      </c>
      <c r="AT130" s="217" t="s">
        <v>140</v>
      </c>
      <c r="AU130" s="217" t="s">
        <v>82</v>
      </c>
      <c r="AY130" s="19" t="s">
        <v>137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82</v>
      </c>
      <c r="BK130" s="218">
        <f>ROUND(I130*H130,2)</f>
        <v>0</v>
      </c>
      <c r="BL130" s="19" t="s">
        <v>145</v>
      </c>
      <c r="BM130" s="217" t="s">
        <v>938</v>
      </c>
    </row>
    <row r="131" s="2" customFormat="1">
      <c r="A131" s="40"/>
      <c r="B131" s="41"/>
      <c r="C131" s="42"/>
      <c r="D131" s="219" t="s">
        <v>147</v>
      </c>
      <c r="E131" s="42"/>
      <c r="F131" s="220" t="s">
        <v>937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147</v>
      </c>
      <c r="AU131" s="19" t="s">
        <v>82</v>
      </c>
    </row>
    <row r="132" s="2" customFormat="1" ht="16.5" customHeight="1">
      <c r="A132" s="40"/>
      <c r="B132" s="41"/>
      <c r="C132" s="206" t="s">
        <v>74</v>
      </c>
      <c r="D132" s="206" t="s">
        <v>140</v>
      </c>
      <c r="E132" s="207" t="s">
        <v>939</v>
      </c>
      <c r="F132" s="208" t="s">
        <v>940</v>
      </c>
      <c r="G132" s="209" t="s">
        <v>890</v>
      </c>
      <c r="H132" s="210">
        <v>7</v>
      </c>
      <c r="I132" s="211"/>
      <c r="J132" s="212">
        <f>ROUND(I132*H132,2)</f>
        <v>0</v>
      </c>
      <c r="K132" s="208" t="s">
        <v>19</v>
      </c>
      <c r="L132" s="46"/>
      <c r="M132" s="213" t="s">
        <v>19</v>
      </c>
      <c r="N132" s="214" t="s">
        <v>45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145</v>
      </c>
      <c r="AT132" s="217" t="s">
        <v>140</v>
      </c>
      <c r="AU132" s="217" t="s">
        <v>82</v>
      </c>
      <c r="AY132" s="19" t="s">
        <v>137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82</v>
      </c>
      <c r="BK132" s="218">
        <f>ROUND(I132*H132,2)</f>
        <v>0</v>
      </c>
      <c r="BL132" s="19" t="s">
        <v>145</v>
      </c>
      <c r="BM132" s="217" t="s">
        <v>941</v>
      </c>
    </row>
    <row r="133" s="2" customFormat="1">
      <c r="A133" s="40"/>
      <c r="B133" s="41"/>
      <c r="C133" s="42"/>
      <c r="D133" s="219" t="s">
        <v>147</v>
      </c>
      <c r="E133" s="42"/>
      <c r="F133" s="220" t="s">
        <v>940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147</v>
      </c>
      <c r="AU133" s="19" t="s">
        <v>82</v>
      </c>
    </row>
    <row r="134" s="2" customFormat="1" ht="16.5" customHeight="1">
      <c r="A134" s="40"/>
      <c r="B134" s="41"/>
      <c r="C134" s="206" t="s">
        <v>74</v>
      </c>
      <c r="D134" s="206" t="s">
        <v>140</v>
      </c>
      <c r="E134" s="207" t="s">
        <v>942</v>
      </c>
      <c r="F134" s="208" t="s">
        <v>943</v>
      </c>
      <c r="G134" s="209" t="s">
        <v>192</v>
      </c>
      <c r="H134" s="210">
        <v>10</v>
      </c>
      <c r="I134" s="211"/>
      <c r="J134" s="212">
        <f>ROUND(I134*H134,2)</f>
        <v>0</v>
      </c>
      <c r="K134" s="208" t="s">
        <v>19</v>
      </c>
      <c r="L134" s="46"/>
      <c r="M134" s="213" t="s">
        <v>19</v>
      </c>
      <c r="N134" s="214" t="s">
        <v>45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145</v>
      </c>
      <c r="AT134" s="217" t="s">
        <v>140</v>
      </c>
      <c r="AU134" s="217" t="s">
        <v>82</v>
      </c>
      <c r="AY134" s="19" t="s">
        <v>137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82</v>
      </c>
      <c r="BK134" s="218">
        <f>ROUND(I134*H134,2)</f>
        <v>0</v>
      </c>
      <c r="BL134" s="19" t="s">
        <v>145</v>
      </c>
      <c r="BM134" s="217" t="s">
        <v>944</v>
      </c>
    </row>
    <row r="135" s="2" customFormat="1">
      <c r="A135" s="40"/>
      <c r="B135" s="41"/>
      <c r="C135" s="42"/>
      <c r="D135" s="219" t="s">
        <v>147</v>
      </c>
      <c r="E135" s="42"/>
      <c r="F135" s="220" t="s">
        <v>943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147</v>
      </c>
      <c r="AU135" s="19" t="s">
        <v>82</v>
      </c>
    </row>
    <row r="136" s="2" customFormat="1" ht="16.5" customHeight="1">
      <c r="A136" s="40"/>
      <c r="B136" s="41"/>
      <c r="C136" s="206" t="s">
        <v>74</v>
      </c>
      <c r="D136" s="206" t="s">
        <v>140</v>
      </c>
      <c r="E136" s="207" t="s">
        <v>945</v>
      </c>
      <c r="F136" s="208" t="s">
        <v>946</v>
      </c>
      <c r="G136" s="209" t="s">
        <v>192</v>
      </c>
      <c r="H136" s="210">
        <v>10</v>
      </c>
      <c r="I136" s="211"/>
      <c r="J136" s="212">
        <f>ROUND(I136*H136,2)</f>
        <v>0</v>
      </c>
      <c r="K136" s="208" t="s">
        <v>19</v>
      </c>
      <c r="L136" s="46"/>
      <c r="M136" s="213" t="s">
        <v>19</v>
      </c>
      <c r="N136" s="214" t="s">
        <v>45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145</v>
      </c>
      <c r="AT136" s="217" t="s">
        <v>140</v>
      </c>
      <c r="AU136" s="217" t="s">
        <v>82</v>
      </c>
      <c r="AY136" s="19" t="s">
        <v>137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82</v>
      </c>
      <c r="BK136" s="218">
        <f>ROUND(I136*H136,2)</f>
        <v>0</v>
      </c>
      <c r="BL136" s="19" t="s">
        <v>145</v>
      </c>
      <c r="BM136" s="217" t="s">
        <v>947</v>
      </c>
    </row>
    <row r="137" s="2" customFormat="1">
      <c r="A137" s="40"/>
      <c r="B137" s="41"/>
      <c r="C137" s="42"/>
      <c r="D137" s="219" t="s">
        <v>147</v>
      </c>
      <c r="E137" s="42"/>
      <c r="F137" s="220" t="s">
        <v>946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147</v>
      </c>
      <c r="AU137" s="19" t="s">
        <v>82</v>
      </c>
    </row>
    <row r="138" s="2" customFormat="1" ht="16.5" customHeight="1">
      <c r="A138" s="40"/>
      <c r="B138" s="41"/>
      <c r="C138" s="206" t="s">
        <v>74</v>
      </c>
      <c r="D138" s="206" t="s">
        <v>140</v>
      </c>
      <c r="E138" s="207" t="s">
        <v>948</v>
      </c>
      <c r="F138" s="208" t="s">
        <v>949</v>
      </c>
      <c r="G138" s="209" t="s">
        <v>192</v>
      </c>
      <c r="H138" s="210">
        <v>10</v>
      </c>
      <c r="I138" s="211"/>
      <c r="J138" s="212">
        <f>ROUND(I138*H138,2)</f>
        <v>0</v>
      </c>
      <c r="K138" s="208" t="s">
        <v>19</v>
      </c>
      <c r="L138" s="46"/>
      <c r="M138" s="213" t="s">
        <v>19</v>
      </c>
      <c r="N138" s="214" t="s">
        <v>45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145</v>
      </c>
      <c r="AT138" s="217" t="s">
        <v>140</v>
      </c>
      <c r="AU138" s="217" t="s">
        <v>82</v>
      </c>
      <c r="AY138" s="19" t="s">
        <v>137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82</v>
      </c>
      <c r="BK138" s="218">
        <f>ROUND(I138*H138,2)</f>
        <v>0</v>
      </c>
      <c r="BL138" s="19" t="s">
        <v>145</v>
      </c>
      <c r="BM138" s="217" t="s">
        <v>950</v>
      </c>
    </row>
    <row r="139" s="2" customFormat="1">
      <c r="A139" s="40"/>
      <c r="B139" s="41"/>
      <c r="C139" s="42"/>
      <c r="D139" s="219" t="s">
        <v>147</v>
      </c>
      <c r="E139" s="42"/>
      <c r="F139" s="220" t="s">
        <v>949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147</v>
      </c>
      <c r="AU139" s="19" t="s">
        <v>82</v>
      </c>
    </row>
    <row r="140" s="2" customFormat="1" ht="16.5" customHeight="1">
      <c r="A140" s="40"/>
      <c r="B140" s="41"/>
      <c r="C140" s="206" t="s">
        <v>74</v>
      </c>
      <c r="D140" s="206" t="s">
        <v>140</v>
      </c>
      <c r="E140" s="207" t="s">
        <v>951</v>
      </c>
      <c r="F140" s="208" t="s">
        <v>949</v>
      </c>
      <c r="G140" s="209" t="s">
        <v>192</v>
      </c>
      <c r="H140" s="210">
        <v>10</v>
      </c>
      <c r="I140" s="211"/>
      <c r="J140" s="212">
        <f>ROUND(I140*H140,2)</f>
        <v>0</v>
      </c>
      <c r="K140" s="208" t="s">
        <v>19</v>
      </c>
      <c r="L140" s="46"/>
      <c r="M140" s="213" t="s">
        <v>19</v>
      </c>
      <c r="N140" s="214" t="s">
        <v>45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145</v>
      </c>
      <c r="AT140" s="217" t="s">
        <v>140</v>
      </c>
      <c r="AU140" s="217" t="s">
        <v>82</v>
      </c>
      <c r="AY140" s="19" t="s">
        <v>137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82</v>
      </c>
      <c r="BK140" s="218">
        <f>ROUND(I140*H140,2)</f>
        <v>0</v>
      </c>
      <c r="BL140" s="19" t="s">
        <v>145</v>
      </c>
      <c r="BM140" s="217" t="s">
        <v>952</v>
      </c>
    </row>
    <row r="141" s="2" customFormat="1">
      <c r="A141" s="40"/>
      <c r="B141" s="41"/>
      <c r="C141" s="42"/>
      <c r="D141" s="219" t="s">
        <v>147</v>
      </c>
      <c r="E141" s="42"/>
      <c r="F141" s="220" t="s">
        <v>949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147</v>
      </c>
      <c r="AU141" s="19" t="s">
        <v>82</v>
      </c>
    </row>
    <row r="142" s="2" customFormat="1" ht="16.5" customHeight="1">
      <c r="A142" s="40"/>
      <c r="B142" s="41"/>
      <c r="C142" s="206" t="s">
        <v>74</v>
      </c>
      <c r="D142" s="206" t="s">
        <v>140</v>
      </c>
      <c r="E142" s="207" t="s">
        <v>953</v>
      </c>
      <c r="F142" s="208" t="s">
        <v>954</v>
      </c>
      <c r="G142" s="209" t="s">
        <v>890</v>
      </c>
      <c r="H142" s="210">
        <v>4</v>
      </c>
      <c r="I142" s="211"/>
      <c r="J142" s="212">
        <f>ROUND(I142*H142,2)</f>
        <v>0</v>
      </c>
      <c r="K142" s="208" t="s">
        <v>19</v>
      </c>
      <c r="L142" s="46"/>
      <c r="M142" s="213" t="s">
        <v>19</v>
      </c>
      <c r="N142" s="214" t="s">
        <v>45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145</v>
      </c>
      <c r="AT142" s="217" t="s">
        <v>140</v>
      </c>
      <c r="AU142" s="217" t="s">
        <v>82</v>
      </c>
      <c r="AY142" s="19" t="s">
        <v>137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82</v>
      </c>
      <c r="BK142" s="218">
        <f>ROUND(I142*H142,2)</f>
        <v>0</v>
      </c>
      <c r="BL142" s="19" t="s">
        <v>145</v>
      </c>
      <c r="BM142" s="217" t="s">
        <v>433</v>
      </c>
    </row>
    <row r="143" s="2" customFormat="1">
      <c r="A143" s="40"/>
      <c r="B143" s="41"/>
      <c r="C143" s="42"/>
      <c r="D143" s="219" t="s">
        <v>147</v>
      </c>
      <c r="E143" s="42"/>
      <c r="F143" s="220" t="s">
        <v>954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147</v>
      </c>
      <c r="AU143" s="19" t="s">
        <v>82</v>
      </c>
    </row>
    <row r="144" s="2" customFormat="1" ht="16.5" customHeight="1">
      <c r="A144" s="40"/>
      <c r="B144" s="41"/>
      <c r="C144" s="206" t="s">
        <v>74</v>
      </c>
      <c r="D144" s="206" t="s">
        <v>140</v>
      </c>
      <c r="E144" s="207" t="s">
        <v>955</v>
      </c>
      <c r="F144" s="208" t="s">
        <v>956</v>
      </c>
      <c r="G144" s="209" t="s">
        <v>890</v>
      </c>
      <c r="H144" s="210">
        <v>1</v>
      </c>
      <c r="I144" s="211"/>
      <c r="J144" s="212">
        <f>ROUND(I144*H144,2)</f>
        <v>0</v>
      </c>
      <c r="K144" s="208" t="s">
        <v>19</v>
      </c>
      <c r="L144" s="46"/>
      <c r="M144" s="213" t="s">
        <v>19</v>
      </c>
      <c r="N144" s="214" t="s">
        <v>45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145</v>
      </c>
      <c r="AT144" s="217" t="s">
        <v>140</v>
      </c>
      <c r="AU144" s="217" t="s">
        <v>82</v>
      </c>
      <c r="AY144" s="19" t="s">
        <v>137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82</v>
      </c>
      <c r="BK144" s="218">
        <f>ROUND(I144*H144,2)</f>
        <v>0</v>
      </c>
      <c r="BL144" s="19" t="s">
        <v>145</v>
      </c>
      <c r="BM144" s="217" t="s">
        <v>957</v>
      </c>
    </row>
    <row r="145" s="2" customFormat="1">
      <c r="A145" s="40"/>
      <c r="B145" s="41"/>
      <c r="C145" s="42"/>
      <c r="D145" s="219" t="s">
        <v>147</v>
      </c>
      <c r="E145" s="42"/>
      <c r="F145" s="220" t="s">
        <v>956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147</v>
      </c>
      <c r="AU145" s="19" t="s">
        <v>82</v>
      </c>
    </row>
    <row r="146" s="2" customFormat="1" ht="16.5" customHeight="1">
      <c r="A146" s="40"/>
      <c r="B146" s="41"/>
      <c r="C146" s="206" t="s">
        <v>74</v>
      </c>
      <c r="D146" s="206" t="s">
        <v>140</v>
      </c>
      <c r="E146" s="207" t="s">
        <v>958</v>
      </c>
      <c r="F146" s="208" t="s">
        <v>959</v>
      </c>
      <c r="G146" s="209" t="s">
        <v>890</v>
      </c>
      <c r="H146" s="210">
        <v>2</v>
      </c>
      <c r="I146" s="211"/>
      <c r="J146" s="212">
        <f>ROUND(I146*H146,2)</f>
        <v>0</v>
      </c>
      <c r="K146" s="208" t="s">
        <v>19</v>
      </c>
      <c r="L146" s="46"/>
      <c r="M146" s="213" t="s">
        <v>19</v>
      </c>
      <c r="N146" s="214" t="s">
        <v>45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145</v>
      </c>
      <c r="AT146" s="217" t="s">
        <v>140</v>
      </c>
      <c r="AU146" s="217" t="s">
        <v>82</v>
      </c>
      <c r="AY146" s="19" t="s">
        <v>137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82</v>
      </c>
      <c r="BK146" s="218">
        <f>ROUND(I146*H146,2)</f>
        <v>0</v>
      </c>
      <c r="BL146" s="19" t="s">
        <v>145</v>
      </c>
      <c r="BM146" s="217" t="s">
        <v>239</v>
      </c>
    </row>
    <row r="147" s="2" customFormat="1">
      <c r="A147" s="40"/>
      <c r="B147" s="41"/>
      <c r="C147" s="42"/>
      <c r="D147" s="219" t="s">
        <v>147</v>
      </c>
      <c r="E147" s="42"/>
      <c r="F147" s="220" t="s">
        <v>959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147</v>
      </c>
      <c r="AU147" s="19" t="s">
        <v>82</v>
      </c>
    </row>
    <row r="148" s="2" customFormat="1" ht="16.5" customHeight="1">
      <c r="A148" s="40"/>
      <c r="B148" s="41"/>
      <c r="C148" s="206" t="s">
        <v>74</v>
      </c>
      <c r="D148" s="206" t="s">
        <v>140</v>
      </c>
      <c r="E148" s="207" t="s">
        <v>960</v>
      </c>
      <c r="F148" s="208" t="s">
        <v>961</v>
      </c>
      <c r="G148" s="209" t="s">
        <v>749</v>
      </c>
      <c r="H148" s="210">
        <v>1</v>
      </c>
      <c r="I148" s="211"/>
      <c r="J148" s="212">
        <f>ROUND(I148*H148,2)</f>
        <v>0</v>
      </c>
      <c r="K148" s="208" t="s">
        <v>19</v>
      </c>
      <c r="L148" s="46"/>
      <c r="M148" s="213" t="s">
        <v>19</v>
      </c>
      <c r="N148" s="214" t="s">
        <v>45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145</v>
      </c>
      <c r="AT148" s="217" t="s">
        <v>140</v>
      </c>
      <c r="AU148" s="217" t="s">
        <v>82</v>
      </c>
      <c r="AY148" s="19" t="s">
        <v>137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82</v>
      </c>
      <c r="BK148" s="218">
        <f>ROUND(I148*H148,2)</f>
        <v>0</v>
      </c>
      <c r="BL148" s="19" t="s">
        <v>145</v>
      </c>
      <c r="BM148" s="217" t="s">
        <v>962</v>
      </c>
    </row>
    <row r="149" s="2" customFormat="1">
      <c r="A149" s="40"/>
      <c r="B149" s="41"/>
      <c r="C149" s="42"/>
      <c r="D149" s="219" t="s">
        <v>147</v>
      </c>
      <c r="E149" s="42"/>
      <c r="F149" s="220" t="s">
        <v>961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147</v>
      </c>
      <c r="AU149" s="19" t="s">
        <v>82</v>
      </c>
    </row>
    <row r="150" s="12" customFormat="1" ht="25.92" customHeight="1">
      <c r="A150" s="12"/>
      <c r="B150" s="190"/>
      <c r="C150" s="191"/>
      <c r="D150" s="192" t="s">
        <v>73</v>
      </c>
      <c r="E150" s="193" t="s">
        <v>963</v>
      </c>
      <c r="F150" s="193" t="s">
        <v>964</v>
      </c>
      <c r="G150" s="191"/>
      <c r="H150" s="191"/>
      <c r="I150" s="194"/>
      <c r="J150" s="195">
        <f>BK150</f>
        <v>0</v>
      </c>
      <c r="K150" s="191"/>
      <c r="L150" s="196"/>
      <c r="M150" s="197"/>
      <c r="N150" s="198"/>
      <c r="O150" s="198"/>
      <c r="P150" s="199">
        <v>0</v>
      </c>
      <c r="Q150" s="198"/>
      <c r="R150" s="199">
        <v>0</v>
      </c>
      <c r="S150" s="198"/>
      <c r="T150" s="200"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1" t="s">
        <v>82</v>
      </c>
      <c r="AT150" s="202" t="s">
        <v>73</v>
      </c>
      <c r="AU150" s="202" t="s">
        <v>74</v>
      </c>
      <c r="AY150" s="201" t="s">
        <v>137</v>
      </c>
      <c r="BK150" s="203">
        <v>0</v>
      </c>
    </row>
    <row r="151" s="12" customFormat="1" ht="25.92" customHeight="1">
      <c r="A151" s="12"/>
      <c r="B151" s="190"/>
      <c r="C151" s="191"/>
      <c r="D151" s="192" t="s">
        <v>73</v>
      </c>
      <c r="E151" s="193" t="s">
        <v>965</v>
      </c>
      <c r="F151" s="193" t="s">
        <v>966</v>
      </c>
      <c r="G151" s="191"/>
      <c r="H151" s="191"/>
      <c r="I151" s="194"/>
      <c r="J151" s="195">
        <f>BK151</f>
        <v>0</v>
      </c>
      <c r="K151" s="191"/>
      <c r="L151" s="196"/>
      <c r="M151" s="197"/>
      <c r="N151" s="198"/>
      <c r="O151" s="198"/>
      <c r="P151" s="199">
        <f>SUM(P152:P161)</f>
        <v>0</v>
      </c>
      <c r="Q151" s="198"/>
      <c r="R151" s="199">
        <f>SUM(R152:R161)</f>
        <v>0</v>
      </c>
      <c r="S151" s="198"/>
      <c r="T151" s="200">
        <f>SUM(T152:T161)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1" t="s">
        <v>82</v>
      </c>
      <c r="AT151" s="202" t="s">
        <v>73</v>
      </c>
      <c r="AU151" s="202" t="s">
        <v>74</v>
      </c>
      <c r="AY151" s="201" t="s">
        <v>137</v>
      </c>
      <c r="BK151" s="203">
        <f>SUM(BK152:BK161)</f>
        <v>0</v>
      </c>
    </row>
    <row r="152" s="2" customFormat="1" ht="16.5" customHeight="1">
      <c r="A152" s="40"/>
      <c r="B152" s="41"/>
      <c r="C152" s="206" t="s">
        <v>74</v>
      </c>
      <c r="D152" s="206" t="s">
        <v>140</v>
      </c>
      <c r="E152" s="207" t="s">
        <v>967</v>
      </c>
      <c r="F152" s="208" t="s">
        <v>968</v>
      </c>
      <c r="G152" s="209" t="s">
        <v>890</v>
      </c>
      <c r="H152" s="210">
        <v>12</v>
      </c>
      <c r="I152" s="211"/>
      <c r="J152" s="212">
        <f>ROUND(I152*H152,2)</f>
        <v>0</v>
      </c>
      <c r="K152" s="208" t="s">
        <v>19</v>
      </c>
      <c r="L152" s="46"/>
      <c r="M152" s="213" t="s">
        <v>19</v>
      </c>
      <c r="N152" s="214" t="s">
        <v>45</v>
      </c>
      <c r="O152" s="86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145</v>
      </c>
      <c r="AT152" s="217" t="s">
        <v>140</v>
      </c>
      <c r="AU152" s="217" t="s">
        <v>82</v>
      </c>
      <c r="AY152" s="19" t="s">
        <v>137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82</v>
      </c>
      <c r="BK152" s="218">
        <f>ROUND(I152*H152,2)</f>
        <v>0</v>
      </c>
      <c r="BL152" s="19" t="s">
        <v>145</v>
      </c>
      <c r="BM152" s="217" t="s">
        <v>271</v>
      </c>
    </row>
    <row r="153" s="2" customFormat="1">
      <c r="A153" s="40"/>
      <c r="B153" s="41"/>
      <c r="C153" s="42"/>
      <c r="D153" s="219" t="s">
        <v>147</v>
      </c>
      <c r="E153" s="42"/>
      <c r="F153" s="220" t="s">
        <v>968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147</v>
      </c>
      <c r="AU153" s="19" t="s">
        <v>82</v>
      </c>
    </row>
    <row r="154" s="2" customFormat="1" ht="16.5" customHeight="1">
      <c r="A154" s="40"/>
      <c r="B154" s="41"/>
      <c r="C154" s="206" t="s">
        <v>74</v>
      </c>
      <c r="D154" s="206" t="s">
        <v>140</v>
      </c>
      <c r="E154" s="207" t="s">
        <v>969</v>
      </c>
      <c r="F154" s="208" t="s">
        <v>970</v>
      </c>
      <c r="G154" s="209" t="s">
        <v>890</v>
      </c>
      <c r="H154" s="210">
        <v>2</v>
      </c>
      <c r="I154" s="211"/>
      <c r="J154" s="212">
        <f>ROUND(I154*H154,2)</f>
        <v>0</v>
      </c>
      <c r="K154" s="208" t="s">
        <v>19</v>
      </c>
      <c r="L154" s="46"/>
      <c r="M154" s="213" t="s">
        <v>19</v>
      </c>
      <c r="N154" s="214" t="s">
        <v>45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145</v>
      </c>
      <c r="AT154" s="217" t="s">
        <v>140</v>
      </c>
      <c r="AU154" s="217" t="s">
        <v>82</v>
      </c>
      <c r="AY154" s="19" t="s">
        <v>137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82</v>
      </c>
      <c r="BK154" s="218">
        <f>ROUND(I154*H154,2)</f>
        <v>0</v>
      </c>
      <c r="BL154" s="19" t="s">
        <v>145</v>
      </c>
      <c r="BM154" s="217" t="s">
        <v>447</v>
      </c>
    </row>
    <row r="155" s="2" customFormat="1">
      <c r="A155" s="40"/>
      <c r="B155" s="41"/>
      <c r="C155" s="42"/>
      <c r="D155" s="219" t="s">
        <v>147</v>
      </c>
      <c r="E155" s="42"/>
      <c r="F155" s="220" t="s">
        <v>970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147</v>
      </c>
      <c r="AU155" s="19" t="s">
        <v>82</v>
      </c>
    </row>
    <row r="156" s="2" customFormat="1" ht="16.5" customHeight="1">
      <c r="A156" s="40"/>
      <c r="B156" s="41"/>
      <c r="C156" s="206" t="s">
        <v>74</v>
      </c>
      <c r="D156" s="206" t="s">
        <v>140</v>
      </c>
      <c r="E156" s="207" t="s">
        <v>971</v>
      </c>
      <c r="F156" s="208" t="s">
        <v>972</v>
      </c>
      <c r="G156" s="209" t="s">
        <v>890</v>
      </c>
      <c r="H156" s="210">
        <v>1</v>
      </c>
      <c r="I156" s="211"/>
      <c r="J156" s="212">
        <f>ROUND(I156*H156,2)</f>
        <v>0</v>
      </c>
      <c r="K156" s="208" t="s">
        <v>19</v>
      </c>
      <c r="L156" s="46"/>
      <c r="M156" s="213" t="s">
        <v>19</v>
      </c>
      <c r="N156" s="214" t="s">
        <v>45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145</v>
      </c>
      <c r="AT156" s="217" t="s">
        <v>140</v>
      </c>
      <c r="AU156" s="217" t="s">
        <v>82</v>
      </c>
      <c r="AY156" s="19" t="s">
        <v>137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82</v>
      </c>
      <c r="BK156" s="218">
        <f>ROUND(I156*H156,2)</f>
        <v>0</v>
      </c>
      <c r="BL156" s="19" t="s">
        <v>145</v>
      </c>
      <c r="BM156" s="217" t="s">
        <v>228</v>
      </c>
    </row>
    <row r="157" s="2" customFormat="1">
      <c r="A157" s="40"/>
      <c r="B157" s="41"/>
      <c r="C157" s="42"/>
      <c r="D157" s="219" t="s">
        <v>147</v>
      </c>
      <c r="E157" s="42"/>
      <c r="F157" s="220" t="s">
        <v>972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147</v>
      </c>
      <c r="AU157" s="19" t="s">
        <v>82</v>
      </c>
    </row>
    <row r="158" s="2" customFormat="1" ht="16.5" customHeight="1">
      <c r="A158" s="40"/>
      <c r="B158" s="41"/>
      <c r="C158" s="206" t="s">
        <v>74</v>
      </c>
      <c r="D158" s="206" t="s">
        <v>140</v>
      </c>
      <c r="E158" s="207" t="s">
        <v>973</v>
      </c>
      <c r="F158" s="208" t="s">
        <v>974</v>
      </c>
      <c r="G158" s="209" t="s">
        <v>890</v>
      </c>
      <c r="H158" s="210">
        <v>2</v>
      </c>
      <c r="I158" s="211"/>
      <c r="J158" s="212">
        <f>ROUND(I158*H158,2)</f>
        <v>0</v>
      </c>
      <c r="K158" s="208" t="s">
        <v>19</v>
      </c>
      <c r="L158" s="46"/>
      <c r="M158" s="213" t="s">
        <v>19</v>
      </c>
      <c r="N158" s="214" t="s">
        <v>45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145</v>
      </c>
      <c r="AT158" s="217" t="s">
        <v>140</v>
      </c>
      <c r="AU158" s="217" t="s">
        <v>82</v>
      </c>
      <c r="AY158" s="19" t="s">
        <v>137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82</v>
      </c>
      <c r="BK158" s="218">
        <f>ROUND(I158*H158,2)</f>
        <v>0</v>
      </c>
      <c r="BL158" s="19" t="s">
        <v>145</v>
      </c>
      <c r="BM158" s="217" t="s">
        <v>318</v>
      </c>
    </row>
    <row r="159" s="2" customFormat="1">
      <c r="A159" s="40"/>
      <c r="B159" s="41"/>
      <c r="C159" s="42"/>
      <c r="D159" s="219" t="s">
        <v>147</v>
      </c>
      <c r="E159" s="42"/>
      <c r="F159" s="220" t="s">
        <v>974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147</v>
      </c>
      <c r="AU159" s="19" t="s">
        <v>82</v>
      </c>
    </row>
    <row r="160" s="2" customFormat="1" ht="16.5" customHeight="1">
      <c r="A160" s="40"/>
      <c r="B160" s="41"/>
      <c r="C160" s="206" t="s">
        <v>74</v>
      </c>
      <c r="D160" s="206" t="s">
        <v>140</v>
      </c>
      <c r="E160" s="207" t="s">
        <v>975</v>
      </c>
      <c r="F160" s="208" t="s">
        <v>976</v>
      </c>
      <c r="G160" s="209" t="s">
        <v>749</v>
      </c>
      <c r="H160" s="210">
        <v>1</v>
      </c>
      <c r="I160" s="211"/>
      <c r="J160" s="212">
        <f>ROUND(I160*H160,2)</f>
        <v>0</v>
      </c>
      <c r="K160" s="208" t="s">
        <v>19</v>
      </c>
      <c r="L160" s="46"/>
      <c r="M160" s="213" t="s">
        <v>19</v>
      </c>
      <c r="N160" s="214" t="s">
        <v>45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145</v>
      </c>
      <c r="AT160" s="217" t="s">
        <v>140</v>
      </c>
      <c r="AU160" s="217" t="s">
        <v>82</v>
      </c>
      <c r="AY160" s="19" t="s">
        <v>137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82</v>
      </c>
      <c r="BK160" s="218">
        <f>ROUND(I160*H160,2)</f>
        <v>0</v>
      </c>
      <c r="BL160" s="19" t="s">
        <v>145</v>
      </c>
      <c r="BM160" s="217" t="s">
        <v>977</v>
      </c>
    </row>
    <row r="161" s="2" customFormat="1">
      <c r="A161" s="40"/>
      <c r="B161" s="41"/>
      <c r="C161" s="42"/>
      <c r="D161" s="219" t="s">
        <v>147</v>
      </c>
      <c r="E161" s="42"/>
      <c r="F161" s="220" t="s">
        <v>976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147</v>
      </c>
      <c r="AU161" s="19" t="s">
        <v>82</v>
      </c>
    </row>
    <row r="162" s="12" customFormat="1" ht="25.92" customHeight="1">
      <c r="A162" s="12"/>
      <c r="B162" s="190"/>
      <c r="C162" s="191"/>
      <c r="D162" s="192" t="s">
        <v>73</v>
      </c>
      <c r="E162" s="193" t="s">
        <v>978</v>
      </c>
      <c r="F162" s="193" t="s">
        <v>979</v>
      </c>
      <c r="G162" s="191"/>
      <c r="H162" s="191"/>
      <c r="I162" s="194"/>
      <c r="J162" s="195">
        <f>BK162</f>
        <v>0</v>
      </c>
      <c r="K162" s="191"/>
      <c r="L162" s="196"/>
      <c r="M162" s="197"/>
      <c r="N162" s="198"/>
      <c r="O162" s="198"/>
      <c r="P162" s="199">
        <f>SUM(P163:P182)</f>
        <v>0</v>
      </c>
      <c r="Q162" s="198"/>
      <c r="R162" s="199">
        <f>SUM(R163:R182)</f>
        <v>0</v>
      </c>
      <c r="S162" s="198"/>
      <c r="T162" s="200">
        <f>SUM(T163:T182)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1" t="s">
        <v>82</v>
      </c>
      <c r="AT162" s="202" t="s">
        <v>73</v>
      </c>
      <c r="AU162" s="202" t="s">
        <v>74</v>
      </c>
      <c r="AY162" s="201" t="s">
        <v>137</v>
      </c>
      <c r="BK162" s="203">
        <f>SUM(BK163:BK182)</f>
        <v>0</v>
      </c>
    </row>
    <row r="163" s="2" customFormat="1" ht="16.5" customHeight="1">
      <c r="A163" s="40"/>
      <c r="B163" s="41"/>
      <c r="C163" s="206" t="s">
        <v>74</v>
      </c>
      <c r="D163" s="206" t="s">
        <v>140</v>
      </c>
      <c r="E163" s="207" t="s">
        <v>980</v>
      </c>
      <c r="F163" s="208" t="s">
        <v>981</v>
      </c>
      <c r="G163" s="209" t="s">
        <v>192</v>
      </c>
      <c r="H163" s="210">
        <v>10</v>
      </c>
      <c r="I163" s="211"/>
      <c r="J163" s="212">
        <f>ROUND(I163*H163,2)</f>
        <v>0</v>
      </c>
      <c r="K163" s="208" t="s">
        <v>19</v>
      </c>
      <c r="L163" s="46"/>
      <c r="M163" s="213" t="s">
        <v>19</v>
      </c>
      <c r="N163" s="214" t="s">
        <v>45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145</v>
      </c>
      <c r="AT163" s="217" t="s">
        <v>140</v>
      </c>
      <c r="AU163" s="217" t="s">
        <v>82</v>
      </c>
      <c r="AY163" s="19" t="s">
        <v>137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82</v>
      </c>
      <c r="BK163" s="218">
        <f>ROUND(I163*H163,2)</f>
        <v>0</v>
      </c>
      <c r="BL163" s="19" t="s">
        <v>145</v>
      </c>
      <c r="BM163" s="217" t="s">
        <v>982</v>
      </c>
    </row>
    <row r="164" s="2" customFormat="1">
      <c r="A164" s="40"/>
      <c r="B164" s="41"/>
      <c r="C164" s="42"/>
      <c r="D164" s="219" t="s">
        <v>147</v>
      </c>
      <c r="E164" s="42"/>
      <c r="F164" s="220" t="s">
        <v>981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147</v>
      </c>
      <c r="AU164" s="19" t="s">
        <v>82</v>
      </c>
    </row>
    <row r="165" s="2" customFormat="1" ht="16.5" customHeight="1">
      <c r="A165" s="40"/>
      <c r="B165" s="41"/>
      <c r="C165" s="206" t="s">
        <v>74</v>
      </c>
      <c r="D165" s="206" t="s">
        <v>140</v>
      </c>
      <c r="E165" s="207" t="s">
        <v>983</v>
      </c>
      <c r="F165" s="208" t="s">
        <v>984</v>
      </c>
      <c r="G165" s="209" t="s">
        <v>192</v>
      </c>
      <c r="H165" s="210">
        <v>10</v>
      </c>
      <c r="I165" s="211"/>
      <c r="J165" s="212">
        <f>ROUND(I165*H165,2)</f>
        <v>0</v>
      </c>
      <c r="K165" s="208" t="s">
        <v>19</v>
      </c>
      <c r="L165" s="46"/>
      <c r="M165" s="213" t="s">
        <v>19</v>
      </c>
      <c r="N165" s="214" t="s">
        <v>45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145</v>
      </c>
      <c r="AT165" s="217" t="s">
        <v>140</v>
      </c>
      <c r="AU165" s="217" t="s">
        <v>82</v>
      </c>
      <c r="AY165" s="19" t="s">
        <v>137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82</v>
      </c>
      <c r="BK165" s="218">
        <f>ROUND(I165*H165,2)</f>
        <v>0</v>
      </c>
      <c r="BL165" s="19" t="s">
        <v>145</v>
      </c>
      <c r="BM165" s="217" t="s">
        <v>485</v>
      </c>
    </row>
    <row r="166" s="2" customFormat="1">
      <c r="A166" s="40"/>
      <c r="B166" s="41"/>
      <c r="C166" s="42"/>
      <c r="D166" s="219" t="s">
        <v>147</v>
      </c>
      <c r="E166" s="42"/>
      <c r="F166" s="220" t="s">
        <v>984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147</v>
      </c>
      <c r="AU166" s="19" t="s">
        <v>82</v>
      </c>
    </row>
    <row r="167" s="2" customFormat="1" ht="16.5" customHeight="1">
      <c r="A167" s="40"/>
      <c r="B167" s="41"/>
      <c r="C167" s="206" t="s">
        <v>74</v>
      </c>
      <c r="D167" s="206" t="s">
        <v>140</v>
      </c>
      <c r="E167" s="207" t="s">
        <v>985</v>
      </c>
      <c r="F167" s="208" t="s">
        <v>986</v>
      </c>
      <c r="G167" s="209" t="s">
        <v>192</v>
      </c>
      <c r="H167" s="210">
        <v>20</v>
      </c>
      <c r="I167" s="211"/>
      <c r="J167" s="212">
        <f>ROUND(I167*H167,2)</f>
        <v>0</v>
      </c>
      <c r="K167" s="208" t="s">
        <v>19</v>
      </c>
      <c r="L167" s="46"/>
      <c r="M167" s="213" t="s">
        <v>19</v>
      </c>
      <c r="N167" s="214" t="s">
        <v>45</v>
      </c>
      <c r="O167" s="86"/>
      <c r="P167" s="215">
        <f>O167*H167</f>
        <v>0</v>
      </c>
      <c r="Q167" s="215">
        <v>0</v>
      </c>
      <c r="R167" s="215">
        <f>Q167*H167</f>
        <v>0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145</v>
      </c>
      <c r="AT167" s="217" t="s">
        <v>140</v>
      </c>
      <c r="AU167" s="217" t="s">
        <v>82</v>
      </c>
      <c r="AY167" s="19" t="s">
        <v>137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82</v>
      </c>
      <c r="BK167" s="218">
        <f>ROUND(I167*H167,2)</f>
        <v>0</v>
      </c>
      <c r="BL167" s="19" t="s">
        <v>145</v>
      </c>
      <c r="BM167" s="217" t="s">
        <v>987</v>
      </c>
    </row>
    <row r="168" s="2" customFormat="1">
      <c r="A168" s="40"/>
      <c r="B168" s="41"/>
      <c r="C168" s="42"/>
      <c r="D168" s="219" t="s">
        <v>147</v>
      </c>
      <c r="E168" s="42"/>
      <c r="F168" s="220" t="s">
        <v>986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147</v>
      </c>
      <c r="AU168" s="19" t="s">
        <v>82</v>
      </c>
    </row>
    <row r="169" s="2" customFormat="1" ht="16.5" customHeight="1">
      <c r="A169" s="40"/>
      <c r="B169" s="41"/>
      <c r="C169" s="206" t="s">
        <v>74</v>
      </c>
      <c r="D169" s="206" t="s">
        <v>140</v>
      </c>
      <c r="E169" s="207" t="s">
        <v>988</v>
      </c>
      <c r="F169" s="208" t="s">
        <v>989</v>
      </c>
      <c r="G169" s="209" t="s">
        <v>192</v>
      </c>
      <c r="H169" s="210">
        <v>450</v>
      </c>
      <c r="I169" s="211"/>
      <c r="J169" s="212">
        <f>ROUND(I169*H169,2)</f>
        <v>0</v>
      </c>
      <c r="K169" s="208" t="s">
        <v>19</v>
      </c>
      <c r="L169" s="46"/>
      <c r="M169" s="213" t="s">
        <v>19</v>
      </c>
      <c r="N169" s="214" t="s">
        <v>45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145</v>
      </c>
      <c r="AT169" s="217" t="s">
        <v>140</v>
      </c>
      <c r="AU169" s="217" t="s">
        <v>82</v>
      </c>
      <c r="AY169" s="19" t="s">
        <v>137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82</v>
      </c>
      <c r="BK169" s="218">
        <f>ROUND(I169*H169,2)</f>
        <v>0</v>
      </c>
      <c r="BL169" s="19" t="s">
        <v>145</v>
      </c>
      <c r="BM169" s="217" t="s">
        <v>490</v>
      </c>
    </row>
    <row r="170" s="2" customFormat="1">
      <c r="A170" s="40"/>
      <c r="B170" s="41"/>
      <c r="C170" s="42"/>
      <c r="D170" s="219" t="s">
        <v>147</v>
      </c>
      <c r="E170" s="42"/>
      <c r="F170" s="220" t="s">
        <v>989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147</v>
      </c>
      <c r="AU170" s="19" t="s">
        <v>82</v>
      </c>
    </row>
    <row r="171" s="2" customFormat="1" ht="16.5" customHeight="1">
      <c r="A171" s="40"/>
      <c r="B171" s="41"/>
      <c r="C171" s="206" t="s">
        <v>74</v>
      </c>
      <c r="D171" s="206" t="s">
        <v>140</v>
      </c>
      <c r="E171" s="207" t="s">
        <v>990</v>
      </c>
      <c r="F171" s="208" t="s">
        <v>991</v>
      </c>
      <c r="G171" s="209" t="s">
        <v>192</v>
      </c>
      <c r="H171" s="210">
        <v>300</v>
      </c>
      <c r="I171" s="211"/>
      <c r="J171" s="212">
        <f>ROUND(I171*H171,2)</f>
        <v>0</v>
      </c>
      <c r="K171" s="208" t="s">
        <v>19</v>
      </c>
      <c r="L171" s="46"/>
      <c r="M171" s="213" t="s">
        <v>19</v>
      </c>
      <c r="N171" s="214" t="s">
        <v>45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145</v>
      </c>
      <c r="AT171" s="217" t="s">
        <v>140</v>
      </c>
      <c r="AU171" s="217" t="s">
        <v>82</v>
      </c>
      <c r="AY171" s="19" t="s">
        <v>137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82</v>
      </c>
      <c r="BK171" s="218">
        <f>ROUND(I171*H171,2)</f>
        <v>0</v>
      </c>
      <c r="BL171" s="19" t="s">
        <v>145</v>
      </c>
      <c r="BM171" s="217" t="s">
        <v>992</v>
      </c>
    </row>
    <row r="172" s="2" customFormat="1">
      <c r="A172" s="40"/>
      <c r="B172" s="41"/>
      <c r="C172" s="42"/>
      <c r="D172" s="219" t="s">
        <v>147</v>
      </c>
      <c r="E172" s="42"/>
      <c r="F172" s="220" t="s">
        <v>991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147</v>
      </c>
      <c r="AU172" s="19" t="s">
        <v>82</v>
      </c>
    </row>
    <row r="173" s="2" customFormat="1" ht="16.5" customHeight="1">
      <c r="A173" s="40"/>
      <c r="B173" s="41"/>
      <c r="C173" s="206" t="s">
        <v>74</v>
      </c>
      <c r="D173" s="206" t="s">
        <v>140</v>
      </c>
      <c r="E173" s="207" t="s">
        <v>993</v>
      </c>
      <c r="F173" s="208" t="s">
        <v>994</v>
      </c>
      <c r="G173" s="209" t="s">
        <v>192</v>
      </c>
      <c r="H173" s="210">
        <v>15</v>
      </c>
      <c r="I173" s="211"/>
      <c r="J173" s="212">
        <f>ROUND(I173*H173,2)</f>
        <v>0</v>
      </c>
      <c r="K173" s="208" t="s">
        <v>19</v>
      </c>
      <c r="L173" s="46"/>
      <c r="M173" s="213" t="s">
        <v>19</v>
      </c>
      <c r="N173" s="214" t="s">
        <v>45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145</v>
      </c>
      <c r="AT173" s="217" t="s">
        <v>140</v>
      </c>
      <c r="AU173" s="217" t="s">
        <v>82</v>
      </c>
      <c r="AY173" s="19" t="s">
        <v>137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82</v>
      </c>
      <c r="BK173" s="218">
        <f>ROUND(I173*H173,2)</f>
        <v>0</v>
      </c>
      <c r="BL173" s="19" t="s">
        <v>145</v>
      </c>
      <c r="BM173" s="217" t="s">
        <v>995</v>
      </c>
    </row>
    <row r="174" s="2" customFormat="1">
      <c r="A174" s="40"/>
      <c r="B174" s="41"/>
      <c r="C174" s="42"/>
      <c r="D174" s="219" t="s">
        <v>147</v>
      </c>
      <c r="E174" s="42"/>
      <c r="F174" s="220" t="s">
        <v>994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147</v>
      </c>
      <c r="AU174" s="19" t="s">
        <v>82</v>
      </c>
    </row>
    <row r="175" s="2" customFormat="1" ht="16.5" customHeight="1">
      <c r="A175" s="40"/>
      <c r="B175" s="41"/>
      <c r="C175" s="206" t="s">
        <v>74</v>
      </c>
      <c r="D175" s="206" t="s">
        <v>140</v>
      </c>
      <c r="E175" s="207" t="s">
        <v>996</v>
      </c>
      <c r="F175" s="208" t="s">
        <v>997</v>
      </c>
      <c r="G175" s="209" t="s">
        <v>192</v>
      </c>
      <c r="H175" s="210">
        <v>10</v>
      </c>
      <c r="I175" s="211"/>
      <c r="J175" s="212">
        <f>ROUND(I175*H175,2)</f>
        <v>0</v>
      </c>
      <c r="K175" s="208" t="s">
        <v>19</v>
      </c>
      <c r="L175" s="46"/>
      <c r="M175" s="213" t="s">
        <v>19</v>
      </c>
      <c r="N175" s="214" t="s">
        <v>45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145</v>
      </c>
      <c r="AT175" s="217" t="s">
        <v>140</v>
      </c>
      <c r="AU175" s="217" t="s">
        <v>82</v>
      </c>
      <c r="AY175" s="19" t="s">
        <v>137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82</v>
      </c>
      <c r="BK175" s="218">
        <f>ROUND(I175*H175,2)</f>
        <v>0</v>
      </c>
      <c r="BL175" s="19" t="s">
        <v>145</v>
      </c>
      <c r="BM175" s="217" t="s">
        <v>998</v>
      </c>
    </row>
    <row r="176" s="2" customFormat="1">
      <c r="A176" s="40"/>
      <c r="B176" s="41"/>
      <c r="C176" s="42"/>
      <c r="D176" s="219" t="s">
        <v>147</v>
      </c>
      <c r="E176" s="42"/>
      <c r="F176" s="220" t="s">
        <v>997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147</v>
      </c>
      <c r="AU176" s="19" t="s">
        <v>82</v>
      </c>
    </row>
    <row r="177" s="2" customFormat="1" ht="16.5" customHeight="1">
      <c r="A177" s="40"/>
      <c r="B177" s="41"/>
      <c r="C177" s="206" t="s">
        <v>74</v>
      </c>
      <c r="D177" s="206" t="s">
        <v>140</v>
      </c>
      <c r="E177" s="207" t="s">
        <v>999</v>
      </c>
      <c r="F177" s="208" t="s">
        <v>1000</v>
      </c>
      <c r="G177" s="209" t="s">
        <v>192</v>
      </c>
      <c r="H177" s="210">
        <v>50</v>
      </c>
      <c r="I177" s="211"/>
      <c r="J177" s="212">
        <f>ROUND(I177*H177,2)</f>
        <v>0</v>
      </c>
      <c r="K177" s="208" t="s">
        <v>19</v>
      </c>
      <c r="L177" s="46"/>
      <c r="M177" s="213" t="s">
        <v>19</v>
      </c>
      <c r="N177" s="214" t="s">
        <v>45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145</v>
      </c>
      <c r="AT177" s="217" t="s">
        <v>140</v>
      </c>
      <c r="AU177" s="217" t="s">
        <v>82</v>
      </c>
      <c r="AY177" s="19" t="s">
        <v>137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82</v>
      </c>
      <c r="BK177" s="218">
        <f>ROUND(I177*H177,2)</f>
        <v>0</v>
      </c>
      <c r="BL177" s="19" t="s">
        <v>145</v>
      </c>
      <c r="BM177" s="217" t="s">
        <v>504</v>
      </c>
    </row>
    <row r="178" s="2" customFormat="1">
      <c r="A178" s="40"/>
      <c r="B178" s="41"/>
      <c r="C178" s="42"/>
      <c r="D178" s="219" t="s">
        <v>147</v>
      </c>
      <c r="E178" s="42"/>
      <c r="F178" s="220" t="s">
        <v>1000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147</v>
      </c>
      <c r="AU178" s="19" t="s">
        <v>82</v>
      </c>
    </row>
    <row r="179" s="2" customFormat="1" ht="16.5" customHeight="1">
      <c r="A179" s="40"/>
      <c r="B179" s="41"/>
      <c r="C179" s="206" t="s">
        <v>74</v>
      </c>
      <c r="D179" s="206" t="s">
        <v>140</v>
      </c>
      <c r="E179" s="207" t="s">
        <v>1001</v>
      </c>
      <c r="F179" s="208" t="s">
        <v>1002</v>
      </c>
      <c r="G179" s="209" t="s">
        <v>749</v>
      </c>
      <c r="H179" s="210">
        <v>0.5</v>
      </c>
      <c r="I179" s="211"/>
      <c r="J179" s="212">
        <f>ROUND(I179*H179,2)</f>
        <v>0</v>
      </c>
      <c r="K179" s="208" t="s">
        <v>19</v>
      </c>
      <c r="L179" s="46"/>
      <c r="M179" s="213" t="s">
        <v>19</v>
      </c>
      <c r="N179" s="214" t="s">
        <v>45</v>
      </c>
      <c r="O179" s="86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145</v>
      </c>
      <c r="AT179" s="217" t="s">
        <v>140</v>
      </c>
      <c r="AU179" s="217" t="s">
        <v>82</v>
      </c>
      <c r="AY179" s="19" t="s">
        <v>137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82</v>
      </c>
      <c r="BK179" s="218">
        <f>ROUND(I179*H179,2)</f>
        <v>0</v>
      </c>
      <c r="BL179" s="19" t="s">
        <v>145</v>
      </c>
      <c r="BM179" s="217" t="s">
        <v>1003</v>
      </c>
    </row>
    <row r="180" s="2" customFormat="1">
      <c r="A180" s="40"/>
      <c r="B180" s="41"/>
      <c r="C180" s="42"/>
      <c r="D180" s="219" t="s">
        <v>147</v>
      </c>
      <c r="E180" s="42"/>
      <c r="F180" s="220" t="s">
        <v>1002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147</v>
      </c>
      <c r="AU180" s="19" t="s">
        <v>82</v>
      </c>
    </row>
    <row r="181" s="2" customFormat="1" ht="16.5" customHeight="1">
      <c r="A181" s="40"/>
      <c r="B181" s="41"/>
      <c r="C181" s="206" t="s">
        <v>74</v>
      </c>
      <c r="D181" s="206" t="s">
        <v>140</v>
      </c>
      <c r="E181" s="207" t="s">
        <v>1004</v>
      </c>
      <c r="F181" s="208" t="s">
        <v>961</v>
      </c>
      <c r="G181" s="209" t="s">
        <v>749</v>
      </c>
      <c r="H181" s="210">
        <v>1</v>
      </c>
      <c r="I181" s="211"/>
      <c r="J181" s="212">
        <f>ROUND(I181*H181,2)</f>
        <v>0</v>
      </c>
      <c r="K181" s="208" t="s">
        <v>19</v>
      </c>
      <c r="L181" s="46"/>
      <c r="M181" s="213" t="s">
        <v>19</v>
      </c>
      <c r="N181" s="214" t="s">
        <v>45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145</v>
      </c>
      <c r="AT181" s="217" t="s">
        <v>140</v>
      </c>
      <c r="AU181" s="217" t="s">
        <v>82</v>
      </c>
      <c r="AY181" s="19" t="s">
        <v>137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82</v>
      </c>
      <c r="BK181" s="218">
        <f>ROUND(I181*H181,2)</f>
        <v>0</v>
      </c>
      <c r="BL181" s="19" t="s">
        <v>145</v>
      </c>
      <c r="BM181" s="217" t="s">
        <v>1005</v>
      </c>
    </row>
    <row r="182" s="2" customFormat="1">
      <c r="A182" s="40"/>
      <c r="B182" s="41"/>
      <c r="C182" s="42"/>
      <c r="D182" s="219" t="s">
        <v>147</v>
      </c>
      <c r="E182" s="42"/>
      <c r="F182" s="220" t="s">
        <v>961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147</v>
      </c>
      <c r="AU182" s="19" t="s">
        <v>82</v>
      </c>
    </row>
    <row r="183" s="12" customFormat="1" ht="25.92" customHeight="1">
      <c r="A183" s="12"/>
      <c r="B183" s="190"/>
      <c r="C183" s="191"/>
      <c r="D183" s="192" t="s">
        <v>73</v>
      </c>
      <c r="E183" s="193" t="s">
        <v>1006</v>
      </c>
      <c r="F183" s="193" t="s">
        <v>1007</v>
      </c>
      <c r="G183" s="191"/>
      <c r="H183" s="191"/>
      <c r="I183" s="194"/>
      <c r="J183" s="195">
        <f>BK183</f>
        <v>0</v>
      </c>
      <c r="K183" s="191"/>
      <c r="L183" s="196"/>
      <c r="M183" s="197"/>
      <c r="N183" s="198"/>
      <c r="O183" s="198"/>
      <c r="P183" s="199">
        <f>SUM(P184:P209)</f>
        <v>0</v>
      </c>
      <c r="Q183" s="198"/>
      <c r="R183" s="199">
        <f>SUM(R184:R209)</f>
        <v>0</v>
      </c>
      <c r="S183" s="198"/>
      <c r="T183" s="200">
        <f>SUM(T184:T209)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01" t="s">
        <v>82</v>
      </c>
      <c r="AT183" s="202" t="s">
        <v>73</v>
      </c>
      <c r="AU183" s="202" t="s">
        <v>74</v>
      </c>
      <c r="AY183" s="201" t="s">
        <v>137</v>
      </c>
      <c r="BK183" s="203">
        <f>SUM(BK184:BK209)</f>
        <v>0</v>
      </c>
    </row>
    <row r="184" s="2" customFormat="1" ht="16.5" customHeight="1">
      <c r="A184" s="40"/>
      <c r="B184" s="41"/>
      <c r="C184" s="206" t="s">
        <v>74</v>
      </c>
      <c r="D184" s="206" t="s">
        <v>140</v>
      </c>
      <c r="E184" s="207" t="s">
        <v>1008</v>
      </c>
      <c r="F184" s="208" t="s">
        <v>1009</v>
      </c>
      <c r="G184" s="209" t="s">
        <v>890</v>
      </c>
      <c r="H184" s="210">
        <v>1</v>
      </c>
      <c r="I184" s="211"/>
      <c r="J184" s="212">
        <f>ROUND(I184*H184,2)</f>
        <v>0</v>
      </c>
      <c r="K184" s="208" t="s">
        <v>19</v>
      </c>
      <c r="L184" s="46"/>
      <c r="M184" s="213" t="s">
        <v>19</v>
      </c>
      <c r="N184" s="214" t="s">
        <v>45</v>
      </c>
      <c r="O184" s="86"/>
      <c r="P184" s="215">
        <f>O184*H184</f>
        <v>0</v>
      </c>
      <c r="Q184" s="215">
        <v>0</v>
      </c>
      <c r="R184" s="215">
        <f>Q184*H184</f>
        <v>0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145</v>
      </c>
      <c r="AT184" s="217" t="s">
        <v>140</v>
      </c>
      <c r="AU184" s="217" t="s">
        <v>82</v>
      </c>
      <c r="AY184" s="19" t="s">
        <v>137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82</v>
      </c>
      <c r="BK184" s="218">
        <f>ROUND(I184*H184,2)</f>
        <v>0</v>
      </c>
      <c r="BL184" s="19" t="s">
        <v>145</v>
      </c>
      <c r="BM184" s="217" t="s">
        <v>1010</v>
      </c>
    </row>
    <row r="185" s="2" customFormat="1">
      <c r="A185" s="40"/>
      <c r="B185" s="41"/>
      <c r="C185" s="42"/>
      <c r="D185" s="219" t="s">
        <v>147</v>
      </c>
      <c r="E185" s="42"/>
      <c r="F185" s="220" t="s">
        <v>1009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147</v>
      </c>
      <c r="AU185" s="19" t="s">
        <v>82</v>
      </c>
    </row>
    <row r="186" s="2" customFormat="1" ht="16.5" customHeight="1">
      <c r="A186" s="40"/>
      <c r="B186" s="41"/>
      <c r="C186" s="206" t="s">
        <v>74</v>
      </c>
      <c r="D186" s="206" t="s">
        <v>140</v>
      </c>
      <c r="E186" s="207" t="s">
        <v>1011</v>
      </c>
      <c r="F186" s="208" t="s">
        <v>1012</v>
      </c>
      <c r="G186" s="209" t="s">
        <v>890</v>
      </c>
      <c r="H186" s="210">
        <v>9</v>
      </c>
      <c r="I186" s="211"/>
      <c r="J186" s="212">
        <f>ROUND(I186*H186,2)</f>
        <v>0</v>
      </c>
      <c r="K186" s="208" t="s">
        <v>19</v>
      </c>
      <c r="L186" s="46"/>
      <c r="M186" s="213" t="s">
        <v>19</v>
      </c>
      <c r="N186" s="214" t="s">
        <v>45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145</v>
      </c>
      <c r="AT186" s="217" t="s">
        <v>140</v>
      </c>
      <c r="AU186" s="217" t="s">
        <v>82</v>
      </c>
      <c r="AY186" s="19" t="s">
        <v>137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82</v>
      </c>
      <c r="BK186" s="218">
        <f>ROUND(I186*H186,2)</f>
        <v>0</v>
      </c>
      <c r="BL186" s="19" t="s">
        <v>145</v>
      </c>
      <c r="BM186" s="217" t="s">
        <v>1013</v>
      </c>
    </row>
    <row r="187" s="2" customFormat="1">
      <c r="A187" s="40"/>
      <c r="B187" s="41"/>
      <c r="C187" s="42"/>
      <c r="D187" s="219" t="s">
        <v>147</v>
      </c>
      <c r="E187" s="42"/>
      <c r="F187" s="220" t="s">
        <v>1012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147</v>
      </c>
      <c r="AU187" s="19" t="s">
        <v>82</v>
      </c>
    </row>
    <row r="188" s="2" customFormat="1" ht="16.5" customHeight="1">
      <c r="A188" s="40"/>
      <c r="B188" s="41"/>
      <c r="C188" s="206" t="s">
        <v>74</v>
      </c>
      <c r="D188" s="206" t="s">
        <v>140</v>
      </c>
      <c r="E188" s="207" t="s">
        <v>1014</v>
      </c>
      <c r="F188" s="208" t="s">
        <v>1015</v>
      </c>
      <c r="G188" s="209" t="s">
        <v>192</v>
      </c>
      <c r="H188" s="210">
        <v>100</v>
      </c>
      <c r="I188" s="211"/>
      <c r="J188" s="212">
        <f>ROUND(I188*H188,2)</f>
        <v>0</v>
      </c>
      <c r="K188" s="208" t="s">
        <v>19</v>
      </c>
      <c r="L188" s="46"/>
      <c r="M188" s="213" t="s">
        <v>19</v>
      </c>
      <c r="N188" s="214" t="s">
        <v>45</v>
      </c>
      <c r="O188" s="86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145</v>
      </c>
      <c r="AT188" s="217" t="s">
        <v>140</v>
      </c>
      <c r="AU188" s="217" t="s">
        <v>82</v>
      </c>
      <c r="AY188" s="19" t="s">
        <v>137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9" t="s">
        <v>82</v>
      </c>
      <c r="BK188" s="218">
        <f>ROUND(I188*H188,2)</f>
        <v>0</v>
      </c>
      <c r="BL188" s="19" t="s">
        <v>145</v>
      </c>
      <c r="BM188" s="217" t="s">
        <v>1016</v>
      </c>
    </row>
    <row r="189" s="2" customFormat="1">
      <c r="A189" s="40"/>
      <c r="B189" s="41"/>
      <c r="C189" s="42"/>
      <c r="D189" s="219" t="s">
        <v>147</v>
      </c>
      <c r="E189" s="42"/>
      <c r="F189" s="220" t="s">
        <v>1015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147</v>
      </c>
      <c r="AU189" s="19" t="s">
        <v>82</v>
      </c>
    </row>
    <row r="190" s="2" customFormat="1" ht="16.5" customHeight="1">
      <c r="A190" s="40"/>
      <c r="B190" s="41"/>
      <c r="C190" s="206" t="s">
        <v>74</v>
      </c>
      <c r="D190" s="206" t="s">
        <v>140</v>
      </c>
      <c r="E190" s="207" t="s">
        <v>1017</v>
      </c>
      <c r="F190" s="208" t="s">
        <v>1018</v>
      </c>
      <c r="G190" s="209" t="s">
        <v>192</v>
      </c>
      <c r="H190" s="210">
        <v>100</v>
      </c>
      <c r="I190" s="211"/>
      <c r="J190" s="212">
        <f>ROUND(I190*H190,2)</f>
        <v>0</v>
      </c>
      <c r="K190" s="208" t="s">
        <v>19</v>
      </c>
      <c r="L190" s="46"/>
      <c r="M190" s="213" t="s">
        <v>19</v>
      </c>
      <c r="N190" s="214" t="s">
        <v>45</v>
      </c>
      <c r="O190" s="86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145</v>
      </c>
      <c r="AT190" s="217" t="s">
        <v>140</v>
      </c>
      <c r="AU190" s="217" t="s">
        <v>82</v>
      </c>
      <c r="AY190" s="19" t="s">
        <v>137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82</v>
      </c>
      <c r="BK190" s="218">
        <f>ROUND(I190*H190,2)</f>
        <v>0</v>
      </c>
      <c r="BL190" s="19" t="s">
        <v>145</v>
      </c>
      <c r="BM190" s="217" t="s">
        <v>1019</v>
      </c>
    </row>
    <row r="191" s="2" customFormat="1">
      <c r="A191" s="40"/>
      <c r="B191" s="41"/>
      <c r="C191" s="42"/>
      <c r="D191" s="219" t="s">
        <v>147</v>
      </c>
      <c r="E191" s="42"/>
      <c r="F191" s="220" t="s">
        <v>1018</v>
      </c>
      <c r="G191" s="42"/>
      <c r="H191" s="42"/>
      <c r="I191" s="221"/>
      <c r="J191" s="42"/>
      <c r="K191" s="42"/>
      <c r="L191" s="46"/>
      <c r="M191" s="222"/>
      <c r="N191" s="223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147</v>
      </c>
      <c r="AU191" s="19" t="s">
        <v>82</v>
      </c>
    </row>
    <row r="192" s="2" customFormat="1" ht="16.5" customHeight="1">
      <c r="A192" s="40"/>
      <c r="B192" s="41"/>
      <c r="C192" s="206" t="s">
        <v>74</v>
      </c>
      <c r="D192" s="206" t="s">
        <v>140</v>
      </c>
      <c r="E192" s="207" t="s">
        <v>1020</v>
      </c>
      <c r="F192" s="208" t="s">
        <v>1021</v>
      </c>
      <c r="G192" s="209" t="s">
        <v>192</v>
      </c>
      <c r="H192" s="210">
        <v>50</v>
      </c>
      <c r="I192" s="211"/>
      <c r="J192" s="212">
        <f>ROUND(I192*H192,2)</f>
        <v>0</v>
      </c>
      <c r="K192" s="208" t="s">
        <v>19</v>
      </c>
      <c r="L192" s="46"/>
      <c r="M192" s="213" t="s">
        <v>19</v>
      </c>
      <c r="N192" s="214" t="s">
        <v>45</v>
      </c>
      <c r="O192" s="86"/>
      <c r="P192" s="215">
        <f>O192*H192</f>
        <v>0</v>
      </c>
      <c r="Q192" s="215">
        <v>0</v>
      </c>
      <c r="R192" s="215">
        <f>Q192*H192</f>
        <v>0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145</v>
      </c>
      <c r="AT192" s="217" t="s">
        <v>140</v>
      </c>
      <c r="AU192" s="217" t="s">
        <v>82</v>
      </c>
      <c r="AY192" s="19" t="s">
        <v>137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82</v>
      </c>
      <c r="BK192" s="218">
        <f>ROUND(I192*H192,2)</f>
        <v>0</v>
      </c>
      <c r="BL192" s="19" t="s">
        <v>145</v>
      </c>
      <c r="BM192" s="217" t="s">
        <v>1022</v>
      </c>
    </row>
    <row r="193" s="2" customFormat="1">
      <c r="A193" s="40"/>
      <c r="B193" s="41"/>
      <c r="C193" s="42"/>
      <c r="D193" s="219" t="s">
        <v>147</v>
      </c>
      <c r="E193" s="42"/>
      <c r="F193" s="220" t="s">
        <v>1021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147</v>
      </c>
      <c r="AU193" s="19" t="s">
        <v>82</v>
      </c>
    </row>
    <row r="194" s="2" customFormat="1" ht="16.5" customHeight="1">
      <c r="A194" s="40"/>
      <c r="B194" s="41"/>
      <c r="C194" s="206" t="s">
        <v>74</v>
      </c>
      <c r="D194" s="206" t="s">
        <v>140</v>
      </c>
      <c r="E194" s="207" t="s">
        <v>1023</v>
      </c>
      <c r="F194" s="208" t="s">
        <v>1024</v>
      </c>
      <c r="G194" s="209" t="s">
        <v>890</v>
      </c>
      <c r="H194" s="210">
        <v>10</v>
      </c>
      <c r="I194" s="211"/>
      <c r="J194" s="212">
        <f>ROUND(I194*H194,2)</f>
        <v>0</v>
      </c>
      <c r="K194" s="208" t="s">
        <v>19</v>
      </c>
      <c r="L194" s="46"/>
      <c r="M194" s="213" t="s">
        <v>19</v>
      </c>
      <c r="N194" s="214" t="s">
        <v>45</v>
      </c>
      <c r="O194" s="86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145</v>
      </c>
      <c r="AT194" s="217" t="s">
        <v>140</v>
      </c>
      <c r="AU194" s="217" t="s">
        <v>82</v>
      </c>
      <c r="AY194" s="19" t="s">
        <v>137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82</v>
      </c>
      <c r="BK194" s="218">
        <f>ROUND(I194*H194,2)</f>
        <v>0</v>
      </c>
      <c r="BL194" s="19" t="s">
        <v>145</v>
      </c>
      <c r="BM194" s="217" t="s">
        <v>1025</v>
      </c>
    </row>
    <row r="195" s="2" customFormat="1">
      <c r="A195" s="40"/>
      <c r="B195" s="41"/>
      <c r="C195" s="42"/>
      <c r="D195" s="219" t="s">
        <v>147</v>
      </c>
      <c r="E195" s="42"/>
      <c r="F195" s="220" t="s">
        <v>1024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147</v>
      </c>
      <c r="AU195" s="19" t="s">
        <v>82</v>
      </c>
    </row>
    <row r="196" s="2" customFormat="1" ht="16.5" customHeight="1">
      <c r="A196" s="40"/>
      <c r="B196" s="41"/>
      <c r="C196" s="206" t="s">
        <v>74</v>
      </c>
      <c r="D196" s="206" t="s">
        <v>140</v>
      </c>
      <c r="E196" s="207" t="s">
        <v>1026</v>
      </c>
      <c r="F196" s="208" t="s">
        <v>1027</v>
      </c>
      <c r="G196" s="209" t="s">
        <v>890</v>
      </c>
      <c r="H196" s="210">
        <v>5</v>
      </c>
      <c r="I196" s="211"/>
      <c r="J196" s="212">
        <f>ROUND(I196*H196,2)</f>
        <v>0</v>
      </c>
      <c r="K196" s="208" t="s">
        <v>19</v>
      </c>
      <c r="L196" s="46"/>
      <c r="M196" s="213" t="s">
        <v>19</v>
      </c>
      <c r="N196" s="214" t="s">
        <v>45</v>
      </c>
      <c r="O196" s="86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145</v>
      </c>
      <c r="AT196" s="217" t="s">
        <v>140</v>
      </c>
      <c r="AU196" s="217" t="s">
        <v>82</v>
      </c>
      <c r="AY196" s="19" t="s">
        <v>137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82</v>
      </c>
      <c r="BK196" s="218">
        <f>ROUND(I196*H196,2)</f>
        <v>0</v>
      </c>
      <c r="BL196" s="19" t="s">
        <v>145</v>
      </c>
      <c r="BM196" s="217" t="s">
        <v>1028</v>
      </c>
    </row>
    <row r="197" s="2" customFormat="1">
      <c r="A197" s="40"/>
      <c r="B197" s="41"/>
      <c r="C197" s="42"/>
      <c r="D197" s="219" t="s">
        <v>147</v>
      </c>
      <c r="E197" s="42"/>
      <c r="F197" s="220" t="s">
        <v>1027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147</v>
      </c>
      <c r="AU197" s="19" t="s">
        <v>82</v>
      </c>
    </row>
    <row r="198" s="2" customFormat="1" ht="16.5" customHeight="1">
      <c r="A198" s="40"/>
      <c r="B198" s="41"/>
      <c r="C198" s="206" t="s">
        <v>74</v>
      </c>
      <c r="D198" s="206" t="s">
        <v>140</v>
      </c>
      <c r="E198" s="207" t="s">
        <v>1029</v>
      </c>
      <c r="F198" s="208" t="s">
        <v>1030</v>
      </c>
      <c r="G198" s="209" t="s">
        <v>332</v>
      </c>
      <c r="H198" s="210">
        <v>10</v>
      </c>
      <c r="I198" s="211"/>
      <c r="J198" s="212">
        <f>ROUND(I198*H198,2)</f>
        <v>0</v>
      </c>
      <c r="K198" s="208" t="s">
        <v>19</v>
      </c>
      <c r="L198" s="46"/>
      <c r="M198" s="213" t="s">
        <v>19</v>
      </c>
      <c r="N198" s="214" t="s">
        <v>45</v>
      </c>
      <c r="O198" s="86"/>
      <c r="P198" s="215">
        <f>O198*H198</f>
        <v>0</v>
      </c>
      <c r="Q198" s="215">
        <v>0</v>
      </c>
      <c r="R198" s="215">
        <f>Q198*H198</f>
        <v>0</v>
      </c>
      <c r="S198" s="215">
        <v>0</v>
      </c>
      <c r="T198" s="21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7" t="s">
        <v>145</v>
      </c>
      <c r="AT198" s="217" t="s">
        <v>140</v>
      </c>
      <c r="AU198" s="217" t="s">
        <v>82</v>
      </c>
      <c r="AY198" s="19" t="s">
        <v>137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9" t="s">
        <v>82</v>
      </c>
      <c r="BK198" s="218">
        <f>ROUND(I198*H198,2)</f>
        <v>0</v>
      </c>
      <c r="BL198" s="19" t="s">
        <v>145</v>
      </c>
      <c r="BM198" s="217" t="s">
        <v>1031</v>
      </c>
    </row>
    <row r="199" s="2" customFormat="1">
      <c r="A199" s="40"/>
      <c r="B199" s="41"/>
      <c r="C199" s="42"/>
      <c r="D199" s="219" t="s">
        <v>147</v>
      </c>
      <c r="E199" s="42"/>
      <c r="F199" s="220" t="s">
        <v>1030</v>
      </c>
      <c r="G199" s="42"/>
      <c r="H199" s="42"/>
      <c r="I199" s="221"/>
      <c r="J199" s="42"/>
      <c r="K199" s="42"/>
      <c r="L199" s="46"/>
      <c r="M199" s="222"/>
      <c r="N199" s="223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147</v>
      </c>
      <c r="AU199" s="19" t="s">
        <v>82</v>
      </c>
    </row>
    <row r="200" s="2" customFormat="1" ht="16.5" customHeight="1">
      <c r="A200" s="40"/>
      <c r="B200" s="41"/>
      <c r="C200" s="206" t="s">
        <v>74</v>
      </c>
      <c r="D200" s="206" t="s">
        <v>140</v>
      </c>
      <c r="E200" s="207" t="s">
        <v>1032</v>
      </c>
      <c r="F200" s="208" t="s">
        <v>1033</v>
      </c>
      <c r="G200" s="209" t="s">
        <v>332</v>
      </c>
      <c r="H200" s="210">
        <v>15</v>
      </c>
      <c r="I200" s="211"/>
      <c r="J200" s="212">
        <f>ROUND(I200*H200,2)</f>
        <v>0</v>
      </c>
      <c r="K200" s="208" t="s">
        <v>19</v>
      </c>
      <c r="L200" s="46"/>
      <c r="M200" s="213" t="s">
        <v>19</v>
      </c>
      <c r="N200" s="214" t="s">
        <v>45</v>
      </c>
      <c r="O200" s="86"/>
      <c r="P200" s="215">
        <f>O200*H200</f>
        <v>0</v>
      </c>
      <c r="Q200" s="215">
        <v>0</v>
      </c>
      <c r="R200" s="215">
        <f>Q200*H200</f>
        <v>0</v>
      </c>
      <c r="S200" s="215">
        <v>0</v>
      </c>
      <c r="T200" s="21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7" t="s">
        <v>145</v>
      </c>
      <c r="AT200" s="217" t="s">
        <v>140</v>
      </c>
      <c r="AU200" s="217" t="s">
        <v>82</v>
      </c>
      <c r="AY200" s="19" t="s">
        <v>137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9" t="s">
        <v>82</v>
      </c>
      <c r="BK200" s="218">
        <f>ROUND(I200*H200,2)</f>
        <v>0</v>
      </c>
      <c r="BL200" s="19" t="s">
        <v>145</v>
      </c>
      <c r="BM200" s="217" t="s">
        <v>1034</v>
      </c>
    </row>
    <row r="201" s="2" customFormat="1">
      <c r="A201" s="40"/>
      <c r="B201" s="41"/>
      <c r="C201" s="42"/>
      <c r="D201" s="219" t="s">
        <v>147</v>
      </c>
      <c r="E201" s="42"/>
      <c r="F201" s="220" t="s">
        <v>1033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147</v>
      </c>
      <c r="AU201" s="19" t="s">
        <v>82</v>
      </c>
    </row>
    <row r="202" s="2" customFormat="1" ht="16.5" customHeight="1">
      <c r="A202" s="40"/>
      <c r="B202" s="41"/>
      <c r="C202" s="206" t="s">
        <v>74</v>
      </c>
      <c r="D202" s="206" t="s">
        <v>140</v>
      </c>
      <c r="E202" s="207" t="s">
        <v>1035</v>
      </c>
      <c r="F202" s="208" t="s">
        <v>1036</v>
      </c>
      <c r="G202" s="209" t="s">
        <v>749</v>
      </c>
      <c r="H202" s="210">
        <v>1</v>
      </c>
      <c r="I202" s="211"/>
      <c r="J202" s="212">
        <f>ROUND(I202*H202,2)</f>
        <v>0</v>
      </c>
      <c r="K202" s="208" t="s">
        <v>19</v>
      </c>
      <c r="L202" s="46"/>
      <c r="M202" s="213" t="s">
        <v>19</v>
      </c>
      <c r="N202" s="214" t="s">
        <v>45</v>
      </c>
      <c r="O202" s="86"/>
      <c r="P202" s="215">
        <f>O202*H202</f>
        <v>0</v>
      </c>
      <c r="Q202" s="215">
        <v>0</v>
      </c>
      <c r="R202" s="215">
        <f>Q202*H202</f>
        <v>0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145</v>
      </c>
      <c r="AT202" s="217" t="s">
        <v>140</v>
      </c>
      <c r="AU202" s="217" t="s">
        <v>82</v>
      </c>
      <c r="AY202" s="19" t="s">
        <v>137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82</v>
      </c>
      <c r="BK202" s="218">
        <f>ROUND(I202*H202,2)</f>
        <v>0</v>
      </c>
      <c r="BL202" s="19" t="s">
        <v>145</v>
      </c>
      <c r="BM202" s="217" t="s">
        <v>1037</v>
      </c>
    </row>
    <row r="203" s="2" customFormat="1">
      <c r="A203" s="40"/>
      <c r="B203" s="41"/>
      <c r="C203" s="42"/>
      <c r="D203" s="219" t="s">
        <v>147</v>
      </c>
      <c r="E203" s="42"/>
      <c r="F203" s="220" t="s">
        <v>1036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147</v>
      </c>
      <c r="AU203" s="19" t="s">
        <v>82</v>
      </c>
    </row>
    <row r="204" s="2" customFormat="1" ht="16.5" customHeight="1">
      <c r="A204" s="40"/>
      <c r="B204" s="41"/>
      <c r="C204" s="206" t="s">
        <v>74</v>
      </c>
      <c r="D204" s="206" t="s">
        <v>140</v>
      </c>
      <c r="E204" s="207" t="s">
        <v>1038</v>
      </c>
      <c r="F204" s="208" t="s">
        <v>1039</v>
      </c>
      <c r="G204" s="209" t="s">
        <v>749</v>
      </c>
      <c r="H204" s="210">
        <v>1</v>
      </c>
      <c r="I204" s="211"/>
      <c r="J204" s="212">
        <f>ROUND(I204*H204,2)</f>
        <v>0</v>
      </c>
      <c r="K204" s="208" t="s">
        <v>19</v>
      </c>
      <c r="L204" s="46"/>
      <c r="M204" s="213" t="s">
        <v>19</v>
      </c>
      <c r="N204" s="214" t="s">
        <v>45</v>
      </c>
      <c r="O204" s="86"/>
      <c r="P204" s="215">
        <f>O204*H204</f>
        <v>0</v>
      </c>
      <c r="Q204" s="215">
        <v>0</v>
      </c>
      <c r="R204" s="215">
        <f>Q204*H204</f>
        <v>0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145</v>
      </c>
      <c r="AT204" s="217" t="s">
        <v>140</v>
      </c>
      <c r="AU204" s="217" t="s">
        <v>82</v>
      </c>
      <c r="AY204" s="19" t="s">
        <v>137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82</v>
      </c>
      <c r="BK204" s="218">
        <f>ROUND(I204*H204,2)</f>
        <v>0</v>
      </c>
      <c r="BL204" s="19" t="s">
        <v>145</v>
      </c>
      <c r="BM204" s="217" t="s">
        <v>1040</v>
      </c>
    </row>
    <row r="205" s="2" customFormat="1">
      <c r="A205" s="40"/>
      <c r="B205" s="41"/>
      <c r="C205" s="42"/>
      <c r="D205" s="219" t="s">
        <v>147</v>
      </c>
      <c r="E205" s="42"/>
      <c r="F205" s="220" t="s">
        <v>1039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147</v>
      </c>
      <c r="AU205" s="19" t="s">
        <v>82</v>
      </c>
    </row>
    <row r="206" s="2" customFormat="1" ht="16.5" customHeight="1">
      <c r="A206" s="40"/>
      <c r="B206" s="41"/>
      <c r="C206" s="206" t="s">
        <v>74</v>
      </c>
      <c r="D206" s="206" t="s">
        <v>140</v>
      </c>
      <c r="E206" s="207" t="s">
        <v>1041</v>
      </c>
      <c r="F206" s="208" t="s">
        <v>1042</v>
      </c>
      <c r="G206" s="209" t="s">
        <v>749</v>
      </c>
      <c r="H206" s="210">
        <v>1</v>
      </c>
      <c r="I206" s="211"/>
      <c r="J206" s="212">
        <f>ROUND(I206*H206,2)</f>
        <v>0</v>
      </c>
      <c r="K206" s="208" t="s">
        <v>19</v>
      </c>
      <c r="L206" s="46"/>
      <c r="M206" s="213" t="s">
        <v>19</v>
      </c>
      <c r="N206" s="214" t="s">
        <v>45</v>
      </c>
      <c r="O206" s="86"/>
      <c r="P206" s="215">
        <f>O206*H206</f>
        <v>0</v>
      </c>
      <c r="Q206" s="215">
        <v>0</v>
      </c>
      <c r="R206" s="215">
        <f>Q206*H206</f>
        <v>0</v>
      </c>
      <c r="S206" s="215">
        <v>0</v>
      </c>
      <c r="T206" s="216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7" t="s">
        <v>145</v>
      </c>
      <c r="AT206" s="217" t="s">
        <v>140</v>
      </c>
      <c r="AU206" s="217" t="s">
        <v>82</v>
      </c>
      <c r="AY206" s="19" t="s">
        <v>137</v>
      </c>
      <c r="BE206" s="218">
        <f>IF(N206="základní",J206,0)</f>
        <v>0</v>
      </c>
      <c r="BF206" s="218">
        <f>IF(N206="snížená",J206,0)</f>
        <v>0</v>
      </c>
      <c r="BG206" s="218">
        <f>IF(N206="zákl. přenesená",J206,0)</f>
        <v>0</v>
      </c>
      <c r="BH206" s="218">
        <f>IF(N206="sníž. přenesená",J206,0)</f>
        <v>0</v>
      </c>
      <c r="BI206" s="218">
        <f>IF(N206="nulová",J206,0)</f>
        <v>0</v>
      </c>
      <c r="BJ206" s="19" t="s">
        <v>82</v>
      </c>
      <c r="BK206" s="218">
        <f>ROUND(I206*H206,2)</f>
        <v>0</v>
      </c>
      <c r="BL206" s="19" t="s">
        <v>145</v>
      </c>
      <c r="BM206" s="217" t="s">
        <v>1043</v>
      </c>
    </row>
    <row r="207" s="2" customFormat="1">
      <c r="A207" s="40"/>
      <c r="B207" s="41"/>
      <c r="C207" s="42"/>
      <c r="D207" s="219" t="s">
        <v>147</v>
      </c>
      <c r="E207" s="42"/>
      <c r="F207" s="220" t="s">
        <v>1042</v>
      </c>
      <c r="G207" s="42"/>
      <c r="H207" s="42"/>
      <c r="I207" s="221"/>
      <c r="J207" s="42"/>
      <c r="K207" s="42"/>
      <c r="L207" s="46"/>
      <c r="M207" s="222"/>
      <c r="N207" s="223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147</v>
      </c>
      <c r="AU207" s="19" t="s">
        <v>82</v>
      </c>
    </row>
    <row r="208" s="2" customFormat="1" ht="16.5" customHeight="1">
      <c r="A208" s="40"/>
      <c r="B208" s="41"/>
      <c r="C208" s="206" t="s">
        <v>74</v>
      </c>
      <c r="D208" s="206" t="s">
        <v>140</v>
      </c>
      <c r="E208" s="207" t="s">
        <v>1044</v>
      </c>
      <c r="F208" s="208" t="s">
        <v>1045</v>
      </c>
      <c r="G208" s="209" t="s">
        <v>749</v>
      </c>
      <c r="H208" s="210">
        <v>1</v>
      </c>
      <c r="I208" s="211"/>
      <c r="J208" s="212">
        <f>ROUND(I208*H208,2)</f>
        <v>0</v>
      </c>
      <c r="K208" s="208" t="s">
        <v>19</v>
      </c>
      <c r="L208" s="46"/>
      <c r="M208" s="213" t="s">
        <v>19</v>
      </c>
      <c r="N208" s="214" t="s">
        <v>45</v>
      </c>
      <c r="O208" s="86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145</v>
      </c>
      <c r="AT208" s="217" t="s">
        <v>140</v>
      </c>
      <c r="AU208" s="217" t="s">
        <v>82</v>
      </c>
      <c r="AY208" s="19" t="s">
        <v>137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82</v>
      </c>
      <c r="BK208" s="218">
        <f>ROUND(I208*H208,2)</f>
        <v>0</v>
      </c>
      <c r="BL208" s="19" t="s">
        <v>145</v>
      </c>
      <c r="BM208" s="217" t="s">
        <v>1046</v>
      </c>
    </row>
    <row r="209" s="2" customFormat="1">
      <c r="A209" s="40"/>
      <c r="B209" s="41"/>
      <c r="C209" s="42"/>
      <c r="D209" s="219" t="s">
        <v>147</v>
      </c>
      <c r="E209" s="42"/>
      <c r="F209" s="220" t="s">
        <v>1045</v>
      </c>
      <c r="G209" s="42"/>
      <c r="H209" s="42"/>
      <c r="I209" s="221"/>
      <c r="J209" s="42"/>
      <c r="K209" s="42"/>
      <c r="L209" s="46"/>
      <c r="M209" s="273"/>
      <c r="N209" s="274"/>
      <c r="O209" s="275"/>
      <c r="P209" s="275"/>
      <c r="Q209" s="275"/>
      <c r="R209" s="275"/>
      <c r="S209" s="275"/>
      <c r="T209" s="276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147</v>
      </c>
      <c r="AU209" s="19" t="s">
        <v>82</v>
      </c>
    </row>
    <row r="210" s="2" customFormat="1" ht="6.96" customHeight="1">
      <c r="A210" s="40"/>
      <c r="B210" s="61"/>
      <c r="C210" s="62"/>
      <c r="D210" s="62"/>
      <c r="E210" s="62"/>
      <c r="F210" s="62"/>
      <c r="G210" s="62"/>
      <c r="H210" s="62"/>
      <c r="I210" s="62"/>
      <c r="J210" s="62"/>
      <c r="K210" s="62"/>
      <c r="L210" s="46"/>
      <c r="M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</row>
  </sheetData>
  <sheetProtection sheet="1" autoFilter="0" formatColumns="0" formatRows="0" objects="1" scenarios="1" spinCount="100000" saltValue="D6Ns0hWVX3eIqJ+YWk24IfF9mLnNt1+DwGgbk+34YnjYrg4xIkLd0MkkH3m1jIAguwbubmmg95PZQVyRDVr68g==" hashValue="RDUn6WmBoZDs1up08lrQrSqzbO30GSiOEZREBSRB8VcoGASpYfhjjzq15CeSZLosCLFQeiv5iYOO7B7bv0TkMA==" algorithmName="SHA-512" password="CA9C"/>
  <autoFilter ref="C85:K209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Stavební úpravy a přístavba MÚ Štětí,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1047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13. 3. 2024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38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0"/>
      <c r="B27" s="141"/>
      <c r="C27" s="140"/>
      <c r="D27" s="140"/>
      <c r="E27" s="142" t="s">
        <v>39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40</v>
      </c>
      <c r="E30" s="40"/>
      <c r="F30" s="40"/>
      <c r="G30" s="40"/>
      <c r="H30" s="40"/>
      <c r="I30" s="40"/>
      <c r="J30" s="146">
        <f>ROUND(J82,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42</v>
      </c>
      <c r="G32" s="40"/>
      <c r="H32" s="40"/>
      <c r="I32" s="147" t="s">
        <v>41</v>
      </c>
      <c r="J32" s="147" t="s">
        <v>43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44</v>
      </c>
      <c r="E33" s="134" t="s">
        <v>45</v>
      </c>
      <c r="F33" s="149">
        <f>ROUND((SUM(BE82:BE127)),  2)</f>
        <v>0</v>
      </c>
      <c r="G33" s="40"/>
      <c r="H33" s="40"/>
      <c r="I33" s="150">
        <v>0.20999999999999999</v>
      </c>
      <c r="J33" s="149">
        <f>ROUND(((SUM(BE82:BE127))*I33),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46</v>
      </c>
      <c r="F34" s="149">
        <f>ROUND((SUM(BF82:BF127)),  2)</f>
        <v>0</v>
      </c>
      <c r="G34" s="40"/>
      <c r="H34" s="40"/>
      <c r="I34" s="150">
        <v>0.12</v>
      </c>
      <c r="J34" s="149">
        <f>ROUND(((SUM(BF82:BF127))*I34),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47</v>
      </c>
      <c r="F35" s="149">
        <f>ROUND((SUM(BG82:BG127)),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48</v>
      </c>
      <c r="F36" s="149">
        <f>ROUND((SUM(BH82:BH127)),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49</v>
      </c>
      <c r="F37" s="149">
        <f>ROUND((SUM(BI82:BI127)),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Stavební úpravy a přístavba MÚ Štětí,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04 - ZTI 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Štětí [763691]</v>
      </c>
      <c r="G52" s="42"/>
      <c r="H52" s="42"/>
      <c r="I52" s="34" t="s">
        <v>23</v>
      </c>
      <c r="J52" s="74" t="str">
        <f>IF(J12="","",J12)</f>
        <v>13. 3. 2024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Štětí, Mírové náměstí 163, 411 08        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107</v>
      </c>
      <c r="D57" s="164"/>
      <c r="E57" s="164"/>
      <c r="F57" s="164"/>
      <c r="G57" s="164"/>
      <c r="H57" s="164"/>
      <c r="I57" s="164"/>
      <c r="J57" s="165" t="s">
        <v>108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72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109</v>
      </c>
    </row>
    <row r="60" s="9" customFormat="1" ht="24.96" customHeight="1">
      <c r="A60" s="9"/>
      <c r="B60" s="167"/>
      <c r="C60" s="168"/>
      <c r="D60" s="169" t="s">
        <v>1048</v>
      </c>
      <c r="E60" s="170"/>
      <c r="F60" s="170"/>
      <c r="G60" s="170"/>
      <c r="H60" s="170"/>
      <c r="I60" s="170"/>
      <c r="J60" s="171">
        <f>J83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1049</v>
      </c>
      <c r="E61" s="170"/>
      <c r="F61" s="170"/>
      <c r="G61" s="170"/>
      <c r="H61" s="170"/>
      <c r="I61" s="170"/>
      <c r="J61" s="171">
        <f>J100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7"/>
      <c r="C62" s="168"/>
      <c r="D62" s="169" t="s">
        <v>1050</v>
      </c>
      <c r="E62" s="170"/>
      <c r="F62" s="170"/>
      <c r="G62" s="170"/>
      <c r="H62" s="170"/>
      <c r="I62" s="170"/>
      <c r="J62" s="171">
        <f>J113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122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16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162" t="str">
        <f>E7</f>
        <v>Stavební úpravy a přístavba MÚ Štětí,</v>
      </c>
      <c r="F72" s="34"/>
      <c r="G72" s="34"/>
      <c r="H72" s="34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104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 xml:space="preserve">04 - ZTI </v>
      </c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21</v>
      </c>
      <c r="D76" s="42"/>
      <c r="E76" s="42"/>
      <c r="F76" s="29" t="str">
        <f>F12</f>
        <v>Štětí [763691]</v>
      </c>
      <c r="G76" s="42"/>
      <c r="H76" s="42"/>
      <c r="I76" s="34" t="s">
        <v>23</v>
      </c>
      <c r="J76" s="74" t="str">
        <f>IF(J12="","",J12)</f>
        <v>13. 3. 2024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40.05" customHeight="1">
      <c r="A78" s="40"/>
      <c r="B78" s="41"/>
      <c r="C78" s="34" t="s">
        <v>25</v>
      </c>
      <c r="D78" s="42"/>
      <c r="E78" s="42"/>
      <c r="F78" s="29" t="str">
        <f>E15</f>
        <v xml:space="preserve">Město Štětí, Mírové náměstí 163, 411 08         </v>
      </c>
      <c r="G78" s="42"/>
      <c r="H78" s="42"/>
      <c r="I78" s="34" t="s">
        <v>31</v>
      </c>
      <c r="J78" s="38" t="str">
        <f>E21</f>
        <v>Ateliér Civilista s.r.o., Bratronice 241, 273 63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29</v>
      </c>
      <c r="D79" s="42"/>
      <c r="E79" s="42"/>
      <c r="F79" s="29" t="str">
        <f>IF(E18="","",E18)</f>
        <v>Vyplň údaj</v>
      </c>
      <c r="G79" s="42"/>
      <c r="H79" s="42"/>
      <c r="I79" s="34" t="s">
        <v>36</v>
      </c>
      <c r="J79" s="38" t="str">
        <f>E24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79"/>
      <c r="B81" s="180"/>
      <c r="C81" s="181" t="s">
        <v>123</v>
      </c>
      <c r="D81" s="182" t="s">
        <v>59</v>
      </c>
      <c r="E81" s="182" t="s">
        <v>55</v>
      </c>
      <c r="F81" s="182" t="s">
        <v>56</v>
      </c>
      <c r="G81" s="182" t="s">
        <v>124</v>
      </c>
      <c r="H81" s="182" t="s">
        <v>125</v>
      </c>
      <c r="I81" s="182" t="s">
        <v>126</v>
      </c>
      <c r="J81" s="182" t="s">
        <v>108</v>
      </c>
      <c r="K81" s="183" t="s">
        <v>127</v>
      </c>
      <c r="L81" s="184"/>
      <c r="M81" s="94" t="s">
        <v>19</v>
      </c>
      <c r="N81" s="95" t="s">
        <v>44</v>
      </c>
      <c r="O81" s="95" t="s">
        <v>128</v>
      </c>
      <c r="P81" s="95" t="s">
        <v>129</v>
      </c>
      <c r="Q81" s="95" t="s">
        <v>130</v>
      </c>
      <c r="R81" s="95" t="s">
        <v>131</v>
      </c>
      <c r="S81" s="95" t="s">
        <v>132</v>
      </c>
      <c r="T81" s="96" t="s">
        <v>133</v>
      </c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</row>
    <row r="82" s="2" customFormat="1" ht="22.8" customHeight="1">
      <c r="A82" s="40"/>
      <c r="B82" s="41"/>
      <c r="C82" s="101" t="s">
        <v>134</v>
      </c>
      <c r="D82" s="42"/>
      <c r="E82" s="42"/>
      <c r="F82" s="42"/>
      <c r="G82" s="42"/>
      <c r="H82" s="42"/>
      <c r="I82" s="42"/>
      <c r="J82" s="185">
        <f>BK82</f>
        <v>0</v>
      </c>
      <c r="K82" s="42"/>
      <c r="L82" s="46"/>
      <c r="M82" s="97"/>
      <c r="N82" s="186"/>
      <c r="O82" s="98"/>
      <c r="P82" s="187">
        <f>P83+P100+P113</f>
        <v>0</v>
      </c>
      <c r="Q82" s="98"/>
      <c r="R82" s="187">
        <f>R83+R100+R113</f>
        <v>0</v>
      </c>
      <c r="S82" s="98"/>
      <c r="T82" s="188">
        <f>T83+T100+T113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73</v>
      </c>
      <c r="AU82" s="19" t="s">
        <v>109</v>
      </c>
      <c r="BK82" s="189">
        <f>BK83+BK100+BK113</f>
        <v>0</v>
      </c>
    </row>
    <row r="83" s="12" customFormat="1" ht="25.92" customHeight="1">
      <c r="A83" s="12"/>
      <c r="B83" s="190"/>
      <c r="C83" s="191"/>
      <c r="D83" s="192" t="s">
        <v>73</v>
      </c>
      <c r="E83" s="193" t="s">
        <v>884</v>
      </c>
      <c r="F83" s="193" t="s">
        <v>1051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SUM(P84:P99)</f>
        <v>0</v>
      </c>
      <c r="Q83" s="198"/>
      <c r="R83" s="199">
        <f>SUM(R84:R99)</f>
        <v>0</v>
      </c>
      <c r="S83" s="198"/>
      <c r="T83" s="200">
        <f>SUM(T84:T99)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82</v>
      </c>
      <c r="AT83" s="202" t="s">
        <v>73</v>
      </c>
      <c r="AU83" s="202" t="s">
        <v>74</v>
      </c>
      <c r="AY83" s="201" t="s">
        <v>137</v>
      </c>
      <c r="BK83" s="203">
        <f>SUM(BK84:BK99)</f>
        <v>0</v>
      </c>
    </row>
    <row r="84" s="2" customFormat="1" ht="16.5" customHeight="1">
      <c r="A84" s="40"/>
      <c r="B84" s="41"/>
      <c r="C84" s="206" t="s">
        <v>1052</v>
      </c>
      <c r="D84" s="206" t="s">
        <v>140</v>
      </c>
      <c r="E84" s="207" t="s">
        <v>1053</v>
      </c>
      <c r="F84" s="208" t="s">
        <v>1054</v>
      </c>
      <c r="G84" s="209" t="s">
        <v>890</v>
      </c>
      <c r="H84" s="210">
        <v>1</v>
      </c>
      <c r="I84" s="211"/>
      <c r="J84" s="212">
        <f>ROUND(I84*H84,2)</f>
        <v>0</v>
      </c>
      <c r="K84" s="208" t="s">
        <v>19</v>
      </c>
      <c r="L84" s="46"/>
      <c r="M84" s="213" t="s">
        <v>19</v>
      </c>
      <c r="N84" s="214" t="s">
        <v>45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145</v>
      </c>
      <c r="AT84" s="217" t="s">
        <v>140</v>
      </c>
      <c r="AU84" s="217" t="s">
        <v>82</v>
      </c>
      <c r="AY84" s="19" t="s">
        <v>137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82</v>
      </c>
      <c r="BK84" s="218">
        <f>ROUND(I84*H84,2)</f>
        <v>0</v>
      </c>
      <c r="BL84" s="19" t="s">
        <v>145</v>
      </c>
      <c r="BM84" s="217" t="s">
        <v>277</v>
      </c>
    </row>
    <row r="85" s="2" customFormat="1">
      <c r="A85" s="40"/>
      <c r="B85" s="41"/>
      <c r="C85" s="42"/>
      <c r="D85" s="219" t="s">
        <v>147</v>
      </c>
      <c r="E85" s="42"/>
      <c r="F85" s="220" t="s">
        <v>1054</v>
      </c>
      <c r="G85" s="42"/>
      <c r="H85" s="42"/>
      <c r="I85" s="221"/>
      <c r="J85" s="42"/>
      <c r="K85" s="42"/>
      <c r="L85" s="46"/>
      <c r="M85" s="222"/>
      <c r="N85" s="223"/>
      <c r="O85" s="86"/>
      <c r="P85" s="86"/>
      <c r="Q85" s="86"/>
      <c r="R85" s="86"/>
      <c r="S85" s="86"/>
      <c r="T85" s="8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147</v>
      </c>
      <c r="AU85" s="19" t="s">
        <v>82</v>
      </c>
    </row>
    <row r="86" s="2" customFormat="1" ht="24.15" customHeight="1">
      <c r="A86" s="40"/>
      <c r="B86" s="41"/>
      <c r="C86" s="206" t="s">
        <v>256</v>
      </c>
      <c r="D86" s="206" t="s">
        <v>140</v>
      </c>
      <c r="E86" s="207" t="s">
        <v>1055</v>
      </c>
      <c r="F86" s="208" t="s">
        <v>1056</v>
      </c>
      <c r="G86" s="209" t="s">
        <v>890</v>
      </c>
      <c r="H86" s="210">
        <v>1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45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145</v>
      </c>
      <c r="AT86" s="217" t="s">
        <v>140</v>
      </c>
      <c r="AU86" s="217" t="s">
        <v>82</v>
      </c>
      <c r="AY86" s="19" t="s">
        <v>137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82</v>
      </c>
      <c r="BK86" s="218">
        <f>ROUND(I86*H86,2)</f>
        <v>0</v>
      </c>
      <c r="BL86" s="19" t="s">
        <v>145</v>
      </c>
      <c r="BM86" s="217" t="s">
        <v>381</v>
      </c>
    </row>
    <row r="87" s="2" customFormat="1">
      <c r="A87" s="40"/>
      <c r="B87" s="41"/>
      <c r="C87" s="42"/>
      <c r="D87" s="219" t="s">
        <v>147</v>
      </c>
      <c r="E87" s="42"/>
      <c r="F87" s="220" t="s">
        <v>1056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147</v>
      </c>
      <c r="AU87" s="19" t="s">
        <v>82</v>
      </c>
    </row>
    <row r="88" s="2" customFormat="1" ht="16.5" customHeight="1">
      <c r="A88" s="40"/>
      <c r="B88" s="41"/>
      <c r="C88" s="206" t="s">
        <v>212</v>
      </c>
      <c r="D88" s="206" t="s">
        <v>140</v>
      </c>
      <c r="E88" s="207" t="s">
        <v>1057</v>
      </c>
      <c r="F88" s="208" t="s">
        <v>1058</v>
      </c>
      <c r="G88" s="209" t="s">
        <v>890</v>
      </c>
      <c r="H88" s="210">
        <v>1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45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145</v>
      </c>
      <c r="AT88" s="217" t="s">
        <v>140</v>
      </c>
      <c r="AU88" s="217" t="s">
        <v>82</v>
      </c>
      <c r="AY88" s="19" t="s">
        <v>137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82</v>
      </c>
      <c r="BK88" s="218">
        <f>ROUND(I88*H88,2)</f>
        <v>0</v>
      </c>
      <c r="BL88" s="19" t="s">
        <v>145</v>
      </c>
      <c r="BM88" s="217" t="s">
        <v>396</v>
      </c>
    </row>
    <row r="89" s="2" customFormat="1">
      <c r="A89" s="40"/>
      <c r="B89" s="41"/>
      <c r="C89" s="42"/>
      <c r="D89" s="219" t="s">
        <v>147</v>
      </c>
      <c r="E89" s="42"/>
      <c r="F89" s="220" t="s">
        <v>1058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147</v>
      </c>
      <c r="AU89" s="19" t="s">
        <v>82</v>
      </c>
    </row>
    <row r="90" s="2" customFormat="1" ht="16.5" customHeight="1">
      <c r="A90" s="40"/>
      <c r="B90" s="41"/>
      <c r="C90" s="206" t="s">
        <v>923</v>
      </c>
      <c r="D90" s="206" t="s">
        <v>140</v>
      </c>
      <c r="E90" s="207" t="s">
        <v>1059</v>
      </c>
      <c r="F90" s="208" t="s">
        <v>1060</v>
      </c>
      <c r="G90" s="209" t="s">
        <v>890</v>
      </c>
      <c r="H90" s="210">
        <v>2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45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145</v>
      </c>
      <c r="AT90" s="217" t="s">
        <v>140</v>
      </c>
      <c r="AU90" s="217" t="s">
        <v>82</v>
      </c>
      <c r="AY90" s="19" t="s">
        <v>137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82</v>
      </c>
      <c r="BK90" s="218">
        <f>ROUND(I90*H90,2)</f>
        <v>0</v>
      </c>
      <c r="BL90" s="19" t="s">
        <v>145</v>
      </c>
      <c r="BM90" s="217" t="s">
        <v>957</v>
      </c>
    </row>
    <row r="91" s="2" customFormat="1">
      <c r="A91" s="40"/>
      <c r="B91" s="41"/>
      <c r="C91" s="42"/>
      <c r="D91" s="219" t="s">
        <v>147</v>
      </c>
      <c r="E91" s="42"/>
      <c r="F91" s="220" t="s">
        <v>1060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147</v>
      </c>
      <c r="AU91" s="19" t="s">
        <v>82</v>
      </c>
    </row>
    <row r="92" s="2" customFormat="1" ht="16.5" customHeight="1">
      <c r="A92" s="40"/>
      <c r="B92" s="41"/>
      <c r="C92" s="206" t="s">
        <v>277</v>
      </c>
      <c r="D92" s="206" t="s">
        <v>140</v>
      </c>
      <c r="E92" s="207" t="s">
        <v>1061</v>
      </c>
      <c r="F92" s="208" t="s">
        <v>1062</v>
      </c>
      <c r="G92" s="209" t="s">
        <v>890</v>
      </c>
      <c r="H92" s="210">
        <v>2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45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145</v>
      </c>
      <c r="AT92" s="217" t="s">
        <v>140</v>
      </c>
      <c r="AU92" s="217" t="s">
        <v>82</v>
      </c>
      <c r="AY92" s="19" t="s">
        <v>137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82</v>
      </c>
      <c r="BK92" s="218">
        <f>ROUND(I92*H92,2)</f>
        <v>0</v>
      </c>
      <c r="BL92" s="19" t="s">
        <v>145</v>
      </c>
      <c r="BM92" s="217" t="s">
        <v>962</v>
      </c>
    </row>
    <row r="93" s="2" customFormat="1">
      <c r="A93" s="40"/>
      <c r="B93" s="41"/>
      <c r="C93" s="42"/>
      <c r="D93" s="219" t="s">
        <v>147</v>
      </c>
      <c r="E93" s="42"/>
      <c r="F93" s="220" t="s">
        <v>1062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147</v>
      </c>
      <c r="AU93" s="19" t="s">
        <v>82</v>
      </c>
    </row>
    <row r="94" s="2" customFormat="1" ht="16.5" customHeight="1">
      <c r="A94" s="40"/>
      <c r="B94" s="41"/>
      <c r="C94" s="206" t="s">
        <v>381</v>
      </c>
      <c r="D94" s="206" t="s">
        <v>140</v>
      </c>
      <c r="E94" s="207" t="s">
        <v>1063</v>
      </c>
      <c r="F94" s="208" t="s">
        <v>1064</v>
      </c>
      <c r="G94" s="209" t="s">
        <v>890</v>
      </c>
      <c r="H94" s="210">
        <v>1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45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145</v>
      </c>
      <c r="AT94" s="217" t="s">
        <v>140</v>
      </c>
      <c r="AU94" s="217" t="s">
        <v>82</v>
      </c>
      <c r="AY94" s="19" t="s">
        <v>137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82</v>
      </c>
      <c r="BK94" s="218">
        <f>ROUND(I94*H94,2)</f>
        <v>0</v>
      </c>
      <c r="BL94" s="19" t="s">
        <v>145</v>
      </c>
      <c r="BM94" s="217" t="s">
        <v>447</v>
      </c>
    </row>
    <row r="95" s="2" customFormat="1">
      <c r="A95" s="40"/>
      <c r="B95" s="41"/>
      <c r="C95" s="42"/>
      <c r="D95" s="219" t="s">
        <v>147</v>
      </c>
      <c r="E95" s="42"/>
      <c r="F95" s="220" t="s">
        <v>1064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147</v>
      </c>
      <c r="AU95" s="19" t="s">
        <v>82</v>
      </c>
    </row>
    <row r="96" s="2" customFormat="1" ht="16.5" customHeight="1">
      <c r="A96" s="40"/>
      <c r="B96" s="41"/>
      <c r="C96" s="206" t="s">
        <v>387</v>
      </c>
      <c r="D96" s="206" t="s">
        <v>140</v>
      </c>
      <c r="E96" s="207" t="s">
        <v>1065</v>
      </c>
      <c r="F96" s="208" t="s">
        <v>1066</v>
      </c>
      <c r="G96" s="209" t="s">
        <v>890</v>
      </c>
      <c r="H96" s="210">
        <v>1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45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145</v>
      </c>
      <c r="AT96" s="217" t="s">
        <v>140</v>
      </c>
      <c r="AU96" s="217" t="s">
        <v>82</v>
      </c>
      <c r="AY96" s="19" t="s">
        <v>137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82</v>
      </c>
      <c r="BK96" s="218">
        <f>ROUND(I96*H96,2)</f>
        <v>0</v>
      </c>
      <c r="BL96" s="19" t="s">
        <v>145</v>
      </c>
      <c r="BM96" s="217" t="s">
        <v>228</v>
      </c>
    </row>
    <row r="97" s="2" customFormat="1">
      <c r="A97" s="40"/>
      <c r="B97" s="41"/>
      <c r="C97" s="42"/>
      <c r="D97" s="219" t="s">
        <v>147</v>
      </c>
      <c r="E97" s="42"/>
      <c r="F97" s="220" t="s">
        <v>1066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147</v>
      </c>
      <c r="AU97" s="19" t="s">
        <v>82</v>
      </c>
    </row>
    <row r="98" s="2" customFormat="1" ht="24.15" customHeight="1">
      <c r="A98" s="40"/>
      <c r="B98" s="41"/>
      <c r="C98" s="206" t="s">
        <v>396</v>
      </c>
      <c r="D98" s="206" t="s">
        <v>140</v>
      </c>
      <c r="E98" s="207" t="s">
        <v>1067</v>
      </c>
      <c r="F98" s="208" t="s">
        <v>1068</v>
      </c>
      <c r="G98" s="209" t="s">
        <v>890</v>
      </c>
      <c r="H98" s="210">
        <v>1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45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145</v>
      </c>
      <c r="AT98" s="217" t="s">
        <v>140</v>
      </c>
      <c r="AU98" s="217" t="s">
        <v>82</v>
      </c>
      <c r="AY98" s="19" t="s">
        <v>137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82</v>
      </c>
      <c r="BK98" s="218">
        <f>ROUND(I98*H98,2)</f>
        <v>0</v>
      </c>
      <c r="BL98" s="19" t="s">
        <v>145</v>
      </c>
      <c r="BM98" s="217" t="s">
        <v>318</v>
      </c>
    </row>
    <row r="99" s="2" customFormat="1">
      <c r="A99" s="40"/>
      <c r="B99" s="41"/>
      <c r="C99" s="42"/>
      <c r="D99" s="219" t="s">
        <v>147</v>
      </c>
      <c r="E99" s="42"/>
      <c r="F99" s="220" t="s">
        <v>1068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147</v>
      </c>
      <c r="AU99" s="19" t="s">
        <v>82</v>
      </c>
    </row>
    <row r="100" s="12" customFormat="1" ht="25.92" customHeight="1">
      <c r="A100" s="12"/>
      <c r="B100" s="190"/>
      <c r="C100" s="191"/>
      <c r="D100" s="192" t="s">
        <v>73</v>
      </c>
      <c r="E100" s="193" t="s">
        <v>886</v>
      </c>
      <c r="F100" s="193" t="s">
        <v>1069</v>
      </c>
      <c r="G100" s="191"/>
      <c r="H100" s="191"/>
      <c r="I100" s="194"/>
      <c r="J100" s="195">
        <f>BK100</f>
        <v>0</v>
      </c>
      <c r="K100" s="191"/>
      <c r="L100" s="196"/>
      <c r="M100" s="197"/>
      <c r="N100" s="198"/>
      <c r="O100" s="198"/>
      <c r="P100" s="199">
        <f>SUM(P101:P112)</f>
        <v>0</v>
      </c>
      <c r="Q100" s="198"/>
      <c r="R100" s="199">
        <f>SUM(R101:R112)</f>
        <v>0</v>
      </c>
      <c r="S100" s="198"/>
      <c r="T100" s="200">
        <f>SUM(T101:T112)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82</v>
      </c>
      <c r="AT100" s="202" t="s">
        <v>73</v>
      </c>
      <c r="AU100" s="202" t="s">
        <v>74</v>
      </c>
      <c r="AY100" s="201" t="s">
        <v>137</v>
      </c>
      <c r="BK100" s="203">
        <f>SUM(BK101:BK112)</f>
        <v>0</v>
      </c>
    </row>
    <row r="101" s="2" customFormat="1" ht="16.5" customHeight="1">
      <c r="A101" s="40"/>
      <c r="B101" s="41"/>
      <c r="C101" s="206" t="s">
        <v>309</v>
      </c>
      <c r="D101" s="206" t="s">
        <v>140</v>
      </c>
      <c r="E101" s="207" t="s">
        <v>1070</v>
      </c>
      <c r="F101" s="208" t="s">
        <v>1071</v>
      </c>
      <c r="G101" s="209" t="s">
        <v>192</v>
      </c>
      <c r="H101" s="210">
        <v>2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45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145</v>
      </c>
      <c r="AT101" s="217" t="s">
        <v>140</v>
      </c>
      <c r="AU101" s="217" t="s">
        <v>82</v>
      </c>
      <c r="AY101" s="19" t="s">
        <v>137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82</v>
      </c>
      <c r="BK101" s="218">
        <f>ROUND(I101*H101,2)</f>
        <v>0</v>
      </c>
      <c r="BL101" s="19" t="s">
        <v>145</v>
      </c>
      <c r="BM101" s="217" t="s">
        <v>490</v>
      </c>
    </row>
    <row r="102" s="2" customFormat="1">
      <c r="A102" s="40"/>
      <c r="B102" s="41"/>
      <c r="C102" s="42"/>
      <c r="D102" s="219" t="s">
        <v>147</v>
      </c>
      <c r="E102" s="42"/>
      <c r="F102" s="220" t="s">
        <v>1071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147</v>
      </c>
      <c r="AU102" s="19" t="s">
        <v>82</v>
      </c>
    </row>
    <row r="103" s="2" customFormat="1" ht="16.5" customHeight="1">
      <c r="A103" s="40"/>
      <c r="B103" s="41"/>
      <c r="C103" s="206" t="s">
        <v>410</v>
      </c>
      <c r="D103" s="206" t="s">
        <v>140</v>
      </c>
      <c r="E103" s="207" t="s">
        <v>1072</v>
      </c>
      <c r="F103" s="208" t="s">
        <v>1073</v>
      </c>
      <c r="G103" s="209" t="s">
        <v>890</v>
      </c>
      <c r="H103" s="210">
        <v>3</v>
      </c>
      <c r="I103" s="211"/>
      <c r="J103" s="212">
        <f>ROUND(I103*H103,2)</f>
        <v>0</v>
      </c>
      <c r="K103" s="208" t="s">
        <v>19</v>
      </c>
      <c r="L103" s="46"/>
      <c r="M103" s="213" t="s">
        <v>19</v>
      </c>
      <c r="N103" s="214" t="s">
        <v>45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145</v>
      </c>
      <c r="AT103" s="217" t="s">
        <v>140</v>
      </c>
      <c r="AU103" s="217" t="s">
        <v>82</v>
      </c>
      <c r="AY103" s="19" t="s">
        <v>137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82</v>
      </c>
      <c r="BK103" s="218">
        <f>ROUND(I103*H103,2)</f>
        <v>0</v>
      </c>
      <c r="BL103" s="19" t="s">
        <v>145</v>
      </c>
      <c r="BM103" s="217" t="s">
        <v>504</v>
      </c>
    </row>
    <row r="104" s="2" customFormat="1">
      <c r="A104" s="40"/>
      <c r="B104" s="41"/>
      <c r="C104" s="42"/>
      <c r="D104" s="219" t="s">
        <v>147</v>
      </c>
      <c r="E104" s="42"/>
      <c r="F104" s="220" t="s">
        <v>1073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147</v>
      </c>
      <c r="AU104" s="19" t="s">
        <v>82</v>
      </c>
    </row>
    <row r="105" s="2" customFormat="1" ht="16.5" customHeight="1">
      <c r="A105" s="40"/>
      <c r="B105" s="41"/>
      <c r="C105" s="206" t="s">
        <v>950</v>
      </c>
      <c r="D105" s="206" t="s">
        <v>140</v>
      </c>
      <c r="E105" s="207" t="s">
        <v>1074</v>
      </c>
      <c r="F105" s="208" t="s">
        <v>1075</v>
      </c>
      <c r="G105" s="209" t="s">
        <v>192</v>
      </c>
      <c r="H105" s="210">
        <v>1.5</v>
      </c>
      <c r="I105" s="211"/>
      <c r="J105" s="212">
        <f>ROUND(I105*H105,2)</f>
        <v>0</v>
      </c>
      <c r="K105" s="208" t="s">
        <v>19</v>
      </c>
      <c r="L105" s="46"/>
      <c r="M105" s="213" t="s">
        <v>19</v>
      </c>
      <c r="N105" s="214" t="s">
        <v>45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145</v>
      </c>
      <c r="AT105" s="217" t="s">
        <v>140</v>
      </c>
      <c r="AU105" s="217" t="s">
        <v>82</v>
      </c>
      <c r="AY105" s="19" t="s">
        <v>137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82</v>
      </c>
      <c r="BK105" s="218">
        <f>ROUND(I105*H105,2)</f>
        <v>0</v>
      </c>
      <c r="BL105" s="19" t="s">
        <v>145</v>
      </c>
      <c r="BM105" s="217" t="s">
        <v>1022</v>
      </c>
    </row>
    <row r="106" s="2" customFormat="1">
      <c r="A106" s="40"/>
      <c r="B106" s="41"/>
      <c r="C106" s="42"/>
      <c r="D106" s="219" t="s">
        <v>147</v>
      </c>
      <c r="E106" s="42"/>
      <c r="F106" s="220" t="s">
        <v>1075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147</v>
      </c>
      <c r="AU106" s="19" t="s">
        <v>82</v>
      </c>
    </row>
    <row r="107" s="2" customFormat="1" ht="16.5" customHeight="1">
      <c r="A107" s="40"/>
      <c r="B107" s="41"/>
      <c r="C107" s="206" t="s">
        <v>1076</v>
      </c>
      <c r="D107" s="206" t="s">
        <v>140</v>
      </c>
      <c r="E107" s="207" t="s">
        <v>1077</v>
      </c>
      <c r="F107" s="208" t="s">
        <v>1078</v>
      </c>
      <c r="G107" s="209" t="s">
        <v>192</v>
      </c>
      <c r="H107" s="210">
        <v>2</v>
      </c>
      <c r="I107" s="211"/>
      <c r="J107" s="212">
        <f>ROUND(I107*H107,2)</f>
        <v>0</v>
      </c>
      <c r="K107" s="208" t="s">
        <v>19</v>
      </c>
      <c r="L107" s="46"/>
      <c r="M107" s="213" t="s">
        <v>19</v>
      </c>
      <c r="N107" s="214" t="s">
        <v>45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145</v>
      </c>
      <c r="AT107" s="217" t="s">
        <v>140</v>
      </c>
      <c r="AU107" s="217" t="s">
        <v>82</v>
      </c>
      <c r="AY107" s="19" t="s">
        <v>137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82</v>
      </c>
      <c r="BK107" s="218">
        <f>ROUND(I107*H107,2)</f>
        <v>0</v>
      </c>
      <c r="BL107" s="19" t="s">
        <v>145</v>
      </c>
      <c r="BM107" s="217" t="s">
        <v>1025</v>
      </c>
    </row>
    <row r="108" s="2" customFormat="1">
      <c r="A108" s="40"/>
      <c r="B108" s="41"/>
      <c r="C108" s="42"/>
      <c r="D108" s="219" t="s">
        <v>147</v>
      </c>
      <c r="E108" s="42"/>
      <c r="F108" s="220" t="s">
        <v>1078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147</v>
      </c>
      <c r="AU108" s="19" t="s">
        <v>82</v>
      </c>
    </row>
    <row r="109" s="2" customFormat="1" ht="16.5" customHeight="1">
      <c r="A109" s="40"/>
      <c r="B109" s="41"/>
      <c r="C109" s="206" t="s">
        <v>433</v>
      </c>
      <c r="D109" s="206" t="s">
        <v>140</v>
      </c>
      <c r="E109" s="207" t="s">
        <v>1079</v>
      </c>
      <c r="F109" s="208" t="s">
        <v>1080</v>
      </c>
      <c r="G109" s="209" t="s">
        <v>890</v>
      </c>
      <c r="H109" s="210">
        <v>1</v>
      </c>
      <c r="I109" s="211"/>
      <c r="J109" s="212">
        <f>ROUND(I109*H109,2)</f>
        <v>0</v>
      </c>
      <c r="K109" s="208" t="s">
        <v>19</v>
      </c>
      <c r="L109" s="46"/>
      <c r="M109" s="213" t="s">
        <v>19</v>
      </c>
      <c r="N109" s="214" t="s">
        <v>45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145</v>
      </c>
      <c r="AT109" s="217" t="s">
        <v>140</v>
      </c>
      <c r="AU109" s="217" t="s">
        <v>82</v>
      </c>
      <c r="AY109" s="19" t="s">
        <v>137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82</v>
      </c>
      <c r="BK109" s="218">
        <f>ROUND(I109*H109,2)</f>
        <v>0</v>
      </c>
      <c r="BL109" s="19" t="s">
        <v>145</v>
      </c>
      <c r="BM109" s="217" t="s">
        <v>1034</v>
      </c>
    </row>
    <row r="110" s="2" customFormat="1">
      <c r="A110" s="40"/>
      <c r="B110" s="41"/>
      <c r="C110" s="42"/>
      <c r="D110" s="219" t="s">
        <v>147</v>
      </c>
      <c r="E110" s="42"/>
      <c r="F110" s="220" t="s">
        <v>1080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147</v>
      </c>
      <c r="AU110" s="19" t="s">
        <v>82</v>
      </c>
    </row>
    <row r="111" s="2" customFormat="1" ht="16.5" customHeight="1">
      <c r="A111" s="40"/>
      <c r="B111" s="41"/>
      <c r="C111" s="206" t="s">
        <v>1081</v>
      </c>
      <c r="D111" s="206" t="s">
        <v>140</v>
      </c>
      <c r="E111" s="207" t="s">
        <v>1082</v>
      </c>
      <c r="F111" s="208" t="s">
        <v>1083</v>
      </c>
      <c r="G111" s="209" t="s">
        <v>890</v>
      </c>
      <c r="H111" s="210">
        <v>1</v>
      </c>
      <c r="I111" s="211"/>
      <c r="J111" s="212">
        <f>ROUND(I111*H111,2)</f>
        <v>0</v>
      </c>
      <c r="K111" s="208" t="s">
        <v>19</v>
      </c>
      <c r="L111" s="46"/>
      <c r="M111" s="213" t="s">
        <v>19</v>
      </c>
      <c r="N111" s="214" t="s">
        <v>45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145</v>
      </c>
      <c r="AT111" s="217" t="s">
        <v>140</v>
      </c>
      <c r="AU111" s="217" t="s">
        <v>82</v>
      </c>
      <c r="AY111" s="19" t="s">
        <v>137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82</v>
      </c>
      <c r="BK111" s="218">
        <f>ROUND(I111*H111,2)</f>
        <v>0</v>
      </c>
      <c r="BL111" s="19" t="s">
        <v>145</v>
      </c>
      <c r="BM111" s="217" t="s">
        <v>1043</v>
      </c>
    </row>
    <row r="112" s="2" customFormat="1">
      <c r="A112" s="40"/>
      <c r="B112" s="41"/>
      <c r="C112" s="42"/>
      <c r="D112" s="219" t="s">
        <v>147</v>
      </c>
      <c r="E112" s="42"/>
      <c r="F112" s="220" t="s">
        <v>1083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147</v>
      </c>
      <c r="AU112" s="19" t="s">
        <v>82</v>
      </c>
    </row>
    <row r="113" s="12" customFormat="1" ht="25.92" customHeight="1">
      <c r="A113" s="12"/>
      <c r="B113" s="190"/>
      <c r="C113" s="191"/>
      <c r="D113" s="192" t="s">
        <v>73</v>
      </c>
      <c r="E113" s="193" t="s">
        <v>919</v>
      </c>
      <c r="F113" s="193" t="s">
        <v>1084</v>
      </c>
      <c r="G113" s="191"/>
      <c r="H113" s="191"/>
      <c r="I113" s="194"/>
      <c r="J113" s="195">
        <f>BK113</f>
        <v>0</v>
      </c>
      <c r="K113" s="191"/>
      <c r="L113" s="196"/>
      <c r="M113" s="197"/>
      <c r="N113" s="198"/>
      <c r="O113" s="198"/>
      <c r="P113" s="199">
        <f>SUM(P114:P127)</f>
        <v>0</v>
      </c>
      <c r="Q113" s="198"/>
      <c r="R113" s="199">
        <f>SUM(R114:R127)</f>
        <v>0</v>
      </c>
      <c r="S113" s="198"/>
      <c r="T113" s="200">
        <f>SUM(T114:T127)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1" t="s">
        <v>82</v>
      </c>
      <c r="AT113" s="202" t="s">
        <v>73</v>
      </c>
      <c r="AU113" s="202" t="s">
        <v>74</v>
      </c>
      <c r="AY113" s="201" t="s">
        <v>137</v>
      </c>
      <c r="BK113" s="203">
        <f>SUM(BK114:BK127)</f>
        <v>0</v>
      </c>
    </row>
    <row r="114" s="2" customFormat="1" ht="24.15" customHeight="1">
      <c r="A114" s="40"/>
      <c r="B114" s="41"/>
      <c r="C114" s="206" t="s">
        <v>962</v>
      </c>
      <c r="D114" s="206" t="s">
        <v>140</v>
      </c>
      <c r="E114" s="207" t="s">
        <v>1085</v>
      </c>
      <c r="F114" s="208" t="s">
        <v>1086</v>
      </c>
      <c r="G114" s="209" t="s">
        <v>192</v>
      </c>
      <c r="H114" s="210">
        <v>1</v>
      </c>
      <c r="I114" s="211"/>
      <c r="J114" s="212">
        <f>ROUND(I114*H114,2)</f>
        <v>0</v>
      </c>
      <c r="K114" s="208" t="s">
        <v>19</v>
      </c>
      <c r="L114" s="46"/>
      <c r="M114" s="213" t="s">
        <v>19</v>
      </c>
      <c r="N114" s="214" t="s">
        <v>45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145</v>
      </c>
      <c r="AT114" s="217" t="s">
        <v>140</v>
      </c>
      <c r="AU114" s="217" t="s">
        <v>82</v>
      </c>
      <c r="AY114" s="19" t="s">
        <v>137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82</v>
      </c>
      <c r="BK114" s="218">
        <f>ROUND(I114*H114,2)</f>
        <v>0</v>
      </c>
      <c r="BL114" s="19" t="s">
        <v>145</v>
      </c>
      <c r="BM114" s="217" t="s">
        <v>1087</v>
      </c>
    </row>
    <row r="115" s="2" customFormat="1">
      <c r="A115" s="40"/>
      <c r="B115" s="41"/>
      <c r="C115" s="42"/>
      <c r="D115" s="219" t="s">
        <v>147</v>
      </c>
      <c r="E115" s="42"/>
      <c r="F115" s="220" t="s">
        <v>1086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147</v>
      </c>
      <c r="AU115" s="19" t="s">
        <v>82</v>
      </c>
    </row>
    <row r="116" s="2" customFormat="1" ht="24.15" customHeight="1">
      <c r="A116" s="40"/>
      <c r="B116" s="41"/>
      <c r="C116" s="206" t="s">
        <v>1088</v>
      </c>
      <c r="D116" s="206" t="s">
        <v>140</v>
      </c>
      <c r="E116" s="207" t="s">
        <v>1089</v>
      </c>
      <c r="F116" s="208" t="s">
        <v>1090</v>
      </c>
      <c r="G116" s="209" t="s">
        <v>192</v>
      </c>
      <c r="H116" s="210">
        <v>2</v>
      </c>
      <c r="I116" s="211"/>
      <c r="J116" s="212">
        <f>ROUND(I116*H116,2)</f>
        <v>0</v>
      </c>
      <c r="K116" s="208" t="s">
        <v>19</v>
      </c>
      <c r="L116" s="46"/>
      <c r="M116" s="213" t="s">
        <v>19</v>
      </c>
      <c r="N116" s="214" t="s">
        <v>45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145</v>
      </c>
      <c r="AT116" s="217" t="s">
        <v>140</v>
      </c>
      <c r="AU116" s="217" t="s">
        <v>82</v>
      </c>
      <c r="AY116" s="19" t="s">
        <v>137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82</v>
      </c>
      <c r="BK116" s="218">
        <f>ROUND(I116*H116,2)</f>
        <v>0</v>
      </c>
      <c r="BL116" s="19" t="s">
        <v>145</v>
      </c>
      <c r="BM116" s="217" t="s">
        <v>1091</v>
      </c>
    </row>
    <row r="117" s="2" customFormat="1">
      <c r="A117" s="40"/>
      <c r="B117" s="41"/>
      <c r="C117" s="42"/>
      <c r="D117" s="219" t="s">
        <v>147</v>
      </c>
      <c r="E117" s="42"/>
      <c r="F117" s="220" t="s">
        <v>1090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147</v>
      </c>
      <c r="AU117" s="19" t="s">
        <v>82</v>
      </c>
    </row>
    <row r="118" s="2" customFormat="1" ht="24.15" customHeight="1">
      <c r="A118" s="40"/>
      <c r="B118" s="41"/>
      <c r="C118" s="206" t="s">
        <v>271</v>
      </c>
      <c r="D118" s="206" t="s">
        <v>140</v>
      </c>
      <c r="E118" s="207" t="s">
        <v>1092</v>
      </c>
      <c r="F118" s="208" t="s">
        <v>1093</v>
      </c>
      <c r="G118" s="209" t="s">
        <v>192</v>
      </c>
      <c r="H118" s="210">
        <v>1</v>
      </c>
      <c r="I118" s="211"/>
      <c r="J118" s="212">
        <f>ROUND(I118*H118,2)</f>
        <v>0</v>
      </c>
      <c r="K118" s="208" t="s">
        <v>19</v>
      </c>
      <c r="L118" s="46"/>
      <c r="M118" s="213" t="s">
        <v>19</v>
      </c>
      <c r="N118" s="214" t="s">
        <v>45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145</v>
      </c>
      <c r="AT118" s="217" t="s">
        <v>140</v>
      </c>
      <c r="AU118" s="217" t="s">
        <v>82</v>
      </c>
      <c r="AY118" s="19" t="s">
        <v>137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82</v>
      </c>
      <c r="BK118" s="218">
        <f>ROUND(I118*H118,2)</f>
        <v>0</v>
      </c>
      <c r="BL118" s="19" t="s">
        <v>145</v>
      </c>
      <c r="BM118" s="217" t="s">
        <v>1094</v>
      </c>
    </row>
    <row r="119" s="2" customFormat="1">
      <c r="A119" s="40"/>
      <c r="B119" s="41"/>
      <c r="C119" s="42"/>
      <c r="D119" s="219" t="s">
        <v>147</v>
      </c>
      <c r="E119" s="42"/>
      <c r="F119" s="220" t="s">
        <v>1093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147</v>
      </c>
      <c r="AU119" s="19" t="s">
        <v>82</v>
      </c>
    </row>
    <row r="120" s="2" customFormat="1" ht="24.15" customHeight="1">
      <c r="A120" s="40"/>
      <c r="B120" s="41"/>
      <c r="C120" s="206" t="s">
        <v>447</v>
      </c>
      <c r="D120" s="206" t="s">
        <v>140</v>
      </c>
      <c r="E120" s="207" t="s">
        <v>1095</v>
      </c>
      <c r="F120" s="208" t="s">
        <v>1096</v>
      </c>
      <c r="G120" s="209" t="s">
        <v>192</v>
      </c>
      <c r="H120" s="210">
        <v>1</v>
      </c>
      <c r="I120" s="211"/>
      <c r="J120" s="212">
        <f>ROUND(I120*H120,2)</f>
        <v>0</v>
      </c>
      <c r="K120" s="208" t="s">
        <v>19</v>
      </c>
      <c r="L120" s="46"/>
      <c r="M120" s="213" t="s">
        <v>19</v>
      </c>
      <c r="N120" s="214" t="s">
        <v>45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145</v>
      </c>
      <c r="AT120" s="217" t="s">
        <v>140</v>
      </c>
      <c r="AU120" s="217" t="s">
        <v>82</v>
      </c>
      <c r="AY120" s="19" t="s">
        <v>137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82</v>
      </c>
      <c r="BK120" s="218">
        <f>ROUND(I120*H120,2)</f>
        <v>0</v>
      </c>
      <c r="BL120" s="19" t="s">
        <v>145</v>
      </c>
      <c r="BM120" s="217" t="s">
        <v>1097</v>
      </c>
    </row>
    <row r="121" s="2" customFormat="1">
      <c r="A121" s="40"/>
      <c r="B121" s="41"/>
      <c r="C121" s="42"/>
      <c r="D121" s="219" t="s">
        <v>147</v>
      </c>
      <c r="E121" s="42"/>
      <c r="F121" s="220" t="s">
        <v>1096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147</v>
      </c>
      <c r="AU121" s="19" t="s">
        <v>82</v>
      </c>
    </row>
    <row r="122" s="2" customFormat="1" ht="24.15" customHeight="1">
      <c r="A122" s="40"/>
      <c r="B122" s="41"/>
      <c r="C122" s="206" t="s">
        <v>224</v>
      </c>
      <c r="D122" s="206" t="s">
        <v>140</v>
      </c>
      <c r="E122" s="207" t="s">
        <v>1098</v>
      </c>
      <c r="F122" s="208" t="s">
        <v>1099</v>
      </c>
      <c r="G122" s="209" t="s">
        <v>192</v>
      </c>
      <c r="H122" s="210">
        <v>2</v>
      </c>
      <c r="I122" s="211"/>
      <c r="J122" s="212">
        <f>ROUND(I122*H122,2)</f>
        <v>0</v>
      </c>
      <c r="K122" s="208" t="s">
        <v>19</v>
      </c>
      <c r="L122" s="46"/>
      <c r="M122" s="213" t="s">
        <v>19</v>
      </c>
      <c r="N122" s="214" t="s">
        <v>45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145</v>
      </c>
      <c r="AT122" s="217" t="s">
        <v>140</v>
      </c>
      <c r="AU122" s="217" t="s">
        <v>82</v>
      </c>
      <c r="AY122" s="19" t="s">
        <v>137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82</v>
      </c>
      <c r="BK122" s="218">
        <f>ROUND(I122*H122,2)</f>
        <v>0</v>
      </c>
      <c r="BL122" s="19" t="s">
        <v>145</v>
      </c>
      <c r="BM122" s="217" t="s">
        <v>1100</v>
      </c>
    </row>
    <row r="123" s="2" customFormat="1">
      <c r="A123" s="40"/>
      <c r="B123" s="41"/>
      <c r="C123" s="42"/>
      <c r="D123" s="219" t="s">
        <v>147</v>
      </c>
      <c r="E123" s="42"/>
      <c r="F123" s="220" t="s">
        <v>1099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147</v>
      </c>
      <c r="AU123" s="19" t="s">
        <v>82</v>
      </c>
    </row>
    <row r="124" s="2" customFormat="1" ht="24.15" customHeight="1">
      <c r="A124" s="40"/>
      <c r="B124" s="41"/>
      <c r="C124" s="206" t="s">
        <v>228</v>
      </c>
      <c r="D124" s="206" t="s">
        <v>140</v>
      </c>
      <c r="E124" s="207" t="s">
        <v>1101</v>
      </c>
      <c r="F124" s="208" t="s">
        <v>1102</v>
      </c>
      <c r="G124" s="209" t="s">
        <v>192</v>
      </c>
      <c r="H124" s="210">
        <v>1</v>
      </c>
      <c r="I124" s="211"/>
      <c r="J124" s="212">
        <f>ROUND(I124*H124,2)</f>
        <v>0</v>
      </c>
      <c r="K124" s="208" t="s">
        <v>19</v>
      </c>
      <c r="L124" s="46"/>
      <c r="M124" s="213" t="s">
        <v>19</v>
      </c>
      <c r="N124" s="214" t="s">
        <v>45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145</v>
      </c>
      <c r="AT124" s="217" t="s">
        <v>140</v>
      </c>
      <c r="AU124" s="217" t="s">
        <v>82</v>
      </c>
      <c r="AY124" s="19" t="s">
        <v>137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82</v>
      </c>
      <c r="BK124" s="218">
        <f>ROUND(I124*H124,2)</f>
        <v>0</v>
      </c>
      <c r="BL124" s="19" t="s">
        <v>145</v>
      </c>
      <c r="BM124" s="217" t="s">
        <v>1103</v>
      </c>
    </row>
    <row r="125" s="2" customFormat="1">
      <c r="A125" s="40"/>
      <c r="B125" s="41"/>
      <c r="C125" s="42"/>
      <c r="D125" s="219" t="s">
        <v>147</v>
      </c>
      <c r="E125" s="42"/>
      <c r="F125" s="220" t="s">
        <v>1102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147</v>
      </c>
      <c r="AU125" s="19" t="s">
        <v>82</v>
      </c>
    </row>
    <row r="126" s="2" customFormat="1" ht="16.5" customHeight="1">
      <c r="A126" s="40"/>
      <c r="B126" s="41"/>
      <c r="C126" s="206" t="s">
        <v>1104</v>
      </c>
      <c r="D126" s="206" t="s">
        <v>140</v>
      </c>
      <c r="E126" s="207" t="s">
        <v>1105</v>
      </c>
      <c r="F126" s="208" t="s">
        <v>1106</v>
      </c>
      <c r="G126" s="209" t="s">
        <v>192</v>
      </c>
      <c r="H126" s="210">
        <v>15</v>
      </c>
      <c r="I126" s="211"/>
      <c r="J126" s="212">
        <f>ROUND(I126*H126,2)</f>
        <v>0</v>
      </c>
      <c r="K126" s="208" t="s">
        <v>19</v>
      </c>
      <c r="L126" s="46"/>
      <c r="M126" s="213" t="s">
        <v>19</v>
      </c>
      <c r="N126" s="214" t="s">
        <v>45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145</v>
      </c>
      <c r="AT126" s="217" t="s">
        <v>140</v>
      </c>
      <c r="AU126" s="217" t="s">
        <v>82</v>
      </c>
      <c r="AY126" s="19" t="s">
        <v>137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82</v>
      </c>
      <c r="BK126" s="218">
        <f>ROUND(I126*H126,2)</f>
        <v>0</v>
      </c>
      <c r="BL126" s="19" t="s">
        <v>145</v>
      </c>
      <c r="BM126" s="217" t="s">
        <v>1107</v>
      </c>
    </row>
    <row r="127" s="2" customFormat="1">
      <c r="A127" s="40"/>
      <c r="B127" s="41"/>
      <c r="C127" s="42"/>
      <c r="D127" s="219" t="s">
        <v>147</v>
      </c>
      <c r="E127" s="42"/>
      <c r="F127" s="220" t="s">
        <v>1106</v>
      </c>
      <c r="G127" s="42"/>
      <c r="H127" s="42"/>
      <c r="I127" s="221"/>
      <c r="J127" s="42"/>
      <c r="K127" s="42"/>
      <c r="L127" s="46"/>
      <c r="M127" s="273"/>
      <c r="N127" s="274"/>
      <c r="O127" s="275"/>
      <c r="P127" s="275"/>
      <c r="Q127" s="275"/>
      <c r="R127" s="275"/>
      <c r="S127" s="275"/>
      <c r="T127" s="276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147</v>
      </c>
      <c r="AU127" s="19" t="s">
        <v>82</v>
      </c>
    </row>
    <row r="128" s="2" customFormat="1" ht="6.96" customHeight="1">
      <c r="A128" s="40"/>
      <c r="B128" s="61"/>
      <c r="C128" s="62"/>
      <c r="D128" s="62"/>
      <c r="E128" s="62"/>
      <c r="F128" s="62"/>
      <c r="G128" s="62"/>
      <c r="H128" s="62"/>
      <c r="I128" s="62"/>
      <c r="J128" s="62"/>
      <c r="K128" s="62"/>
      <c r="L128" s="46"/>
      <c r="M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</sheetData>
  <sheetProtection sheet="1" autoFilter="0" formatColumns="0" formatRows="0" objects="1" scenarios="1" spinCount="100000" saltValue="S2s6QJWdY/EIQ2w+pwTuqA8lCmg0wVtqeqwX9AkCEmtHSptdJTSZHPCYy6RBsX504qiy3XKxs9Xrqwu2qKVHEQ==" hashValue="O0AsiZpqXJ+mzr4aQtVr0l5YkNbXQTp81JnLhzsAGU+4fHlwRBxREE0aAtkJ1YUJGk4+kimARLD4sNksQIqTMg==" algorithmName="SHA-512" password="CA9C"/>
  <autoFilter ref="C81:K127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Stavební úpravy a přístavba MÚ Štětí,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1108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13. 3. 2024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38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0"/>
      <c r="B27" s="141"/>
      <c r="C27" s="140"/>
      <c r="D27" s="140"/>
      <c r="E27" s="142" t="s">
        <v>39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40</v>
      </c>
      <c r="E30" s="40"/>
      <c r="F30" s="40"/>
      <c r="G30" s="40"/>
      <c r="H30" s="40"/>
      <c r="I30" s="40"/>
      <c r="J30" s="146">
        <f>ROUND(J80,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42</v>
      </c>
      <c r="G32" s="40"/>
      <c r="H32" s="40"/>
      <c r="I32" s="147" t="s">
        <v>41</v>
      </c>
      <c r="J32" s="147" t="s">
        <v>43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44</v>
      </c>
      <c r="E33" s="134" t="s">
        <v>45</v>
      </c>
      <c r="F33" s="149">
        <f>ROUND((SUM(BE80:BE107)),  2)</f>
        <v>0</v>
      </c>
      <c r="G33" s="40"/>
      <c r="H33" s="40"/>
      <c r="I33" s="150">
        <v>0.20999999999999999</v>
      </c>
      <c r="J33" s="149">
        <f>ROUND(((SUM(BE80:BE107))*I33),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46</v>
      </c>
      <c r="F34" s="149">
        <f>ROUND((SUM(BF80:BF107)),  2)</f>
        <v>0</v>
      </c>
      <c r="G34" s="40"/>
      <c r="H34" s="40"/>
      <c r="I34" s="150">
        <v>0.12</v>
      </c>
      <c r="J34" s="149">
        <f>ROUND(((SUM(BF80:BF107))*I34),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47</v>
      </c>
      <c r="F35" s="149">
        <f>ROUND((SUM(BG80:BG107)),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48</v>
      </c>
      <c r="F36" s="149">
        <f>ROUND((SUM(BH80:BH107)),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49</v>
      </c>
      <c r="F37" s="149">
        <f>ROUND((SUM(BI80:BI107)),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Stavební úpravy a přístavba MÚ Štětí,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05 - VZT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Štětí [763691]</v>
      </c>
      <c r="G52" s="42"/>
      <c r="H52" s="42"/>
      <c r="I52" s="34" t="s">
        <v>23</v>
      </c>
      <c r="J52" s="74" t="str">
        <f>IF(J12="","",J12)</f>
        <v>13. 3. 2024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Štětí, Mírové náměstí 163, 411 08        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107</v>
      </c>
      <c r="D57" s="164"/>
      <c r="E57" s="164"/>
      <c r="F57" s="164"/>
      <c r="G57" s="164"/>
      <c r="H57" s="164"/>
      <c r="I57" s="164"/>
      <c r="J57" s="165" t="s">
        <v>108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72</v>
      </c>
      <c r="D59" s="42"/>
      <c r="E59" s="42"/>
      <c r="F59" s="42"/>
      <c r="G59" s="42"/>
      <c r="H59" s="42"/>
      <c r="I59" s="42"/>
      <c r="J59" s="104">
        <f>J80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109</v>
      </c>
    </row>
    <row r="60" s="9" customFormat="1" ht="24.96" customHeight="1">
      <c r="A60" s="9"/>
      <c r="B60" s="167"/>
      <c r="C60" s="168"/>
      <c r="D60" s="169" t="s">
        <v>1109</v>
      </c>
      <c r="E60" s="170"/>
      <c r="F60" s="170"/>
      <c r="G60" s="170"/>
      <c r="H60" s="170"/>
      <c r="I60" s="170"/>
      <c r="J60" s="171">
        <f>J81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6" s="2" customFormat="1" ht="6.96" customHeight="1">
      <c r="A66" s="40"/>
      <c r="B66" s="63"/>
      <c r="C66" s="64"/>
      <c r="D66" s="64"/>
      <c r="E66" s="64"/>
      <c r="F66" s="64"/>
      <c r="G66" s="64"/>
      <c r="H66" s="64"/>
      <c r="I66" s="64"/>
      <c r="J66" s="64"/>
      <c r="K66" s="64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4.96" customHeight="1">
      <c r="A67" s="40"/>
      <c r="B67" s="41"/>
      <c r="C67" s="25" t="s">
        <v>122</v>
      </c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2" customHeight="1">
      <c r="A69" s="40"/>
      <c r="B69" s="41"/>
      <c r="C69" s="34" t="s">
        <v>16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6.5" customHeight="1">
      <c r="A70" s="40"/>
      <c r="B70" s="41"/>
      <c r="C70" s="42"/>
      <c r="D70" s="42"/>
      <c r="E70" s="162" t="str">
        <f>E7</f>
        <v>Stavební úpravy a přístavba MÚ Štětí,</v>
      </c>
      <c r="F70" s="34"/>
      <c r="G70" s="34"/>
      <c r="H70" s="34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104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71" t="str">
        <f>E9</f>
        <v>05 - VZT</v>
      </c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21</v>
      </c>
      <c r="D74" s="42"/>
      <c r="E74" s="42"/>
      <c r="F74" s="29" t="str">
        <f>F12</f>
        <v>Štětí [763691]</v>
      </c>
      <c r="G74" s="42"/>
      <c r="H74" s="42"/>
      <c r="I74" s="34" t="s">
        <v>23</v>
      </c>
      <c r="J74" s="74" t="str">
        <f>IF(J12="","",J12)</f>
        <v>13. 3. 2024</v>
      </c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40.05" customHeight="1">
      <c r="A76" s="40"/>
      <c r="B76" s="41"/>
      <c r="C76" s="34" t="s">
        <v>25</v>
      </c>
      <c r="D76" s="42"/>
      <c r="E76" s="42"/>
      <c r="F76" s="29" t="str">
        <f>E15</f>
        <v xml:space="preserve">Město Štětí, Mírové náměstí 163, 411 08         </v>
      </c>
      <c r="G76" s="42"/>
      <c r="H76" s="42"/>
      <c r="I76" s="34" t="s">
        <v>31</v>
      </c>
      <c r="J76" s="38" t="str">
        <f>E21</f>
        <v>Ateliér Civilista s.r.o., Bratronice 241, 273 63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29</v>
      </c>
      <c r="D77" s="42"/>
      <c r="E77" s="42"/>
      <c r="F77" s="29" t="str">
        <f>IF(E18="","",E18)</f>
        <v>Vyplň údaj</v>
      </c>
      <c r="G77" s="42"/>
      <c r="H77" s="42"/>
      <c r="I77" s="34" t="s">
        <v>36</v>
      </c>
      <c r="J77" s="38" t="str">
        <f>E24</f>
        <v xml:space="preserve"> 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0.32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1" customFormat="1" ht="29.28" customHeight="1">
      <c r="A79" s="179"/>
      <c r="B79" s="180"/>
      <c r="C79" s="181" t="s">
        <v>123</v>
      </c>
      <c r="D79" s="182" t="s">
        <v>59</v>
      </c>
      <c r="E79" s="182" t="s">
        <v>55</v>
      </c>
      <c r="F79" s="182" t="s">
        <v>56</v>
      </c>
      <c r="G79" s="182" t="s">
        <v>124</v>
      </c>
      <c r="H79" s="182" t="s">
        <v>125</v>
      </c>
      <c r="I79" s="182" t="s">
        <v>126</v>
      </c>
      <c r="J79" s="182" t="s">
        <v>108</v>
      </c>
      <c r="K79" s="183" t="s">
        <v>127</v>
      </c>
      <c r="L79" s="184"/>
      <c r="M79" s="94" t="s">
        <v>19</v>
      </c>
      <c r="N79" s="95" t="s">
        <v>44</v>
      </c>
      <c r="O79" s="95" t="s">
        <v>128</v>
      </c>
      <c r="P79" s="95" t="s">
        <v>129</v>
      </c>
      <c r="Q79" s="95" t="s">
        <v>130</v>
      </c>
      <c r="R79" s="95" t="s">
        <v>131</v>
      </c>
      <c r="S79" s="95" t="s">
        <v>132</v>
      </c>
      <c r="T79" s="96" t="s">
        <v>133</v>
      </c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</row>
    <row r="80" s="2" customFormat="1" ht="22.8" customHeight="1">
      <c r="A80" s="40"/>
      <c r="B80" s="41"/>
      <c r="C80" s="101" t="s">
        <v>134</v>
      </c>
      <c r="D80" s="42"/>
      <c r="E80" s="42"/>
      <c r="F80" s="42"/>
      <c r="G80" s="42"/>
      <c r="H80" s="42"/>
      <c r="I80" s="42"/>
      <c r="J80" s="185">
        <f>BK80</f>
        <v>0</v>
      </c>
      <c r="K80" s="42"/>
      <c r="L80" s="46"/>
      <c r="M80" s="97"/>
      <c r="N80" s="186"/>
      <c r="O80" s="98"/>
      <c r="P80" s="187">
        <f>P81</f>
        <v>0</v>
      </c>
      <c r="Q80" s="98"/>
      <c r="R80" s="187">
        <f>R81</f>
        <v>0</v>
      </c>
      <c r="S80" s="98"/>
      <c r="T80" s="188">
        <f>T81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T80" s="19" t="s">
        <v>73</v>
      </c>
      <c r="AU80" s="19" t="s">
        <v>109</v>
      </c>
      <c r="BK80" s="189">
        <f>BK81</f>
        <v>0</v>
      </c>
    </row>
    <row r="81" s="12" customFormat="1" ht="25.92" customHeight="1">
      <c r="A81" s="12"/>
      <c r="B81" s="190"/>
      <c r="C81" s="191"/>
      <c r="D81" s="192" t="s">
        <v>73</v>
      </c>
      <c r="E81" s="193" t="s">
        <v>919</v>
      </c>
      <c r="F81" s="193" t="s">
        <v>1110</v>
      </c>
      <c r="G81" s="191"/>
      <c r="H81" s="191"/>
      <c r="I81" s="194"/>
      <c r="J81" s="195">
        <f>BK81</f>
        <v>0</v>
      </c>
      <c r="K81" s="191"/>
      <c r="L81" s="196"/>
      <c r="M81" s="197"/>
      <c r="N81" s="198"/>
      <c r="O81" s="198"/>
      <c r="P81" s="199">
        <f>SUM(P82:P107)</f>
        <v>0</v>
      </c>
      <c r="Q81" s="198"/>
      <c r="R81" s="199">
        <f>SUM(R82:R107)</f>
        <v>0</v>
      </c>
      <c r="S81" s="198"/>
      <c r="T81" s="200">
        <f>SUM(T82:T107)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1" t="s">
        <v>82</v>
      </c>
      <c r="AT81" s="202" t="s">
        <v>73</v>
      </c>
      <c r="AU81" s="202" t="s">
        <v>74</v>
      </c>
      <c r="AY81" s="201" t="s">
        <v>137</v>
      </c>
      <c r="BK81" s="203">
        <f>SUM(BK82:BK107)</f>
        <v>0</v>
      </c>
    </row>
    <row r="82" s="2" customFormat="1" ht="16.5" customHeight="1">
      <c r="A82" s="40"/>
      <c r="B82" s="41"/>
      <c r="C82" s="206" t="s">
        <v>204</v>
      </c>
      <c r="D82" s="206" t="s">
        <v>140</v>
      </c>
      <c r="E82" s="207" t="s">
        <v>1111</v>
      </c>
      <c r="F82" s="208" t="s">
        <v>1112</v>
      </c>
      <c r="G82" s="209" t="s">
        <v>890</v>
      </c>
      <c r="H82" s="210">
        <v>1</v>
      </c>
      <c r="I82" s="211"/>
      <c r="J82" s="212">
        <f>ROUND(I82*H82,2)</f>
        <v>0</v>
      </c>
      <c r="K82" s="208" t="s">
        <v>19</v>
      </c>
      <c r="L82" s="46"/>
      <c r="M82" s="213" t="s">
        <v>19</v>
      </c>
      <c r="N82" s="214" t="s">
        <v>45</v>
      </c>
      <c r="O82" s="86"/>
      <c r="P82" s="215">
        <f>O82*H82</f>
        <v>0</v>
      </c>
      <c r="Q82" s="215">
        <v>0</v>
      </c>
      <c r="R82" s="215">
        <f>Q82*H82</f>
        <v>0</v>
      </c>
      <c r="S82" s="215">
        <v>0</v>
      </c>
      <c r="T82" s="216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7" t="s">
        <v>145</v>
      </c>
      <c r="AT82" s="217" t="s">
        <v>140</v>
      </c>
      <c r="AU82" s="217" t="s">
        <v>82</v>
      </c>
      <c r="AY82" s="19" t="s">
        <v>137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9" t="s">
        <v>82</v>
      </c>
      <c r="BK82" s="218">
        <f>ROUND(I82*H82,2)</f>
        <v>0</v>
      </c>
      <c r="BL82" s="19" t="s">
        <v>145</v>
      </c>
      <c r="BM82" s="217" t="s">
        <v>923</v>
      </c>
    </row>
    <row r="83" s="2" customFormat="1">
      <c r="A83" s="40"/>
      <c r="B83" s="41"/>
      <c r="C83" s="42"/>
      <c r="D83" s="219" t="s">
        <v>147</v>
      </c>
      <c r="E83" s="42"/>
      <c r="F83" s="220" t="s">
        <v>1112</v>
      </c>
      <c r="G83" s="42"/>
      <c r="H83" s="42"/>
      <c r="I83" s="221"/>
      <c r="J83" s="42"/>
      <c r="K83" s="42"/>
      <c r="L83" s="46"/>
      <c r="M83" s="222"/>
      <c r="N83" s="223"/>
      <c r="O83" s="86"/>
      <c r="P83" s="86"/>
      <c r="Q83" s="86"/>
      <c r="R83" s="86"/>
      <c r="S83" s="86"/>
      <c r="T83" s="87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147</v>
      </c>
      <c r="AU83" s="19" t="s">
        <v>82</v>
      </c>
    </row>
    <row r="84" s="2" customFormat="1" ht="16.5" customHeight="1">
      <c r="A84" s="40"/>
      <c r="B84" s="41"/>
      <c r="C84" s="206" t="s">
        <v>908</v>
      </c>
      <c r="D84" s="206" t="s">
        <v>140</v>
      </c>
      <c r="E84" s="207" t="s">
        <v>1053</v>
      </c>
      <c r="F84" s="208" t="s">
        <v>1113</v>
      </c>
      <c r="G84" s="209" t="s">
        <v>890</v>
      </c>
      <c r="H84" s="210">
        <v>2</v>
      </c>
      <c r="I84" s="211"/>
      <c r="J84" s="212">
        <f>ROUND(I84*H84,2)</f>
        <v>0</v>
      </c>
      <c r="K84" s="208" t="s">
        <v>19</v>
      </c>
      <c r="L84" s="46"/>
      <c r="M84" s="213" t="s">
        <v>19</v>
      </c>
      <c r="N84" s="214" t="s">
        <v>45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145</v>
      </c>
      <c r="AT84" s="217" t="s">
        <v>140</v>
      </c>
      <c r="AU84" s="217" t="s">
        <v>82</v>
      </c>
      <c r="AY84" s="19" t="s">
        <v>137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82</v>
      </c>
      <c r="BK84" s="218">
        <f>ROUND(I84*H84,2)</f>
        <v>0</v>
      </c>
      <c r="BL84" s="19" t="s">
        <v>145</v>
      </c>
      <c r="BM84" s="217" t="s">
        <v>286</v>
      </c>
    </row>
    <row r="85" s="2" customFormat="1">
      <c r="A85" s="40"/>
      <c r="B85" s="41"/>
      <c r="C85" s="42"/>
      <c r="D85" s="219" t="s">
        <v>147</v>
      </c>
      <c r="E85" s="42"/>
      <c r="F85" s="220" t="s">
        <v>1113</v>
      </c>
      <c r="G85" s="42"/>
      <c r="H85" s="42"/>
      <c r="I85" s="221"/>
      <c r="J85" s="42"/>
      <c r="K85" s="42"/>
      <c r="L85" s="46"/>
      <c r="M85" s="222"/>
      <c r="N85" s="223"/>
      <c r="O85" s="86"/>
      <c r="P85" s="86"/>
      <c r="Q85" s="86"/>
      <c r="R85" s="86"/>
      <c r="S85" s="86"/>
      <c r="T85" s="8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147</v>
      </c>
      <c r="AU85" s="19" t="s">
        <v>82</v>
      </c>
    </row>
    <row r="86" s="2" customFormat="1" ht="16.5" customHeight="1">
      <c r="A86" s="40"/>
      <c r="B86" s="41"/>
      <c r="C86" s="206" t="s">
        <v>1114</v>
      </c>
      <c r="D86" s="206" t="s">
        <v>140</v>
      </c>
      <c r="E86" s="207" t="s">
        <v>1055</v>
      </c>
      <c r="F86" s="208" t="s">
        <v>1115</v>
      </c>
      <c r="G86" s="209" t="s">
        <v>890</v>
      </c>
      <c r="H86" s="210">
        <v>1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45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145</v>
      </c>
      <c r="AT86" s="217" t="s">
        <v>140</v>
      </c>
      <c r="AU86" s="217" t="s">
        <v>82</v>
      </c>
      <c r="AY86" s="19" t="s">
        <v>137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82</v>
      </c>
      <c r="BK86" s="218">
        <f>ROUND(I86*H86,2)</f>
        <v>0</v>
      </c>
      <c r="BL86" s="19" t="s">
        <v>145</v>
      </c>
      <c r="BM86" s="217" t="s">
        <v>301</v>
      </c>
    </row>
    <row r="87" s="2" customFormat="1">
      <c r="A87" s="40"/>
      <c r="B87" s="41"/>
      <c r="C87" s="42"/>
      <c r="D87" s="219" t="s">
        <v>147</v>
      </c>
      <c r="E87" s="42"/>
      <c r="F87" s="220" t="s">
        <v>1115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147</v>
      </c>
      <c r="AU87" s="19" t="s">
        <v>82</v>
      </c>
    </row>
    <row r="88" s="2" customFormat="1" ht="16.5" customHeight="1">
      <c r="A88" s="40"/>
      <c r="B88" s="41"/>
      <c r="C88" s="206" t="s">
        <v>7</v>
      </c>
      <c r="D88" s="206" t="s">
        <v>140</v>
      </c>
      <c r="E88" s="207" t="s">
        <v>1116</v>
      </c>
      <c r="F88" s="208" t="s">
        <v>1117</v>
      </c>
      <c r="G88" s="209" t="s">
        <v>890</v>
      </c>
      <c r="H88" s="210">
        <v>1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45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145</v>
      </c>
      <c r="AT88" s="217" t="s">
        <v>140</v>
      </c>
      <c r="AU88" s="217" t="s">
        <v>82</v>
      </c>
      <c r="AY88" s="19" t="s">
        <v>137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82</v>
      </c>
      <c r="BK88" s="218">
        <f>ROUND(I88*H88,2)</f>
        <v>0</v>
      </c>
      <c r="BL88" s="19" t="s">
        <v>145</v>
      </c>
      <c r="BM88" s="217" t="s">
        <v>938</v>
      </c>
    </row>
    <row r="89" s="2" customFormat="1">
      <c r="A89" s="40"/>
      <c r="B89" s="41"/>
      <c r="C89" s="42"/>
      <c r="D89" s="219" t="s">
        <v>147</v>
      </c>
      <c r="E89" s="42"/>
      <c r="F89" s="220" t="s">
        <v>1117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147</v>
      </c>
      <c r="AU89" s="19" t="s">
        <v>82</v>
      </c>
    </row>
    <row r="90" s="2" customFormat="1" ht="21.75" customHeight="1">
      <c r="A90" s="40"/>
      <c r="B90" s="41"/>
      <c r="C90" s="206" t="s">
        <v>1118</v>
      </c>
      <c r="D90" s="206" t="s">
        <v>140</v>
      </c>
      <c r="E90" s="207" t="s">
        <v>1119</v>
      </c>
      <c r="F90" s="208" t="s">
        <v>1120</v>
      </c>
      <c r="G90" s="209" t="s">
        <v>749</v>
      </c>
      <c r="H90" s="210">
        <v>1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45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145</v>
      </c>
      <c r="AT90" s="217" t="s">
        <v>140</v>
      </c>
      <c r="AU90" s="217" t="s">
        <v>82</v>
      </c>
      <c r="AY90" s="19" t="s">
        <v>137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82</v>
      </c>
      <c r="BK90" s="218">
        <f>ROUND(I90*H90,2)</f>
        <v>0</v>
      </c>
      <c r="BL90" s="19" t="s">
        <v>145</v>
      </c>
      <c r="BM90" s="217" t="s">
        <v>944</v>
      </c>
    </row>
    <row r="91" s="2" customFormat="1">
      <c r="A91" s="40"/>
      <c r="B91" s="41"/>
      <c r="C91" s="42"/>
      <c r="D91" s="219" t="s">
        <v>147</v>
      </c>
      <c r="E91" s="42"/>
      <c r="F91" s="220" t="s">
        <v>1120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147</v>
      </c>
      <c r="AU91" s="19" t="s">
        <v>82</v>
      </c>
    </row>
    <row r="92" s="2" customFormat="1" ht="16.5" customHeight="1">
      <c r="A92" s="40"/>
      <c r="B92" s="41"/>
      <c r="C92" s="206" t="s">
        <v>262</v>
      </c>
      <c r="D92" s="206" t="s">
        <v>140</v>
      </c>
      <c r="E92" s="207" t="s">
        <v>1121</v>
      </c>
      <c r="F92" s="208" t="s">
        <v>1122</v>
      </c>
      <c r="G92" s="209" t="s">
        <v>890</v>
      </c>
      <c r="H92" s="210">
        <v>1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45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145</v>
      </c>
      <c r="AT92" s="217" t="s">
        <v>140</v>
      </c>
      <c r="AU92" s="217" t="s">
        <v>82</v>
      </c>
      <c r="AY92" s="19" t="s">
        <v>137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82</v>
      </c>
      <c r="BK92" s="218">
        <f>ROUND(I92*H92,2)</f>
        <v>0</v>
      </c>
      <c r="BL92" s="19" t="s">
        <v>145</v>
      </c>
      <c r="BM92" s="217" t="s">
        <v>950</v>
      </c>
    </row>
    <row r="93" s="2" customFormat="1">
      <c r="A93" s="40"/>
      <c r="B93" s="41"/>
      <c r="C93" s="42"/>
      <c r="D93" s="219" t="s">
        <v>147</v>
      </c>
      <c r="E93" s="42"/>
      <c r="F93" s="220" t="s">
        <v>1122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147</v>
      </c>
      <c r="AU93" s="19" t="s">
        <v>82</v>
      </c>
    </row>
    <row r="94" s="2" customFormat="1" ht="16.5" customHeight="1">
      <c r="A94" s="40"/>
      <c r="B94" s="41"/>
      <c r="C94" s="206" t="s">
        <v>1123</v>
      </c>
      <c r="D94" s="206" t="s">
        <v>140</v>
      </c>
      <c r="E94" s="207" t="s">
        <v>1124</v>
      </c>
      <c r="F94" s="208" t="s">
        <v>1125</v>
      </c>
      <c r="G94" s="209" t="s">
        <v>890</v>
      </c>
      <c r="H94" s="210">
        <v>1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45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145</v>
      </c>
      <c r="AT94" s="217" t="s">
        <v>140</v>
      </c>
      <c r="AU94" s="217" t="s">
        <v>82</v>
      </c>
      <c r="AY94" s="19" t="s">
        <v>137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82</v>
      </c>
      <c r="BK94" s="218">
        <f>ROUND(I94*H94,2)</f>
        <v>0</v>
      </c>
      <c r="BL94" s="19" t="s">
        <v>145</v>
      </c>
      <c r="BM94" s="217" t="s">
        <v>433</v>
      </c>
    </row>
    <row r="95" s="2" customFormat="1">
      <c r="A95" s="40"/>
      <c r="B95" s="41"/>
      <c r="C95" s="42"/>
      <c r="D95" s="219" t="s">
        <v>147</v>
      </c>
      <c r="E95" s="42"/>
      <c r="F95" s="220" t="s">
        <v>1125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147</v>
      </c>
      <c r="AU95" s="19" t="s">
        <v>82</v>
      </c>
    </row>
    <row r="96" s="2" customFormat="1" ht="16.5" customHeight="1">
      <c r="A96" s="40"/>
      <c r="B96" s="41"/>
      <c r="C96" s="206" t="s">
        <v>1126</v>
      </c>
      <c r="D96" s="206" t="s">
        <v>140</v>
      </c>
      <c r="E96" s="207" t="s">
        <v>1127</v>
      </c>
      <c r="F96" s="208" t="s">
        <v>1128</v>
      </c>
      <c r="G96" s="209" t="s">
        <v>890</v>
      </c>
      <c r="H96" s="210">
        <v>1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45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145</v>
      </c>
      <c r="AT96" s="217" t="s">
        <v>140</v>
      </c>
      <c r="AU96" s="217" t="s">
        <v>82</v>
      </c>
      <c r="AY96" s="19" t="s">
        <v>137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82</v>
      </c>
      <c r="BK96" s="218">
        <f>ROUND(I96*H96,2)</f>
        <v>0</v>
      </c>
      <c r="BL96" s="19" t="s">
        <v>145</v>
      </c>
      <c r="BM96" s="217" t="s">
        <v>271</v>
      </c>
    </row>
    <row r="97" s="2" customFormat="1">
      <c r="A97" s="40"/>
      <c r="B97" s="41"/>
      <c r="C97" s="42"/>
      <c r="D97" s="219" t="s">
        <v>147</v>
      </c>
      <c r="E97" s="42"/>
      <c r="F97" s="220" t="s">
        <v>1128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147</v>
      </c>
      <c r="AU97" s="19" t="s">
        <v>82</v>
      </c>
    </row>
    <row r="98" s="2" customFormat="1" ht="16.5" customHeight="1">
      <c r="A98" s="40"/>
      <c r="B98" s="41"/>
      <c r="C98" s="206" t="s">
        <v>387</v>
      </c>
      <c r="D98" s="206" t="s">
        <v>140</v>
      </c>
      <c r="E98" s="207" t="s">
        <v>1129</v>
      </c>
      <c r="F98" s="208" t="s">
        <v>1130</v>
      </c>
      <c r="G98" s="209" t="s">
        <v>749</v>
      </c>
      <c r="H98" s="210">
        <v>1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45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145</v>
      </c>
      <c r="AT98" s="217" t="s">
        <v>140</v>
      </c>
      <c r="AU98" s="217" t="s">
        <v>82</v>
      </c>
      <c r="AY98" s="19" t="s">
        <v>137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82</v>
      </c>
      <c r="BK98" s="218">
        <f>ROUND(I98*H98,2)</f>
        <v>0</v>
      </c>
      <c r="BL98" s="19" t="s">
        <v>145</v>
      </c>
      <c r="BM98" s="217" t="s">
        <v>228</v>
      </c>
    </row>
    <row r="99" s="2" customFormat="1">
      <c r="A99" s="40"/>
      <c r="B99" s="41"/>
      <c r="C99" s="42"/>
      <c r="D99" s="219" t="s">
        <v>147</v>
      </c>
      <c r="E99" s="42"/>
      <c r="F99" s="220" t="s">
        <v>1130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147</v>
      </c>
      <c r="AU99" s="19" t="s">
        <v>82</v>
      </c>
    </row>
    <row r="100" s="2" customFormat="1" ht="16.5" customHeight="1">
      <c r="A100" s="40"/>
      <c r="B100" s="41"/>
      <c r="C100" s="206" t="s">
        <v>1131</v>
      </c>
      <c r="D100" s="206" t="s">
        <v>140</v>
      </c>
      <c r="E100" s="207" t="s">
        <v>1061</v>
      </c>
      <c r="F100" s="208" t="s">
        <v>1132</v>
      </c>
      <c r="G100" s="209" t="s">
        <v>749</v>
      </c>
      <c r="H100" s="210">
        <v>1</v>
      </c>
      <c r="I100" s="211"/>
      <c r="J100" s="212">
        <f>ROUND(I100*H100,2)</f>
        <v>0</v>
      </c>
      <c r="K100" s="208" t="s">
        <v>19</v>
      </c>
      <c r="L100" s="46"/>
      <c r="M100" s="213" t="s">
        <v>19</v>
      </c>
      <c r="N100" s="214" t="s">
        <v>45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145</v>
      </c>
      <c r="AT100" s="217" t="s">
        <v>140</v>
      </c>
      <c r="AU100" s="217" t="s">
        <v>82</v>
      </c>
      <c r="AY100" s="19" t="s">
        <v>137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82</v>
      </c>
      <c r="BK100" s="218">
        <f>ROUND(I100*H100,2)</f>
        <v>0</v>
      </c>
      <c r="BL100" s="19" t="s">
        <v>145</v>
      </c>
      <c r="BM100" s="217" t="s">
        <v>977</v>
      </c>
    </row>
    <row r="101" s="2" customFormat="1">
      <c r="A101" s="40"/>
      <c r="B101" s="41"/>
      <c r="C101" s="42"/>
      <c r="D101" s="219" t="s">
        <v>147</v>
      </c>
      <c r="E101" s="42"/>
      <c r="F101" s="220" t="s">
        <v>1132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147</v>
      </c>
      <c r="AU101" s="19" t="s">
        <v>82</v>
      </c>
    </row>
    <row r="102" s="2" customFormat="1" ht="16.5" customHeight="1">
      <c r="A102" s="40"/>
      <c r="B102" s="41"/>
      <c r="C102" s="206" t="s">
        <v>286</v>
      </c>
      <c r="D102" s="206" t="s">
        <v>140</v>
      </c>
      <c r="E102" s="207" t="s">
        <v>1133</v>
      </c>
      <c r="F102" s="208" t="s">
        <v>1134</v>
      </c>
      <c r="G102" s="209" t="s">
        <v>890</v>
      </c>
      <c r="H102" s="210">
        <v>1</v>
      </c>
      <c r="I102" s="211"/>
      <c r="J102" s="212">
        <f>ROUND(I102*H102,2)</f>
        <v>0</v>
      </c>
      <c r="K102" s="208" t="s">
        <v>19</v>
      </c>
      <c r="L102" s="46"/>
      <c r="M102" s="213" t="s">
        <v>19</v>
      </c>
      <c r="N102" s="214" t="s">
        <v>45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145</v>
      </c>
      <c r="AT102" s="217" t="s">
        <v>140</v>
      </c>
      <c r="AU102" s="217" t="s">
        <v>82</v>
      </c>
      <c r="AY102" s="19" t="s">
        <v>137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82</v>
      </c>
      <c r="BK102" s="218">
        <f>ROUND(I102*H102,2)</f>
        <v>0</v>
      </c>
      <c r="BL102" s="19" t="s">
        <v>145</v>
      </c>
      <c r="BM102" s="217" t="s">
        <v>982</v>
      </c>
    </row>
    <row r="103" s="2" customFormat="1">
      <c r="A103" s="40"/>
      <c r="B103" s="41"/>
      <c r="C103" s="42"/>
      <c r="D103" s="219" t="s">
        <v>147</v>
      </c>
      <c r="E103" s="42"/>
      <c r="F103" s="220" t="s">
        <v>1134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147</v>
      </c>
      <c r="AU103" s="19" t="s">
        <v>82</v>
      </c>
    </row>
    <row r="104" s="2" customFormat="1" ht="16.5" customHeight="1">
      <c r="A104" s="40"/>
      <c r="B104" s="41"/>
      <c r="C104" s="206" t="s">
        <v>329</v>
      </c>
      <c r="D104" s="206" t="s">
        <v>140</v>
      </c>
      <c r="E104" s="207" t="s">
        <v>1135</v>
      </c>
      <c r="F104" s="208" t="s">
        <v>1136</v>
      </c>
      <c r="G104" s="209" t="s">
        <v>124</v>
      </c>
      <c r="H104" s="210">
        <v>1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45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145</v>
      </c>
      <c r="AT104" s="217" t="s">
        <v>140</v>
      </c>
      <c r="AU104" s="217" t="s">
        <v>82</v>
      </c>
      <c r="AY104" s="19" t="s">
        <v>137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82</v>
      </c>
      <c r="BK104" s="218">
        <f>ROUND(I104*H104,2)</f>
        <v>0</v>
      </c>
      <c r="BL104" s="19" t="s">
        <v>145</v>
      </c>
      <c r="BM104" s="217" t="s">
        <v>992</v>
      </c>
    </row>
    <row r="105" s="2" customFormat="1">
      <c r="A105" s="40"/>
      <c r="B105" s="41"/>
      <c r="C105" s="42"/>
      <c r="D105" s="219" t="s">
        <v>147</v>
      </c>
      <c r="E105" s="42"/>
      <c r="F105" s="220" t="s">
        <v>1136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147</v>
      </c>
      <c r="AU105" s="19" t="s">
        <v>82</v>
      </c>
    </row>
    <row r="106" s="2" customFormat="1" ht="16.5" customHeight="1">
      <c r="A106" s="40"/>
      <c r="B106" s="41"/>
      <c r="C106" s="206" t="s">
        <v>1137</v>
      </c>
      <c r="D106" s="206" t="s">
        <v>140</v>
      </c>
      <c r="E106" s="207" t="s">
        <v>1138</v>
      </c>
      <c r="F106" s="208" t="s">
        <v>1139</v>
      </c>
      <c r="G106" s="209" t="s">
        <v>124</v>
      </c>
      <c r="H106" s="210">
        <v>1</v>
      </c>
      <c r="I106" s="211"/>
      <c r="J106" s="212">
        <f>ROUND(I106*H106,2)</f>
        <v>0</v>
      </c>
      <c r="K106" s="208" t="s">
        <v>19</v>
      </c>
      <c r="L106" s="46"/>
      <c r="M106" s="213" t="s">
        <v>19</v>
      </c>
      <c r="N106" s="214" t="s">
        <v>45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145</v>
      </c>
      <c r="AT106" s="217" t="s">
        <v>140</v>
      </c>
      <c r="AU106" s="217" t="s">
        <v>82</v>
      </c>
      <c r="AY106" s="19" t="s">
        <v>137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82</v>
      </c>
      <c r="BK106" s="218">
        <f>ROUND(I106*H106,2)</f>
        <v>0</v>
      </c>
      <c r="BL106" s="19" t="s">
        <v>145</v>
      </c>
      <c r="BM106" s="217" t="s">
        <v>995</v>
      </c>
    </row>
    <row r="107" s="2" customFormat="1">
      <c r="A107" s="40"/>
      <c r="B107" s="41"/>
      <c r="C107" s="42"/>
      <c r="D107" s="219" t="s">
        <v>147</v>
      </c>
      <c r="E107" s="42"/>
      <c r="F107" s="220" t="s">
        <v>1139</v>
      </c>
      <c r="G107" s="42"/>
      <c r="H107" s="42"/>
      <c r="I107" s="221"/>
      <c r="J107" s="42"/>
      <c r="K107" s="42"/>
      <c r="L107" s="46"/>
      <c r="M107" s="273"/>
      <c r="N107" s="274"/>
      <c r="O107" s="275"/>
      <c r="P107" s="275"/>
      <c r="Q107" s="275"/>
      <c r="R107" s="275"/>
      <c r="S107" s="275"/>
      <c r="T107" s="276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147</v>
      </c>
      <c r="AU107" s="19" t="s">
        <v>82</v>
      </c>
    </row>
    <row r="108" s="2" customFormat="1" ht="6.96" customHeight="1">
      <c r="A108" s="40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46"/>
      <c r="M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</sheetData>
  <sheetProtection sheet="1" autoFilter="0" formatColumns="0" formatRows="0" objects="1" scenarios="1" spinCount="100000" saltValue="nLNRUzlqJYNkupkRtyUfbvVStsQCDy/MrKY1svLmmK9GBPoeWevlkXzR2aPcPuqQwl03G0ZbE/DcgyfAq3rdnA==" hashValue="b5+wfnh2BUA+WCK0ZIT/Zi5bwOUWmRqvdVq1MV9jaO/wLh3ZFndA5IkO8IR5YahvCGUKqNbjAuddkg9oLUGMUw==" algorithmName="SHA-512" password="CA9C"/>
  <autoFilter ref="C79:K107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99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Stavební úpravy a přístavba MÚ Štětí,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1140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13. 3. 2024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38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0"/>
      <c r="B27" s="141"/>
      <c r="C27" s="140"/>
      <c r="D27" s="140"/>
      <c r="E27" s="142" t="s">
        <v>39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40</v>
      </c>
      <c r="E30" s="40"/>
      <c r="F30" s="40"/>
      <c r="G30" s="40"/>
      <c r="H30" s="40"/>
      <c r="I30" s="40"/>
      <c r="J30" s="146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42</v>
      </c>
      <c r="G32" s="40"/>
      <c r="H32" s="40"/>
      <c r="I32" s="147" t="s">
        <v>41</v>
      </c>
      <c r="J32" s="147" t="s">
        <v>43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44</v>
      </c>
      <c r="E33" s="134" t="s">
        <v>45</v>
      </c>
      <c r="F33" s="149">
        <f>ROUND((SUM(BE84:BE105)),  2)</f>
        <v>0</v>
      </c>
      <c r="G33" s="40"/>
      <c r="H33" s="40"/>
      <c r="I33" s="150">
        <v>0.20999999999999999</v>
      </c>
      <c r="J33" s="149">
        <f>ROUND(((SUM(BE84:BE105))*I33),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46</v>
      </c>
      <c r="F34" s="149">
        <f>ROUND((SUM(BF84:BF105)),  2)</f>
        <v>0</v>
      </c>
      <c r="G34" s="40"/>
      <c r="H34" s="40"/>
      <c r="I34" s="150">
        <v>0.12</v>
      </c>
      <c r="J34" s="149">
        <f>ROUND(((SUM(BF84:BF105))*I34),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47</v>
      </c>
      <c r="F35" s="149">
        <f>ROUND((SUM(BG84:BG105)),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48</v>
      </c>
      <c r="F36" s="149">
        <f>ROUND((SUM(BH84:BH105)),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49</v>
      </c>
      <c r="F37" s="149">
        <f>ROUND((SUM(BI84:BI105)),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Stavební úpravy a přístavba MÚ Štětí,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06 - Vytápění 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Štětí [763691]</v>
      </c>
      <c r="G52" s="42"/>
      <c r="H52" s="42"/>
      <c r="I52" s="34" t="s">
        <v>23</v>
      </c>
      <c r="J52" s="74" t="str">
        <f>IF(J12="","",J12)</f>
        <v>13. 3. 2024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Štětí, Mírové náměstí 163, 411 08        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107</v>
      </c>
      <c r="D57" s="164"/>
      <c r="E57" s="164"/>
      <c r="F57" s="164"/>
      <c r="G57" s="164"/>
      <c r="H57" s="164"/>
      <c r="I57" s="164"/>
      <c r="J57" s="165" t="s">
        <v>108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72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109</v>
      </c>
    </row>
    <row r="60" s="9" customFormat="1" ht="24.96" customHeight="1">
      <c r="A60" s="9"/>
      <c r="B60" s="167"/>
      <c r="C60" s="168"/>
      <c r="D60" s="169" t="s">
        <v>1141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1142</v>
      </c>
      <c r="E61" s="170"/>
      <c r="F61" s="170"/>
      <c r="G61" s="170"/>
      <c r="H61" s="170"/>
      <c r="I61" s="170"/>
      <c r="J61" s="171">
        <f>J88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7"/>
      <c r="C62" s="168"/>
      <c r="D62" s="169" t="s">
        <v>1143</v>
      </c>
      <c r="E62" s="170"/>
      <c r="F62" s="170"/>
      <c r="G62" s="170"/>
      <c r="H62" s="170"/>
      <c r="I62" s="170"/>
      <c r="J62" s="171">
        <f>J91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7"/>
      <c r="C63" s="168"/>
      <c r="D63" s="169" t="s">
        <v>1144</v>
      </c>
      <c r="E63" s="170"/>
      <c r="F63" s="170"/>
      <c r="G63" s="170"/>
      <c r="H63" s="170"/>
      <c r="I63" s="170"/>
      <c r="J63" s="171">
        <f>J100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7"/>
      <c r="C64" s="168"/>
      <c r="D64" s="169" t="s">
        <v>1145</v>
      </c>
      <c r="E64" s="170"/>
      <c r="F64" s="170"/>
      <c r="G64" s="170"/>
      <c r="H64" s="170"/>
      <c r="I64" s="170"/>
      <c r="J64" s="171">
        <f>J103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122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2" t="str">
        <f>E7</f>
        <v>Stavební úpravy a přístavba MÚ Štětí,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104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 xml:space="preserve">06 - Vytápění 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Štětí [763691]</v>
      </c>
      <c r="G78" s="42"/>
      <c r="H78" s="42"/>
      <c r="I78" s="34" t="s">
        <v>23</v>
      </c>
      <c r="J78" s="74" t="str">
        <f>IF(J12="","",J12)</f>
        <v>13. 3. 2024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40.05" customHeight="1">
      <c r="A80" s="40"/>
      <c r="B80" s="41"/>
      <c r="C80" s="34" t="s">
        <v>25</v>
      </c>
      <c r="D80" s="42"/>
      <c r="E80" s="42"/>
      <c r="F80" s="29" t="str">
        <f>E15</f>
        <v xml:space="preserve">Město Štětí, Mírové náměstí 163, 411 08         </v>
      </c>
      <c r="G80" s="42"/>
      <c r="H80" s="42"/>
      <c r="I80" s="34" t="s">
        <v>31</v>
      </c>
      <c r="J80" s="38" t="str">
        <f>E21</f>
        <v>Ateliér Civilista s.r.o., Bratronice 241, 273 63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36</v>
      </c>
      <c r="J81" s="38" t="str">
        <f>E24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123</v>
      </c>
      <c r="D83" s="182" t="s">
        <v>59</v>
      </c>
      <c r="E83" s="182" t="s">
        <v>55</v>
      </c>
      <c r="F83" s="182" t="s">
        <v>56</v>
      </c>
      <c r="G83" s="182" t="s">
        <v>124</v>
      </c>
      <c r="H83" s="182" t="s">
        <v>125</v>
      </c>
      <c r="I83" s="182" t="s">
        <v>126</v>
      </c>
      <c r="J83" s="182" t="s">
        <v>108</v>
      </c>
      <c r="K83" s="183" t="s">
        <v>127</v>
      </c>
      <c r="L83" s="184"/>
      <c r="M83" s="94" t="s">
        <v>19</v>
      </c>
      <c r="N83" s="95" t="s">
        <v>44</v>
      </c>
      <c r="O83" s="95" t="s">
        <v>128</v>
      </c>
      <c r="P83" s="95" t="s">
        <v>129</v>
      </c>
      <c r="Q83" s="95" t="s">
        <v>130</v>
      </c>
      <c r="R83" s="95" t="s">
        <v>131</v>
      </c>
      <c r="S83" s="95" t="s">
        <v>132</v>
      </c>
      <c r="T83" s="96" t="s">
        <v>133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134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P85+P88+P91+P100+P103</f>
        <v>0</v>
      </c>
      <c r="Q84" s="98"/>
      <c r="R84" s="187">
        <f>R85+R88+R91+R100+R103</f>
        <v>0</v>
      </c>
      <c r="S84" s="98"/>
      <c r="T84" s="188">
        <f>T85+T88+T91+T100+T103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73</v>
      </c>
      <c r="AU84" s="19" t="s">
        <v>109</v>
      </c>
      <c r="BK84" s="189">
        <f>BK85+BK88+BK91+BK100+BK103</f>
        <v>0</v>
      </c>
    </row>
    <row r="85" s="12" customFormat="1" ht="25.92" customHeight="1">
      <c r="A85" s="12"/>
      <c r="B85" s="190"/>
      <c r="C85" s="191"/>
      <c r="D85" s="192" t="s">
        <v>73</v>
      </c>
      <c r="E85" s="193" t="s">
        <v>884</v>
      </c>
      <c r="F85" s="193" t="s">
        <v>1146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SUM(P86:P87)</f>
        <v>0</v>
      </c>
      <c r="Q85" s="198"/>
      <c r="R85" s="199">
        <f>SUM(R86:R87)</f>
        <v>0</v>
      </c>
      <c r="S85" s="198"/>
      <c r="T85" s="200">
        <f>SUM(T86:T87)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82</v>
      </c>
      <c r="AT85" s="202" t="s">
        <v>73</v>
      </c>
      <c r="AU85" s="202" t="s">
        <v>74</v>
      </c>
      <c r="AY85" s="201" t="s">
        <v>137</v>
      </c>
      <c r="BK85" s="203">
        <f>SUM(BK86:BK87)</f>
        <v>0</v>
      </c>
    </row>
    <row r="86" s="2" customFormat="1" ht="16.5" customHeight="1">
      <c r="A86" s="40"/>
      <c r="B86" s="41"/>
      <c r="C86" s="206" t="s">
        <v>74</v>
      </c>
      <c r="D86" s="206" t="s">
        <v>140</v>
      </c>
      <c r="E86" s="207" t="s">
        <v>1147</v>
      </c>
      <c r="F86" s="208" t="s">
        <v>1148</v>
      </c>
      <c r="G86" s="209" t="s">
        <v>890</v>
      </c>
      <c r="H86" s="210">
        <v>1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45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145</v>
      </c>
      <c r="AT86" s="217" t="s">
        <v>140</v>
      </c>
      <c r="AU86" s="217" t="s">
        <v>82</v>
      </c>
      <c r="AY86" s="19" t="s">
        <v>137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82</v>
      </c>
      <c r="BK86" s="218">
        <f>ROUND(I86*H86,2)</f>
        <v>0</v>
      </c>
      <c r="BL86" s="19" t="s">
        <v>145</v>
      </c>
      <c r="BM86" s="217" t="s">
        <v>84</v>
      </c>
    </row>
    <row r="87" s="2" customFormat="1">
      <c r="A87" s="40"/>
      <c r="B87" s="41"/>
      <c r="C87" s="42"/>
      <c r="D87" s="219" t="s">
        <v>147</v>
      </c>
      <c r="E87" s="42"/>
      <c r="F87" s="220" t="s">
        <v>1148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147</v>
      </c>
      <c r="AU87" s="19" t="s">
        <v>82</v>
      </c>
    </row>
    <row r="88" s="12" customFormat="1" ht="25.92" customHeight="1">
      <c r="A88" s="12"/>
      <c r="B88" s="190"/>
      <c r="C88" s="191"/>
      <c r="D88" s="192" t="s">
        <v>73</v>
      </c>
      <c r="E88" s="193" t="s">
        <v>886</v>
      </c>
      <c r="F88" s="193" t="s">
        <v>1149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SUM(P89:P90)</f>
        <v>0</v>
      </c>
      <c r="Q88" s="198"/>
      <c r="R88" s="199">
        <f>SUM(R89:R90)</f>
        <v>0</v>
      </c>
      <c r="S88" s="198"/>
      <c r="T88" s="200">
        <f>SUM(T89:T90)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82</v>
      </c>
      <c r="AT88" s="202" t="s">
        <v>73</v>
      </c>
      <c r="AU88" s="202" t="s">
        <v>74</v>
      </c>
      <c r="AY88" s="201" t="s">
        <v>137</v>
      </c>
      <c r="BK88" s="203">
        <f>SUM(BK89:BK90)</f>
        <v>0</v>
      </c>
    </row>
    <row r="89" s="2" customFormat="1" ht="16.5" customHeight="1">
      <c r="A89" s="40"/>
      <c r="B89" s="41"/>
      <c r="C89" s="206" t="s">
        <v>74</v>
      </c>
      <c r="D89" s="206" t="s">
        <v>140</v>
      </c>
      <c r="E89" s="207" t="s">
        <v>1150</v>
      </c>
      <c r="F89" s="208" t="s">
        <v>1151</v>
      </c>
      <c r="G89" s="209" t="s">
        <v>192</v>
      </c>
      <c r="H89" s="210">
        <v>5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45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145</v>
      </c>
      <c r="AT89" s="217" t="s">
        <v>140</v>
      </c>
      <c r="AU89" s="217" t="s">
        <v>82</v>
      </c>
      <c r="AY89" s="19" t="s">
        <v>137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82</v>
      </c>
      <c r="BK89" s="218">
        <f>ROUND(I89*H89,2)</f>
        <v>0</v>
      </c>
      <c r="BL89" s="19" t="s">
        <v>145</v>
      </c>
      <c r="BM89" s="217" t="s">
        <v>145</v>
      </c>
    </row>
    <row r="90" s="2" customFormat="1">
      <c r="A90" s="40"/>
      <c r="B90" s="41"/>
      <c r="C90" s="42"/>
      <c r="D90" s="219" t="s">
        <v>147</v>
      </c>
      <c r="E90" s="42"/>
      <c r="F90" s="220" t="s">
        <v>1151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147</v>
      </c>
      <c r="AU90" s="19" t="s">
        <v>82</v>
      </c>
    </row>
    <row r="91" s="12" customFormat="1" ht="25.92" customHeight="1">
      <c r="A91" s="12"/>
      <c r="B91" s="190"/>
      <c r="C91" s="191"/>
      <c r="D91" s="192" t="s">
        <v>73</v>
      </c>
      <c r="E91" s="193" t="s">
        <v>919</v>
      </c>
      <c r="F91" s="193" t="s">
        <v>1152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SUM(P92:P99)</f>
        <v>0</v>
      </c>
      <c r="Q91" s="198"/>
      <c r="R91" s="199">
        <f>SUM(R92:R99)</f>
        <v>0</v>
      </c>
      <c r="S91" s="198"/>
      <c r="T91" s="200">
        <f>SUM(T92:T99)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82</v>
      </c>
      <c r="AT91" s="202" t="s">
        <v>73</v>
      </c>
      <c r="AU91" s="202" t="s">
        <v>74</v>
      </c>
      <c r="AY91" s="201" t="s">
        <v>137</v>
      </c>
      <c r="BK91" s="203">
        <f>SUM(BK92:BK99)</f>
        <v>0</v>
      </c>
    </row>
    <row r="92" s="2" customFormat="1" ht="16.5" customHeight="1">
      <c r="A92" s="40"/>
      <c r="B92" s="41"/>
      <c r="C92" s="206" t="s">
        <v>74</v>
      </c>
      <c r="D92" s="206" t="s">
        <v>140</v>
      </c>
      <c r="E92" s="207" t="s">
        <v>1153</v>
      </c>
      <c r="F92" s="208" t="s">
        <v>1154</v>
      </c>
      <c r="G92" s="209" t="s">
        <v>890</v>
      </c>
      <c r="H92" s="210">
        <v>6</v>
      </c>
      <c r="I92" s="211"/>
      <c r="J92" s="212">
        <f>ROUND(I92*H92,2)</f>
        <v>0</v>
      </c>
      <c r="K92" s="208" t="s">
        <v>19</v>
      </c>
      <c r="L92" s="46"/>
      <c r="M92" s="213" t="s">
        <v>19</v>
      </c>
      <c r="N92" s="214" t="s">
        <v>45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145</v>
      </c>
      <c r="AT92" s="217" t="s">
        <v>140</v>
      </c>
      <c r="AU92" s="217" t="s">
        <v>82</v>
      </c>
      <c r="AY92" s="19" t="s">
        <v>137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82</v>
      </c>
      <c r="BK92" s="218">
        <f>ROUND(I92*H92,2)</f>
        <v>0</v>
      </c>
      <c r="BL92" s="19" t="s">
        <v>145</v>
      </c>
      <c r="BM92" s="217" t="s">
        <v>167</v>
      </c>
    </row>
    <row r="93" s="2" customFormat="1">
      <c r="A93" s="40"/>
      <c r="B93" s="41"/>
      <c r="C93" s="42"/>
      <c r="D93" s="219" t="s">
        <v>147</v>
      </c>
      <c r="E93" s="42"/>
      <c r="F93" s="220" t="s">
        <v>1154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147</v>
      </c>
      <c r="AU93" s="19" t="s">
        <v>82</v>
      </c>
    </row>
    <row r="94" s="2" customFormat="1" ht="16.5" customHeight="1">
      <c r="A94" s="40"/>
      <c r="B94" s="41"/>
      <c r="C94" s="206" t="s">
        <v>74</v>
      </c>
      <c r="D94" s="206" t="s">
        <v>140</v>
      </c>
      <c r="E94" s="207" t="s">
        <v>1155</v>
      </c>
      <c r="F94" s="208" t="s">
        <v>1156</v>
      </c>
      <c r="G94" s="209" t="s">
        <v>890</v>
      </c>
      <c r="H94" s="210">
        <v>2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45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145</v>
      </c>
      <c r="AT94" s="217" t="s">
        <v>140</v>
      </c>
      <c r="AU94" s="217" t="s">
        <v>82</v>
      </c>
      <c r="AY94" s="19" t="s">
        <v>137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82</v>
      </c>
      <c r="BK94" s="218">
        <f>ROUND(I94*H94,2)</f>
        <v>0</v>
      </c>
      <c r="BL94" s="19" t="s">
        <v>145</v>
      </c>
      <c r="BM94" s="217" t="s">
        <v>175</v>
      </c>
    </row>
    <row r="95" s="2" customFormat="1">
      <c r="A95" s="40"/>
      <c r="B95" s="41"/>
      <c r="C95" s="42"/>
      <c r="D95" s="219" t="s">
        <v>147</v>
      </c>
      <c r="E95" s="42"/>
      <c r="F95" s="220" t="s">
        <v>1156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147</v>
      </c>
      <c r="AU95" s="19" t="s">
        <v>82</v>
      </c>
    </row>
    <row r="96" s="2" customFormat="1" ht="16.5" customHeight="1">
      <c r="A96" s="40"/>
      <c r="B96" s="41"/>
      <c r="C96" s="206" t="s">
        <v>74</v>
      </c>
      <c r="D96" s="206" t="s">
        <v>140</v>
      </c>
      <c r="E96" s="207" t="s">
        <v>1157</v>
      </c>
      <c r="F96" s="208" t="s">
        <v>1158</v>
      </c>
      <c r="G96" s="209" t="s">
        <v>890</v>
      </c>
      <c r="H96" s="210">
        <v>2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45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145</v>
      </c>
      <c r="AT96" s="217" t="s">
        <v>140</v>
      </c>
      <c r="AU96" s="217" t="s">
        <v>82</v>
      </c>
      <c r="AY96" s="19" t="s">
        <v>137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82</v>
      </c>
      <c r="BK96" s="218">
        <f>ROUND(I96*H96,2)</f>
        <v>0</v>
      </c>
      <c r="BL96" s="19" t="s">
        <v>145</v>
      </c>
      <c r="BM96" s="217" t="s">
        <v>899</v>
      </c>
    </row>
    <row r="97" s="2" customFormat="1">
      <c r="A97" s="40"/>
      <c r="B97" s="41"/>
      <c r="C97" s="42"/>
      <c r="D97" s="219" t="s">
        <v>147</v>
      </c>
      <c r="E97" s="42"/>
      <c r="F97" s="220" t="s">
        <v>1158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147</v>
      </c>
      <c r="AU97" s="19" t="s">
        <v>82</v>
      </c>
    </row>
    <row r="98" s="2" customFormat="1" ht="16.5" customHeight="1">
      <c r="A98" s="40"/>
      <c r="B98" s="41"/>
      <c r="C98" s="206" t="s">
        <v>74</v>
      </c>
      <c r="D98" s="206" t="s">
        <v>140</v>
      </c>
      <c r="E98" s="207" t="s">
        <v>1159</v>
      </c>
      <c r="F98" s="208" t="s">
        <v>1160</v>
      </c>
      <c r="G98" s="209" t="s">
        <v>890</v>
      </c>
      <c r="H98" s="210">
        <v>2</v>
      </c>
      <c r="I98" s="211"/>
      <c r="J98" s="212">
        <f>ROUND(I98*H98,2)</f>
        <v>0</v>
      </c>
      <c r="K98" s="208" t="s">
        <v>19</v>
      </c>
      <c r="L98" s="46"/>
      <c r="M98" s="213" t="s">
        <v>19</v>
      </c>
      <c r="N98" s="214" t="s">
        <v>45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145</v>
      </c>
      <c r="AT98" s="217" t="s">
        <v>140</v>
      </c>
      <c r="AU98" s="217" t="s">
        <v>82</v>
      </c>
      <c r="AY98" s="19" t="s">
        <v>137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82</v>
      </c>
      <c r="BK98" s="218">
        <f>ROUND(I98*H98,2)</f>
        <v>0</v>
      </c>
      <c r="BL98" s="19" t="s">
        <v>145</v>
      </c>
      <c r="BM98" s="217" t="s">
        <v>8</v>
      </c>
    </row>
    <row r="99" s="2" customFormat="1">
      <c r="A99" s="40"/>
      <c r="B99" s="41"/>
      <c r="C99" s="42"/>
      <c r="D99" s="219" t="s">
        <v>147</v>
      </c>
      <c r="E99" s="42"/>
      <c r="F99" s="220" t="s">
        <v>1160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147</v>
      </c>
      <c r="AU99" s="19" t="s">
        <v>82</v>
      </c>
    </row>
    <row r="100" s="12" customFormat="1" ht="25.92" customHeight="1">
      <c r="A100" s="12"/>
      <c r="B100" s="190"/>
      <c r="C100" s="191"/>
      <c r="D100" s="192" t="s">
        <v>73</v>
      </c>
      <c r="E100" s="193" t="s">
        <v>963</v>
      </c>
      <c r="F100" s="193" t="s">
        <v>1161</v>
      </c>
      <c r="G100" s="191"/>
      <c r="H100" s="191"/>
      <c r="I100" s="194"/>
      <c r="J100" s="195">
        <f>BK100</f>
        <v>0</v>
      </c>
      <c r="K100" s="191"/>
      <c r="L100" s="196"/>
      <c r="M100" s="197"/>
      <c r="N100" s="198"/>
      <c r="O100" s="198"/>
      <c r="P100" s="199">
        <f>SUM(P101:P102)</f>
        <v>0</v>
      </c>
      <c r="Q100" s="198"/>
      <c r="R100" s="199">
        <f>SUM(R101:R102)</f>
        <v>0</v>
      </c>
      <c r="S100" s="198"/>
      <c r="T100" s="200">
        <f>SUM(T101:T102)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82</v>
      </c>
      <c r="AT100" s="202" t="s">
        <v>73</v>
      </c>
      <c r="AU100" s="202" t="s">
        <v>74</v>
      </c>
      <c r="AY100" s="201" t="s">
        <v>137</v>
      </c>
      <c r="BK100" s="203">
        <f>SUM(BK101:BK102)</f>
        <v>0</v>
      </c>
    </row>
    <row r="101" s="2" customFormat="1" ht="16.5" customHeight="1">
      <c r="A101" s="40"/>
      <c r="B101" s="41"/>
      <c r="C101" s="206" t="s">
        <v>74</v>
      </c>
      <c r="D101" s="206" t="s">
        <v>140</v>
      </c>
      <c r="E101" s="207" t="s">
        <v>1162</v>
      </c>
      <c r="F101" s="208" t="s">
        <v>1163</v>
      </c>
      <c r="G101" s="209" t="s">
        <v>890</v>
      </c>
      <c r="H101" s="210">
        <v>1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45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145</v>
      </c>
      <c r="AT101" s="217" t="s">
        <v>140</v>
      </c>
      <c r="AU101" s="217" t="s">
        <v>82</v>
      </c>
      <c r="AY101" s="19" t="s">
        <v>137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82</v>
      </c>
      <c r="BK101" s="218">
        <f>ROUND(I101*H101,2)</f>
        <v>0</v>
      </c>
      <c r="BL101" s="19" t="s">
        <v>145</v>
      </c>
      <c r="BM101" s="217" t="s">
        <v>204</v>
      </c>
    </row>
    <row r="102" s="2" customFormat="1">
      <c r="A102" s="40"/>
      <c r="B102" s="41"/>
      <c r="C102" s="42"/>
      <c r="D102" s="219" t="s">
        <v>147</v>
      </c>
      <c r="E102" s="42"/>
      <c r="F102" s="220" t="s">
        <v>1163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147</v>
      </c>
      <c r="AU102" s="19" t="s">
        <v>82</v>
      </c>
    </row>
    <row r="103" s="12" customFormat="1" ht="25.92" customHeight="1">
      <c r="A103" s="12"/>
      <c r="B103" s="190"/>
      <c r="C103" s="191"/>
      <c r="D103" s="192" t="s">
        <v>73</v>
      </c>
      <c r="E103" s="193" t="s">
        <v>965</v>
      </c>
      <c r="F103" s="193" t="s">
        <v>1164</v>
      </c>
      <c r="G103" s="191"/>
      <c r="H103" s="191"/>
      <c r="I103" s="194"/>
      <c r="J103" s="195">
        <f>BK103</f>
        <v>0</v>
      </c>
      <c r="K103" s="191"/>
      <c r="L103" s="196"/>
      <c r="M103" s="197"/>
      <c r="N103" s="198"/>
      <c r="O103" s="198"/>
      <c r="P103" s="199">
        <f>SUM(P104:P105)</f>
        <v>0</v>
      </c>
      <c r="Q103" s="198"/>
      <c r="R103" s="199">
        <f>SUM(R104:R105)</f>
        <v>0</v>
      </c>
      <c r="S103" s="198"/>
      <c r="T103" s="200">
        <f>SUM(T104:T105)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1" t="s">
        <v>82</v>
      </c>
      <c r="AT103" s="202" t="s">
        <v>73</v>
      </c>
      <c r="AU103" s="202" t="s">
        <v>74</v>
      </c>
      <c r="AY103" s="201" t="s">
        <v>137</v>
      </c>
      <c r="BK103" s="203">
        <f>SUM(BK104:BK105)</f>
        <v>0</v>
      </c>
    </row>
    <row r="104" s="2" customFormat="1" ht="16.5" customHeight="1">
      <c r="A104" s="40"/>
      <c r="B104" s="41"/>
      <c r="C104" s="206" t="s">
        <v>74</v>
      </c>
      <c r="D104" s="206" t="s">
        <v>140</v>
      </c>
      <c r="E104" s="207" t="s">
        <v>1165</v>
      </c>
      <c r="F104" s="208" t="s">
        <v>1166</v>
      </c>
      <c r="G104" s="209" t="s">
        <v>192</v>
      </c>
      <c r="H104" s="210">
        <v>5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45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145</v>
      </c>
      <c r="AT104" s="217" t="s">
        <v>140</v>
      </c>
      <c r="AU104" s="217" t="s">
        <v>82</v>
      </c>
      <c r="AY104" s="19" t="s">
        <v>137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82</v>
      </c>
      <c r="BK104" s="218">
        <f>ROUND(I104*H104,2)</f>
        <v>0</v>
      </c>
      <c r="BL104" s="19" t="s">
        <v>145</v>
      </c>
      <c r="BM104" s="217" t="s">
        <v>256</v>
      </c>
    </row>
    <row r="105" s="2" customFormat="1">
      <c r="A105" s="40"/>
      <c r="B105" s="41"/>
      <c r="C105" s="42"/>
      <c r="D105" s="219" t="s">
        <v>147</v>
      </c>
      <c r="E105" s="42"/>
      <c r="F105" s="220" t="s">
        <v>1166</v>
      </c>
      <c r="G105" s="42"/>
      <c r="H105" s="42"/>
      <c r="I105" s="221"/>
      <c r="J105" s="42"/>
      <c r="K105" s="42"/>
      <c r="L105" s="46"/>
      <c r="M105" s="273"/>
      <c r="N105" s="274"/>
      <c r="O105" s="275"/>
      <c r="P105" s="275"/>
      <c r="Q105" s="275"/>
      <c r="R105" s="275"/>
      <c r="S105" s="275"/>
      <c r="T105" s="276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147</v>
      </c>
      <c r="AU105" s="19" t="s">
        <v>82</v>
      </c>
    </row>
    <row r="106" s="2" customFormat="1" ht="6.96" customHeight="1">
      <c r="A106" s="40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46"/>
      <c r="M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</row>
  </sheetData>
  <sheetProtection sheet="1" autoFilter="0" formatColumns="0" formatRows="0" objects="1" scenarios="1" spinCount="100000" saltValue="/Wm4OgmE+mMqtPYT8oJqN476v5H406hGtolHmozn3CepgOIePT0kBMmiWsPhWksdK+ISS4MTEWpMnoAo9rQe8w==" hashValue="nIF/vADoJcw+E5GblEFphVWH8HiXttLG//w0om46pXxThhZ4b92cD6ipE4roUyE12iv2I9FGsKbzumzpdHk+nQ==" algorithmName="SHA-512" password="CA9C"/>
  <autoFilter ref="C83:K105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84</v>
      </c>
    </row>
    <row r="4" s="1" customFormat="1" ht="24.96" customHeight="1">
      <c r="B4" s="22"/>
      <c r="D4" s="132" t="s">
        <v>103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Stavební úpravy a přístavba MÚ Štětí,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104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1167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13. 3. 2024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34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38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0"/>
      <c r="B27" s="141"/>
      <c r="C27" s="140"/>
      <c r="D27" s="140"/>
      <c r="E27" s="142" t="s">
        <v>39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40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42</v>
      </c>
      <c r="G32" s="40"/>
      <c r="H32" s="40"/>
      <c r="I32" s="147" t="s">
        <v>41</v>
      </c>
      <c r="J32" s="147" t="s">
        <v>43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44</v>
      </c>
      <c r="E33" s="134" t="s">
        <v>45</v>
      </c>
      <c r="F33" s="149">
        <f>ROUND((SUM(BE85:BE130)),  2)</f>
        <v>0</v>
      </c>
      <c r="G33" s="40"/>
      <c r="H33" s="40"/>
      <c r="I33" s="150">
        <v>0.20999999999999999</v>
      </c>
      <c r="J33" s="149">
        <f>ROUND(((SUM(BE85:BE130))*I33),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46</v>
      </c>
      <c r="F34" s="149">
        <f>ROUND((SUM(BF85:BF130)),  2)</f>
        <v>0</v>
      </c>
      <c r="G34" s="40"/>
      <c r="H34" s="40"/>
      <c r="I34" s="150">
        <v>0.12</v>
      </c>
      <c r="J34" s="149">
        <f>ROUND(((SUM(BF85:BF130))*I34),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47</v>
      </c>
      <c r="F35" s="149">
        <f>ROUND((SUM(BG85:BG130)),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48</v>
      </c>
      <c r="F36" s="149">
        <f>ROUND((SUM(BH85:BH130)),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49</v>
      </c>
      <c r="F37" s="149">
        <f>ROUND((SUM(BI85:BI130)),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50</v>
      </c>
      <c r="E39" s="153"/>
      <c r="F39" s="153"/>
      <c r="G39" s="154" t="s">
        <v>51</v>
      </c>
      <c r="H39" s="155" t="s">
        <v>52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106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Stavební úpravy a přístavba MÚ Štětí,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104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VON - Vedlejší a ostatní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Štětí [763691]</v>
      </c>
      <c r="G52" s="42"/>
      <c r="H52" s="42"/>
      <c r="I52" s="34" t="s">
        <v>23</v>
      </c>
      <c r="J52" s="74" t="str">
        <f>IF(J12="","",J12)</f>
        <v>13. 3. 2024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Město Štětí, Mírové náměstí 163, 411 08        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107</v>
      </c>
      <c r="D57" s="164"/>
      <c r="E57" s="164"/>
      <c r="F57" s="164"/>
      <c r="G57" s="164"/>
      <c r="H57" s="164"/>
      <c r="I57" s="164"/>
      <c r="J57" s="165" t="s">
        <v>108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72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109</v>
      </c>
    </row>
    <row r="60" s="9" customFormat="1" ht="24.96" customHeight="1">
      <c r="A60" s="9"/>
      <c r="B60" s="167"/>
      <c r="C60" s="168"/>
      <c r="D60" s="169" t="s">
        <v>1168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1169</v>
      </c>
      <c r="E61" s="170"/>
      <c r="F61" s="170"/>
      <c r="G61" s="170"/>
      <c r="H61" s="170"/>
      <c r="I61" s="170"/>
      <c r="J61" s="171">
        <f>J95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7"/>
      <c r="C62" s="168"/>
      <c r="D62" s="169" t="s">
        <v>1170</v>
      </c>
      <c r="E62" s="170"/>
      <c r="F62" s="170"/>
      <c r="G62" s="170"/>
      <c r="H62" s="170"/>
      <c r="I62" s="170"/>
      <c r="J62" s="171">
        <f>J106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7"/>
      <c r="C63" s="168"/>
      <c r="D63" s="169" t="s">
        <v>1171</v>
      </c>
      <c r="E63" s="170"/>
      <c r="F63" s="170"/>
      <c r="G63" s="170"/>
      <c r="H63" s="170"/>
      <c r="I63" s="170"/>
      <c r="J63" s="171">
        <f>J113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7"/>
      <c r="C64" s="168"/>
      <c r="D64" s="169" t="s">
        <v>1172</v>
      </c>
      <c r="E64" s="170"/>
      <c r="F64" s="170"/>
      <c r="G64" s="170"/>
      <c r="H64" s="170"/>
      <c r="I64" s="170"/>
      <c r="J64" s="171">
        <f>J117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7"/>
      <c r="C65" s="168"/>
      <c r="D65" s="169" t="s">
        <v>1173</v>
      </c>
      <c r="E65" s="170"/>
      <c r="F65" s="170"/>
      <c r="G65" s="170"/>
      <c r="H65" s="170"/>
      <c r="I65" s="170"/>
      <c r="J65" s="171">
        <f>J122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122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Stavební úpravy a přístavba MÚ Štětí,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104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VON - Vedlejší a ostatní náklady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>Štětí [763691]</v>
      </c>
      <c r="G79" s="42"/>
      <c r="H79" s="42"/>
      <c r="I79" s="34" t="s">
        <v>23</v>
      </c>
      <c r="J79" s="74" t="str">
        <f>IF(J12="","",J12)</f>
        <v>13. 3. 2024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40.05" customHeight="1">
      <c r="A81" s="40"/>
      <c r="B81" s="41"/>
      <c r="C81" s="34" t="s">
        <v>25</v>
      </c>
      <c r="D81" s="42"/>
      <c r="E81" s="42"/>
      <c r="F81" s="29" t="str">
        <f>E15</f>
        <v xml:space="preserve">Město Štětí, Mírové náměstí 163, 411 08         </v>
      </c>
      <c r="G81" s="42"/>
      <c r="H81" s="42"/>
      <c r="I81" s="34" t="s">
        <v>31</v>
      </c>
      <c r="J81" s="38" t="str">
        <f>E21</f>
        <v>Ateliér Civilista s.r.o., Bratronice 241, 273 63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29</v>
      </c>
      <c r="D82" s="42"/>
      <c r="E82" s="42"/>
      <c r="F82" s="29" t="str">
        <f>IF(E18="","",E18)</f>
        <v>Vyplň údaj</v>
      </c>
      <c r="G82" s="42"/>
      <c r="H82" s="42"/>
      <c r="I82" s="34" t="s">
        <v>36</v>
      </c>
      <c r="J82" s="38" t="str">
        <f>E24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123</v>
      </c>
      <c r="D84" s="182" t="s">
        <v>59</v>
      </c>
      <c r="E84" s="182" t="s">
        <v>55</v>
      </c>
      <c r="F84" s="182" t="s">
        <v>56</v>
      </c>
      <c r="G84" s="182" t="s">
        <v>124</v>
      </c>
      <c r="H84" s="182" t="s">
        <v>125</v>
      </c>
      <c r="I84" s="182" t="s">
        <v>126</v>
      </c>
      <c r="J84" s="182" t="s">
        <v>108</v>
      </c>
      <c r="K84" s="183" t="s">
        <v>127</v>
      </c>
      <c r="L84" s="184"/>
      <c r="M84" s="94" t="s">
        <v>19</v>
      </c>
      <c r="N84" s="95" t="s">
        <v>44</v>
      </c>
      <c r="O84" s="95" t="s">
        <v>128</v>
      </c>
      <c r="P84" s="95" t="s">
        <v>129</v>
      </c>
      <c r="Q84" s="95" t="s">
        <v>130</v>
      </c>
      <c r="R84" s="95" t="s">
        <v>131</v>
      </c>
      <c r="S84" s="95" t="s">
        <v>132</v>
      </c>
      <c r="T84" s="96" t="s">
        <v>133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134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P86+P95+P106+P113+P117+P122</f>
        <v>0</v>
      </c>
      <c r="Q85" s="98"/>
      <c r="R85" s="187">
        <f>R86+R95+R106+R113+R117+R122</f>
        <v>0</v>
      </c>
      <c r="S85" s="98"/>
      <c r="T85" s="188">
        <f>T86+T95+T106+T113+T117+T122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73</v>
      </c>
      <c r="AU85" s="19" t="s">
        <v>109</v>
      </c>
      <c r="BK85" s="189">
        <f>BK86+BK95+BK106+BK113+BK117+BK122</f>
        <v>0</v>
      </c>
    </row>
    <row r="86" s="12" customFormat="1" ht="25.92" customHeight="1">
      <c r="A86" s="12"/>
      <c r="B86" s="190"/>
      <c r="C86" s="191"/>
      <c r="D86" s="192" t="s">
        <v>73</v>
      </c>
      <c r="E86" s="193" t="s">
        <v>1174</v>
      </c>
      <c r="F86" s="193" t="s">
        <v>1175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SUM(P87:P94)</f>
        <v>0</v>
      </c>
      <c r="Q86" s="198"/>
      <c r="R86" s="199">
        <f>SUM(R87:R94)</f>
        <v>0</v>
      </c>
      <c r="S86" s="198"/>
      <c r="T86" s="200">
        <f>SUM(T87:T94)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197</v>
      </c>
      <c r="AT86" s="202" t="s">
        <v>73</v>
      </c>
      <c r="AU86" s="202" t="s">
        <v>74</v>
      </c>
      <c r="AY86" s="201" t="s">
        <v>137</v>
      </c>
      <c r="BK86" s="203">
        <f>SUM(BK87:BK94)</f>
        <v>0</v>
      </c>
    </row>
    <row r="87" s="2" customFormat="1" ht="16.5" customHeight="1">
      <c r="A87" s="40"/>
      <c r="B87" s="41"/>
      <c r="C87" s="206" t="s">
        <v>82</v>
      </c>
      <c r="D87" s="206" t="s">
        <v>140</v>
      </c>
      <c r="E87" s="207" t="s">
        <v>1176</v>
      </c>
      <c r="F87" s="208" t="s">
        <v>1175</v>
      </c>
      <c r="G87" s="209" t="s">
        <v>255</v>
      </c>
      <c r="H87" s="210">
        <v>1</v>
      </c>
      <c r="I87" s="211"/>
      <c r="J87" s="212">
        <f>ROUND(I87*H87,2)</f>
        <v>0</v>
      </c>
      <c r="K87" s="208" t="s">
        <v>144</v>
      </c>
      <c r="L87" s="46"/>
      <c r="M87" s="213" t="s">
        <v>19</v>
      </c>
      <c r="N87" s="214" t="s">
        <v>45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1177</v>
      </c>
      <c r="AT87" s="217" t="s">
        <v>140</v>
      </c>
      <c r="AU87" s="217" t="s">
        <v>82</v>
      </c>
      <c r="AY87" s="19" t="s">
        <v>137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82</v>
      </c>
      <c r="BK87" s="218">
        <f>ROUND(I87*H87,2)</f>
        <v>0</v>
      </c>
      <c r="BL87" s="19" t="s">
        <v>1177</v>
      </c>
      <c r="BM87" s="217" t="s">
        <v>1178</v>
      </c>
    </row>
    <row r="88" s="2" customFormat="1">
      <c r="A88" s="40"/>
      <c r="B88" s="41"/>
      <c r="C88" s="42"/>
      <c r="D88" s="219" t="s">
        <v>147</v>
      </c>
      <c r="E88" s="42"/>
      <c r="F88" s="220" t="s">
        <v>1175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147</v>
      </c>
      <c r="AU88" s="19" t="s">
        <v>82</v>
      </c>
    </row>
    <row r="89" s="2" customFormat="1">
      <c r="A89" s="40"/>
      <c r="B89" s="41"/>
      <c r="C89" s="42"/>
      <c r="D89" s="224" t="s">
        <v>149</v>
      </c>
      <c r="E89" s="42"/>
      <c r="F89" s="225" t="s">
        <v>1179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149</v>
      </c>
      <c r="AU89" s="19" t="s">
        <v>82</v>
      </c>
    </row>
    <row r="90" s="2" customFormat="1">
      <c r="A90" s="40"/>
      <c r="B90" s="41"/>
      <c r="C90" s="42"/>
      <c r="D90" s="219" t="s">
        <v>337</v>
      </c>
      <c r="E90" s="42"/>
      <c r="F90" s="258" t="s">
        <v>1180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337</v>
      </c>
      <c r="AU90" s="19" t="s">
        <v>82</v>
      </c>
    </row>
    <row r="91" s="2" customFormat="1" ht="16.5" customHeight="1">
      <c r="A91" s="40"/>
      <c r="B91" s="41"/>
      <c r="C91" s="206" t="s">
        <v>84</v>
      </c>
      <c r="D91" s="206" t="s">
        <v>140</v>
      </c>
      <c r="E91" s="207" t="s">
        <v>1181</v>
      </c>
      <c r="F91" s="208" t="s">
        <v>1182</v>
      </c>
      <c r="G91" s="209" t="s">
        <v>255</v>
      </c>
      <c r="H91" s="210">
        <v>1</v>
      </c>
      <c r="I91" s="211"/>
      <c r="J91" s="212">
        <f>ROUND(I91*H91,2)</f>
        <v>0</v>
      </c>
      <c r="K91" s="208" t="s">
        <v>144</v>
      </c>
      <c r="L91" s="46"/>
      <c r="M91" s="213" t="s">
        <v>19</v>
      </c>
      <c r="N91" s="214" t="s">
        <v>45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1177</v>
      </c>
      <c r="AT91" s="217" t="s">
        <v>140</v>
      </c>
      <c r="AU91" s="217" t="s">
        <v>82</v>
      </c>
      <c r="AY91" s="19" t="s">
        <v>137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82</v>
      </c>
      <c r="BK91" s="218">
        <f>ROUND(I91*H91,2)</f>
        <v>0</v>
      </c>
      <c r="BL91" s="19" t="s">
        <v>1177</v>
      </c>
      <c r="BM91" s="217" t="s">
        <v>1183</v>
      </c>
    </row>
    <row r="92" s="2" customFormat="1">
      <c r="A92" s="40"/>
      <c r="B92" s="41"/>
      <c r="C92" s="42"/>
      <c r="D92" s="219" t="s">
        <v>147</v>
      </c>
      <c r="E92" s="42"/>
      <c r="F92" s="220" t="s">
        <v>1182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147</v>
      </c>
      <c r="AU92" s="19" t="s">
        <v>82</v>
      </c>
    </row>
    <row r="93" s="2" customFormat="1">
      <c r="A93" s="40"/>
      <c r="B93" s="41"/>
      <c r="C93" s="42"/>
      <c r="D93" s="224" t="s">
        <v>149</v>
      </c>
      <c r="E93" s="42"/>
      <c r="F93" s="225" t="s">
        <v>1184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149</v>
      </c>
      <c r="AU93" s="19" t="s">
        <v>82</v>
      </c>
    </row>
    <row r="94" s="2" customFormat="1">
      <c r="A94" s="40"/>
      <c r="B94" s="41"/>
      <c r="C94" s="42"/>
      <c r="D94" s="219" t="s">
        <v>337</v>
      </c>
      <c r="E94" s="42"/>
      <c r="F94" s="258" t="s">
        <v>1185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337</v>
      </c>
      <c r="AU94" s="19" t="s">
        <v>82</v>
      </c>
    </row>
    <row r="95" s="12" customFormat="1" ht="25.92" customHeight="1">
      <c r="A95" s="12"/>
      <c r="B95" s="190"/>
      <c r="C95" s="191"/>
      <c r="D95" s="192" t="s">
        <v>73</v>
      </c>
      <c r="E95" s="193" t="s">
        <v>1186</v>
      </c>
      <c r="F95" s="193" t="s">
        <v>1187</v>
      </c>
      <c r="G95" s="191"/>
      <c r="H95" s="191"/>
      <c r="I95" s="194"/>
      <c r="J95" s="195">
        <f>BK95</f>
        <v>0</v>
      </c>
      <c r="K95" s="191"/>
      <c r="L95" s="196"/>
      <c r="M95" s="197"/>
      <c r="N95" s="198"/>
      <c r="O95" s="198"/>
      <c r="P95" s="199">
        <f>SUM(P96:P105)</f>
        <v>0</v>
      </c>
      <c r="Q95" s="198"/>
      <c r="R95" s="199">
        <f>SUM(R96:R105)</f>
        <v>0</v>
      </c>
      <c r="S95" s="198"/>
      <c r="T95" s="200">
        <f>SUM(T96:T105)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1" t="s">
        <v>197</v>
      </c>
      <c r="AT95" s="202" t="s">
        <v>73</v>
      </c>
      <c r="AU95" s="202" t="s">
        <v>74</v>
      </c>
      <c r="AY95" s="201" t="s">
        <v>137</v>
      </c>
      <c r="BK95" s="203">
        <f>SUM(BK96:BK105)</f>
        <v>0</v>
      </c>
    </row>
    <row r="96" s="2" customFormat="1" ht="16.5" customHeight="1">
      <c r="A96" s="40"/>
      <c r="B96" s="41"/>
      <c r="C96" s="206" t="s">
        <v>153</v>
      </c>
      <c r="D96" s="206" t="s">
        <v>140</v>
      </c>
      <c r="E96" s="207" t="s">
        <v>1188</v>
      </c>
      <c r="F96" s="208" t="s">
        <v>1187</v>
      </c>
      <c r="G96" s="209" t="s">
        <v>255</v>
      </c>
      <c r="H96" s="210">
        <v>1</v>
      </c>
      <c r="I96" s="211"/>
      <c r="J96" s="212">
        <f>ROUND(I96*H96,2)</f>
        <v>0</v>
      </c>
      <c r="K96" s="208" t="s">
        <v>144</v>
      </c>
      <c r="L96" s="46"/>
      <c r="M96" s="213" t="s">
        <v>19</v>
      </c>
      <c r="N96" s="214" t="s">
        <v>45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1177</v>
      </c>
      <c r="AT96" s="217" t="s">
        <v>140</v>
      </c>
      <c r="AU96" s="217" t="s">
        <v>82</v>
      </c>
      <c r="AY96" s="19" t="s">
        <v>137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82</v>
      </c>
      <c r="BK96" s="218">
        <f>ROUND(I96*H96,2)</f>
        <v>0</v>
      </c>
      <c r="BL96" s="19" t="s">
        <v>1177</v>
      </c>
      <c r="BM96" s="217" t="s">
        <v>1189</v>
      </c>
    </row>
    <row r="97" s="2" customFormat="1">
      <c r="A97" s="40"/>
      <c r="B97" s="41"/>
      <c r="C97" s="42"/>
      <c r="D97" s="219" t="s">
        <v>147</v>
      </c>
      <c r="E97" s="42"/>
      <c r="F97" s="220" t="s">
        <v>1187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147</v>
      </c>
      <c r="AU97" s="19" t="s">
        <v>82</v>
      </c>
    </row>
    <row r="98" s="2" customFormat="1">
      <c r="A98" s="40"/>
      <c r="B98" s="41"/>
      <c r="C98" s="42"/>
      <c r="D98" s="224" t="s">
        <v>149</v>
      </c>
      <c r="E98" s="42"/>
      <c r="F98" s="225" t="s">
        <v>1190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149</v>
      </c>
      <c r="AU98" s="19" t="s">
        <v>82</v>
      </c>
    </row>
    <row r="99" s="2" customFormat="1">
      <c r="A99" s="40"/>
      <c r="B99" s="41"/>
      <c r="C99" s="42"/>
      <c r="D99" s="219" t="s">
        <v>337</v>
      </c>
      <c r="E99" s="42"/>
      <c r="F99" s="258" t="s">
        <v>1191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337</v>
      </c>
      <c r="AU99" s="19" t="s">
        <v>82</v>
      </c>
    </row>
    <row r="100" s="2" customFormat="1" ht="16.5" customHeight="1">
      <c r="A100" s="40"/>
      <c r="B100" s="41"/>
      <c r="C100" s="206" t="s">
        <v>145</v>
      </c>
      <c r="D100" s="206" t="s">
        <v>140</v>
      </c>
      <c r="E100" s="207" t="s">
        <v>1192</v>
      </c>
      <c r="F100" s="208" t="s">
        <v>1193</v>
      </c>
      <c r="G100" s="209" t="s">
        <v>749</v>
      </c>
      <c r="H100" s="210">
        <v>1</v>
      </c>
      <c r="I100" s="211"/>
      <c r="J100" s="212">
        <f>ROUND(I100*H100,2)</f>
        <v>0</v>
      </c>
      <c r="K100" s="208" t="s">
        <v>144</v>
      </c>
      <c r="L100" s="46"/>
      <c r="M100" s="213" t="s">
        <v>19</v>
      </c>
      <c r="N100" s="214" t="s">
        <v>45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1177</v>
      </c>
      <c r="AT100" s="217" t="s">
        <v>140</v>
      </c>
      <c r="AU100" s="217" t="s">
        <v>82</v>
      </c>
      <c r="AY100" s="19" t="s">
        <v>137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82</v>
      </c>
      <c r="BK100" s="218">
        <f>ROUND(I100*H100,2)</f>
        <v>0</v>
      </c>
      <c r="BL100" s="19" t="s">
        <v>1177</v>
      </c>
      <c r="BM100" s="217" t="s">
        <v>1194</v>
      </c>
    </row>
    <row r="101" s="2" customFormat="1">
      <c r="A101" s="40"/>
      <c r="B101" s="41"/>
      <c r="C101" s="42"/>
      <c r="D101" s="219" t="s">
        <v>147</v>
      </c>
      <c r="E101" s="42"/>
      <c r="F101" s="220" t="s">
        <v>1193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147</v>
      </c>
      <c r="AU101" s="19" t="s">
        <v>82</v>
      </c>
    </row>
    <row r="102" s="2" customFormat="1">
      <c r="A102" s="40"/>
      <c r="B102" s="41"/>
      <c r="C102" s="42"/>
      <c r="D102" s="224" t="s">
        <v>149</v>
      </c>
      <c r="E102" s="42"/>
      <c r="F102" s="225" t="s">
        <v>1195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149</v>
      </c>
      <c r="AU102" s="19" t="s">
        <v>82</v>
      </c>
    </row>
    <row r="103" s="2" customFormat="1" ht="16.5" customHeight="1">
      <c r="A103" s="40"/>
      <c r="B103" s="41"/>
      <c r="C103" s="206" t="s">
        <v>197</v>
      </c>
      <c r="D103" s="206" t="s">
        <v>140</v>
      </c>
      <c r="E103" s="207" t="s">
        <v>1196</v>
      </c>
      <c r="F103" s="208" t="s">
        <v>1197</v>
      </c>
      <c r="G103" s="209" t="s">
        <v>749</v>
      </c>
      <c r="H103" s="210">
        <v>1</v>
      </c>
      <c r="I103" s="211"/>
      <c r="J103" s="212">
        <f>ROUND(I103*H103,2)</f>
        <v>0</v>
      </c>
      <c r="K103" s="208" t="s">
        <v>144</v>
      </c>
      <c r="L103" s="46"/>
      <c r="M103" s="213" t="s">
        <v>19</v>
      </c>
      <c r="N103" s="214" t="s">
        <v>45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1177</v>
      </c>
      <c r="AT103" s="217" t="s">
        <v>140</v>
      </c>
      <c r="AU103" s="217" t="s">
        <v>82</v>
      </c>
      <c r="AY103" s="19" t="s">
        <v>137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82</v>
      </c>
      <c r="BK103" s="218">
        <f>ROUND(I103*H103,2)</f>
        <v>0</v>
      </c>
      <c r="BL103" s="19" t="s">
        <v>1177</v>
      </c>
      <c r="BM103" s="217" t="s">
        <v>1198</v>
      </c>
    </row>
    <row r="104" s="2" customFormat="1">
      <c r="A104" s="40"/>
      <c r="B104" s="41"/>
      <c r="C104" s="42"/>
      <c r="D104" s="219" t="s">
        <v>147</v>
      </c>
      <c r="E104" s="42"/>
      <c r="F104" s="220" t="s">
        <v>1197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147</v>
      </c>
      <c r="AU104" s="19" t="s">
        <v>82</v>
      </c>
    </row>
    <row r="105" s="2" customFormat="1">
      <c r="A105" s="40"/>
      <c r="B105" s="41"/>
      <c r="C105" s="42"/>
      <c r="D105" s="224" t="s">
        <v>149</v>
      </c>
      <c r="E105" s="42"/>
      <c r="F105" s="225" t="s">
        <v>1199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149</v>
      </c>
      <c r="AU105" s="19" t="s">
        <v>82</v>
      </c>
    </row>
    <row r="106" s="12" customFormat="1" ht="25.92" customHeight="1">
      <c r="A106" s="12"/>
      <c r="B106" s="190"/>
      <c r="C106" s="191"/>
      <c r="D106" s="192" t="s">
        <v>73</v>
      </c>
      <c r="E106" s="193" t="s">
        <v>1200</v>
      </c>
      <c r="F106" s="193" t="s">
        <v>1201</v>
      </c>
      <c r="G106" s="191"/>
      <c r="H106" s="191"/>
      <c r="I106" s="194"/>
      <c r="J106" s="195">
        <f>BK106</f>
        <v>0</v>
      </c>
      <c r="K106" s="191"/>
      <c r="L106" s="196"/>
      <c r="M106" s="197"/>
      <c r="N106" s="198"/>
      <c r="O106" s="198"/>
      <c r="P106" s="199">
        <f>SUM(P107:P112)</f>
        <v>0</v>
      </c>
      <c r="Q106" s="198"/>
      <c r="R106" s="199">
        <f>SUM(R107:R112)</f>
        <v>0</v>
      </c>
      <c r="S106" s="198"/>
      <c r="T106" s="200">
        <f>SUM(T107:T112)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1" t="s">
        <v>197</v>
      </c>
      <c r="AT106" s="202" t="s">
        <v>73</v>
      </c>
      <c r="AU106" s="202" t="s">
        <v>74</v>
      </c>
      <c r="AY106" s="201" t="s">
        <v>137</v>
      </c>
      <c r="BK106" s="203">
        <f>SUM(BK107:BK112)</f>
        <v>0</v>
      </c>
    </row>
    <row r="107" s="2" customFormat="1" ht="16.5" customHeight="1">
      <c r="A107" s="40"/>
      <c r="B107" s="41"/>
      <c r="C107" s="206" t="s">
        <v>167</v>
      </c>
      <c r="D107" s="206" t="s">
        <v>140</v>
      </c>
      <c r="E107" s="207" t="s">
        <v>1202</v>
      </c>
      <c r="F107" s="208" t="s">
        <v>1203</v>
      </c>
      <c r="G107" s="209" t="s">
        <v>749</v>
      </c>
      <c r="H107" s="210">
        <v>1</v>
      </c>
      <c r="I107" s="211"/>
      <c r="J107" s="212">
        <f>ROUND(I107*H107,2)</f>
        <v>0</v>
      </c>
      <c r="K107" s="208" t="s">
        <v>144</v>
      </c>
      <c r="L107" s="46"/>
      <c r="M107" s="213" t="s">
        <v>19</v>
      </c>
      <c r="N107" s="214" t="s">
        <v>45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1177</v>
      </c>
      <c r="AT107" s="217" t="s">
        <v>140</v>
      </c>
      <c r="AU107" s="217" t="s">
        <v>82</v>
      </c>
      <c r="AY107" s="19" t="s">
        <v>137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82</v>
      </c>
      <c r="BK107" s="218">
        <f>ROUND(I107*H107,2)</f>
        <v>0</v>
      </c>
      <c r="BL107" s="19" t="s">
        <v>1177</v>
      </c>
      <c r="BM107" s="217" t="s">
        <v>1204</v>
      </c>
    </row>
    <row r="108" s="2" customFormat="1">
      <c r="A108" s="40"/>
      <c r="B108" s="41"/>
      <c r="C108" s="42"/>
      <c r="D108" s="219" t="s">
        <v>147</v>
      </c>
      <c r="E108" s="42"/>
      <c r="F108" s="220" t="s">
        <v>1203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147</v>
      </c>
      <c r="AU108" s="19" t="s">
        <v>82</v>
      </c>
    </row>
    <row r="109" s="2" customFormat="1">
      <c r="A109" s="40"/>
      <c r="B109" s="41"/>
      <c r="C109" s="42"/>
      <c r="D109" s="224" t="s">
        <v>149</v>
      </c>
      <c r="E109" s="42"/>
      <c r="F109" s="225" t="s">
        <v>1205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149</v>
      </c>
      <c r="AU109" s="19" t="s">
        <v>82</v>
      </c>
    </row>
    <row r="110" s="2" customFormat="1" ht="16.5" customHeight="1">
      <c r="A110" s="40"/>
      <c r="B110" s="41"/>
      <c r="C110" s="206" t="s">
        <v>1206</v>
      </c>
      <c r="D110" s="206" t="s">
        <v>140</v>
      </c>
      <c r="E110" s="207" t="s">
        <v>1207</v>
      </c>
      <c r="F110" s="208" t="s">
        <v>1208</v>
      </c>
      <c r="G110" s="209" t="s">
        <v>749</v>
      </c>
      <c r="H110" s="210">
        <v>1</v>
      </c>
      <c r="I110" s="211"/>
      <c r="J110" s="212">
        <f>ROUND(I110*H110,2)</f>
        <v>0</v>
      </c>
      <c r="K110" s="208" t="s">
        <v>144</v>
      </c>
      <c r="L110" s="46"/>
      <c r="M110" s="213" t="s">
        <v>19</v>
      </c>
      <c r="N110" s="214" t="s">
        <v>45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1177</v>
      </c>
      <c r="AT110" s="217" t="s">
        <v>140</v>
      </c>
      <c r="AU110" s="217" t="s">
        <v>82</v>
      </c>
      <c r="AY110" s="19" t="s">
        <v>137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82</v>
      </c>
      <c r="BK110" s="218">
        <f>ROUND(I110*H110,2)</f>
        <v>0</v>
      </c>
      <c r="BL110" s="19" t="s">
        <v>1177</v>
      </c>
      <c r="BM110" s="217" t="s">
        <v>1209</v>
      </c>
    </row>
    <row r="111" s="2" customFormat="1">
      <c r="A111" s="40"/>
      <c r="B111" s="41"/>
      <c r="C111" s="42"/>
      <c r="D111" s="219" t="s">
        <v>147</v>
      </c>
      <c r="E111" s="42"/>
      <c r="F111" s="220" t="s">
        <v>1208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147</v>
      </c>
      <c r="AU111" s="19" t="s">
        <v>82</v>
      </c>
    </row>
    <row r="112" s="2" customFormat="1">
      <c r="A112" s="40"/>
      <c r="B112" s="41"/>
      <c r="C112" s="42"/>
      <c r="D112" s="224" t="s">
        <v>149</v>
      </c>
      <c r="E112" s="42"/>
      <c r="F112" s="225" t="s">
        <v>1210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149</v>
      </c>
      <c r="AU112" s="19" t="s">
        <v>82</v>
      </c>
    </row>
    <row r="113" s="12" customFormat="1" ht="25.92" customHeight="1">
      <c r="A113" s="12"/>
      <c r="B113" s="190"/>
      <c r="C113" s="191"/>
      <c r="D113" s="192" t="s">
        <v>73</v>
      </c>
      <c r="E113" s="193" t="s">
        <v>1211</v>
      </c>
      <c r="F113" s="193" t="s">
        <v>1212</v>
      </c>
      <c r="G113" s="191"/>
      <c r="H113" s="191"/>
      <c r="I113" s="194"/>
      <c r="J113" s="195">
        <f>BK113</f>
        <v>0</v>
      </c>
      <c r="K113" s="191"/>
      <c r="L113" s="196"/>
      <c r="M113" s="197"/>
      <c r="N113" s="198"/>
      <c r="O113" s="198"/>
      <c r="P113" s="199">
        <f>SUM(P114:P116)</f>
        <v>0</v>
      </c>
      <c r="Q113" s="198"/>
      <c r="R113" s="199">
        <f>SUM(R114:R116)</f>
        <v>0</v>
      </c>
      <c r="S113" s="198"/>
      <c r="T113" s="200">
        <f>SUM(T114:T116)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1" t="s">
        <v>197</v>
      </c>
      <c r="AT113" s="202" t="s">
        <v>73</v>
      </c>
      <c r="AU113" s="202" t="s">
        <v>74</v>
      </c>
      <c r="AY113" s="201" t="s">
        <v>137</v>
      </c>
      <c r="BK113" s="203">
        <f>SUM(BK114:BK116)</f>
        <v>0</v>
      </c>
    </row>
    <row r="114" s="2" customFormat="1" ht="16.5" customHeight="1">
      <c r="A114" s="40"/>
      <c r="B114" s="41"/>
      <c r="C114" s="206" t="s">
        <v>175</v>
      </c>
      <c r="D114" s="206" t="s">
        <v>140</v>
      </c>
      <c r="E114" s="207" t="s">
        <v>1213</v>
      </c>
      <c r="F114" s="208" t="s">
        <v>1214</v>
      </c>
      <c r="G114" s="209" t="s">
        <v>255</v>
      </c>
      <c r="H114" s="210">
        <v>1</v>
      </c>
      <c r="I114" s="211"/>
      <c r="J114" s="212">
        <f>ROUND(I114*H114,2)</f>
        <v>0</v>
      </c>
      <c r="K114" s="208" t="s">
        <v>144</v>
      </c>
      <c r="L114" s="46"/>
      <c r="M114" s="213" t="s">
        <v>19</v>
      </c>
      <c r="N114" s="214" t="s">
        <v>45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1177</v>
      </c>
      <c r="AT114" s="217" t="s">
        <v>140</v>
      </c>
      <c r="AU114" s="217" t="s">
        <v>82</v>
      </c>
      <c r="AY114" s="19" t="s">
        <v>137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82</v>
      </c>
      <c r="BK114" s="218">
        <f>ROUND(I114*H114,2)</f>
        <v>0</v>
      </c>
      <c r="BL114" s="19" t="s">
        <v>1177</v>
      </c>
      <c r="BM114" s="217" t="s">
        <v>1215</v>
      </c>
    </row>
    <row r="115" s="2" customFormat="1">
      <c r="A115" s="40"/>
      <c r="B115" s="41"/>
      <c r="C115" s="42"/>
      <c r="D115" s="219" t="s">
        <v>147</v>
      </c>
      <c r="E115" s="42"/>
      <c r="F115" s="220" t="s">
        <v>1214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147</v>
      </c>
      <c r="AU115" s="19" t="s">
        <v>82</v>
      </c>
    </row>
    <row r="116" s="2" customFormat="1">
      <c r="A116" s="40"/>
      <c r="B116" s="41"/>
      <c r="C116" s="42"/>
      <c r="D116" s="224" t="s">
        <v>149</v>
      </c>
      <c r="E116" s="42"/>
      <c r="F116" s="225" t="s">
        <v>1216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149</v>
      </c>
      <c r="AU116" s="19" t="s">
        <v>82</v>
      </c>
    </row>
    <row r="117" s="12" customFormat="1" ht="25.92" customHeight="1">
      <c r="A117" s="12"/>
      <c r="B117" s="190"/>
      <c r="C117" s="191"/>
      <c r="D117" s="192" t="s">
        <v>73</v>
      </c>
      <c r="E117" s="193" t="s">
        <v>1217</v>
      </c>
      <c r="F117" s="193" t="s">
        <v>1218</v>
      </c>
      <c r="G117" s="191"/>
      <c r="H117" s="191"/>
      <c r="I117" s="194"/>
      <c r="J117" s="195">
        <f>BK117</f>
        <v>0</v>
      </c>
      <c r="K117" s="191"/>
      <c r="L117" s="196"/>
      <c r="M117" s="197"/>
      <c r="N117" s="198"/>
      <c r="O117" s="198"/>
      <c r="P117" s="199">
        <f>SUM(P118:P121)</f>
        <v>0</v>
      </c>
      <c r="Q117" s="198"/>
      <c r="R117" s="199">
        <f>SUM(R118:R121)</f>
        <v>0</v>
      </c>
      <c r="S117" s="198"/>
      <c r="T117" s="200">
        <f>SUM(T118:T121)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1" t="s">
        <v>197</v>
      </c>
      <c r="AT117" s="202" t="s">
        <v>73</v>
      </c>
      <c r="AU117" s="202" t="s">
        <v>74</v>
      </c>
      <c r="AY117" s="201" t="s">
        <v>137</v>
      </c>
      <c r="BK117" s="203">
        <f>SUM(BK118:BK121)</f>
        <v>0</v>
      </c>
    </row>
    <row r="118" s="2" customFormat="1" ht="16.5" customHeight="1">
      <c r="A118" s="40"/>
      <c r="B118" s="41"/>
      <c r="C118" s="206" t="s">
        <v>138</v>
      </c>
      <c r="D118" s="206" t="s">
        <v>140</v>
      </c>
      <c r="E118" s="207" t="s">
        <v>1219</v>
      </c>
      <c r="F118" s="208" t="s">
        <v>1220</v>
      </c>
      <c r="G118" s="209" t="s">
        <v>749</v>
      </c>
      <c r="H118" s="210">
        <v>1</v>
      </c>
      <c r="I118" s="211"/>
      <c r="J118" s="212">
        <f>ROUND(I118*H118,2)</f>
        <v>0</v>
      </c>
      <c r="K118" s="208" t="s">
        <v>144</v>
      </c>
      <c r="L118" s="46"/>
      <c r="M118" s="213" t="s">
        <v>19</v>
      </c>
      <c r="N118" s="214" t="s">
        <v>45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1177</v>
      </c>
      <c r="AT118" s="217" t="s">
        <v>140</v>
      </c>
      <c r="AU118" s="217" t="s">
        <v>82</v>
      </c>
      <c r="AY118" s="19" t="s">
        <v>137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82</v>
      </c>
      <c r="BK118" s="218">
        <f>ROUND(I118*H118,2)</f>
        <v>0</v>
      </c>
      <c r="BL118" s="19" t="s">
        <v>1177</v>
      </c>
      <c r="BM118" s="217" t="s">
        <v>1221</v>
      </c>
    </row>
    <row r="119" s="2" customFormat="1">
      <c r="A119" s="40"/>
      <c r="B119" s="41"/>
      <c r="C119" s="42"/>
      <c r="D119" s="219" t="s">
        <v>147</v>
      </c>
      <c r="E119" s="42"/>
      <c r="F119" s="220" t="s">
        <v>1218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147</v>
      </c>
      <c r="AU119" s="19" t="s">
        <v>82</v>
      </c>
    </row>
    <row r="120" s="2" customFormat="1">
      <c r="A120" s="40"/>
      <c r="B120" s="41"/>
      <c r="C120" s="42"/>
      <c r="D120" s="224" t="s">
        <v>149</v>
      </c>
      <c r="E120" s="42"/>
      <c r="F120" s="225" t="s">
        <v>1222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149</v>
      </c>
      <c r="AU120" s="19" t="s">
        <v>82</v>
      </c>
    </row>
    <row r="121" s="2" customFormat="1">
      <c r="A121" s="40"/>
      <c r="B121" s="41"/>
      <c r="C121" s="42"/>
      <c r="D121" s="219" t="s">
        <v>337</v>
      </c>
      <c r="E121" s="42"/>
      <c r="F121" s="258" t="s">
        <v>1223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337</v>
      </c>
      <c r="AU121" s="19" t="s">
        <v>82</v>
      </c>
    </row>
    <row r="122" s="12" customFormat="1" ht="25.92" customHeight="1">
      <c r="A122" s="12"/>
      <c r="B122" s="190"/>
      <c r="C122" s="191"/>
      <c r="D122" s="192" t="s">
        <v>73</v>
      </c>
      <c r="E122" s="193" t="s">
        <v>1224</v>
      </c>
      <c r="F122" s="193" t="s">
        <v>1225</v>
      </c>
      <c r="G122" s="191"/>
      <c r="H122" s="191"/>
      <c r="I122" s="194"/>
      <c r="J122" s="195">
        <f>BK122</f>
        <v>0</v>
      </c>
      <c r="K122" s="191"/>
      <c r="L122" s="196"/>
      <c r="M122" s="197"/>
      <c r="N122" s="198"/>
      <c r="O122" s="198"/>
      <c r="P122" s="199">
        <f>SUM(P123:P130)</f>
        <v>0</v>
      </c>
      <c r="Q122" s="198"/>
      <c r="R122" s="199">
        <f>SUM(R123:R130)</f>
        <v>0</v>
      </c>
      <c r="S122" s="198"/>
      <c r="T122" s="200">
        <f>SUM(T123:T130)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1" t="s">
        <v>197</v>
      </c>
      <c r="AT122" s="202" t="s">
        <v>73</v>
      </c>
      <c r="AU122" s="202" t="s">
        <v>74</v>
      </c>
      <c r="AY122" s="201" t="s">
        <v>137</v>
      </c>
      <c r="BK122" s="203">
        <f>SUM(BK123:BK130)</f>
        <v>0</v>
      </c>
    </row>
    <row r="123" s="2" customFormat="1" ht="16.5" customHeight="1">
      <c r="A123" s="40"/>
      <c r="B123" s="41"/>
      <c r="C123" s="206" t="s">
        <v>899</v>
      </c>
      <c r="D123" s="206" t="s">
        <v>140</v>
      </c>
      <c r="E123" s="207" t="s">
        <v>1226</v>
      </c>
      <c r="F123" s="208" t="s">
        <v>1225</v>
      </c>
      <c r="G123" s="209" t="s">
        <v>255</v>
      </c>
      <c r="H123" s="210">
        <v>1</v>
      </c>
      <c r="I123" s="211"/>
      <c r="J123" s="212">
        <f>ROUND(I123*H123,2)</f>
        <v>0</v>
      </c>
      <c r="K123" s="208" t="s">
        <v>144</v>
      </c>
      <c r="L123" s="46"/>
      <c r="M123" s="213" t="s">
        <v>19</v>
      </c>
      <c r="N123" s="214" t="s">
        <v>45</v>
      </c>
      <c r="O123" s="86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1177</v>
      </c>
      <c r="AT123" s="217" t="s">
        <v>140</v>
      </c>
      <c r="AU123" s="217" t="s">
        <v>82</v>
      </c>
      <c r="AY123" s="19" t="s">
        <v>137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82</v>
      </c>
      <c r="BK123" s="218">
        <f>ROUND(I123*H123,2)</f>
        <v>0</v>
      </c>
      <c r="BL123" s="19" t="s">
        <v>1177</v>
      </c>
      <c r="BM123" s="217" t="s">
        <v>1227</v>
      </c>
    </row>
    <row r="124" s="2" customFormat="1">
      <c r="A124" s="40"/>
      <c r="B124" s="41"/>
      <c r="C124" s="42"/>
      <c r="D124" s="219" t="s">
        <v>147</v>
      </c>
      <c r="E124" s="42"/>
      <c r="F124" s="220" t="s">
        <v>1225</v>
      </c>
      <c r="G124" s="42"/>
      <c r="H124" s="42"/>
      <c r="I124" s="221"/>
      <c r="J124" s="42"/>
      <c r="K124" s="42"/>
      <c r="L124" s="46"/>
      <c r="M124" s="222"/>
      <c r="N124" s="223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147</v>
      </c>
      <c r="AU124" s="19" t="s">
        <v>82</v>
      </c>
    </row>
    <row r="125" s="2" customFormat="1">
      <c r="A125" s="40"/>
      <c r="B125" s="41"/>
      <c r="C125" s="42"/>
      <c r="D125" s="224" t="s">
        <v>149</v>
      </c>
      <c r="E125" s="42"/>
      <c r="F125" s="225" t="s">
        <v>1228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149</v>
      </c>
      <c r="AU125" s="19" t="s">
        <v>82</v>
      </c>
    </row>
    <row r="126" s="2" customFormat="1">
      <c r="A126" s="40"/>
      <c r="B126" s="41"/>
      <c r="C126" s="42"/>
      <c r="D126" s="219" t="s">
        <v>337</v>
      </c>
      <c r="E126" s="42"/>
      <c r="F126" s="258" t="s">
        <v>1229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337</v>
      </c>
      <c r="AU126" s="19" t="s">
        <v>82</v>
      </c>
    </row>
    <row r="127" s="2" customFormat="1" ht="16.5" customHeight="1">
      <c r="A127" s="40"/>
      <c r="B127" s="41"/>
      <c r="C127" s="206" t="s">
        <v>292</v>
      </c>
      <c r="D127" s="206" t="s">
        <v>140</v>
      </c>
      <c r="E127" s="207" t="s">
        <v>1230</v>
      </c>
      <c r="F127" s="208" t="s">
        <v>1231</v>
      </c>
      <c r="G127" s="209" t="s">
        <v>749</v>
      </c>
      <c r="H127" s="210">
        <v>1</v>
      </c>
      <c r="I127" s="211"/>
      <c r="J127" s="212">
        <f>ROUND(I127*H127,2)</f>
        <v>0</v>
      </c>
      <c r="K127" s="208" t="s">
        <v>144</v>
      </c>
      <c r="L127" s="46"/>
      <c r="M127" s="213" t="s">
        <v>19</v>
      </c>
      <c r="N127" s="214" t="s">
        <v>45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1177</v>
      </c>
      <c r="AT127" s="217" t="s">
        <v>140</v>
      </c>
      <c r="AU127" s="217" t="s">
        <v>82</v>
      </c>
      <c r="AY127" s="19" t="s">
        <v>137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82</v>
      </c>
      <c r="BK127" s="218">
        <f>ROUND(I127*H127,2)</f>
        <v>0</v>
      </c>
      <c r="BL127" s="19" t="s">
        <v>1177</v>
      </c>
      <c r="BM127" s="217" t="s">
        <v>1232</v>
      </c>
    </row>
    <row r="128" s="2" customFormat="1">
      <c r="A128" s="40"/>
      <c r="B128" s="41"/>
      <c r="C128" s="42"/>
      <c r="D128" s="219" t="s">
        <v>147</v>
      </c>
      <c r="E128" s="42"/>
      <c r="F128" s="220" t="s">
        <v>1231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147</v>
      </c>
      <c r="AU128" s="19" t="s">
        <v>82</v>
      </c>
    </row>
    <row r="129" s="2" customFormat="1">
      <c r="A129" s="40"/>
      <c r="B129" s="41"/>
      <c r="C129" s="42"/>
      <c r="D129" s="224" t="s">
        <v>149</v>
      </c>
      <c r="E129" s="42"/>
      <c r="F129" s="225" t="s">
        <v>1233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149</v>
      </c>
      <c r="AU129" s="19" t="s">
        <v>82</v>
      </c>
    </row>
    <row r="130" s="2" customFormat="1">
      <c r="A130" s="40"/>
      <c r="B130" s="41"/>
      <c r="C130" s="42"/>
      <c r="D130" s="219" t="s">
        <v>337</v>
      </c>
      <c r="E130" s="42"/>
      <c r="F130" s="258" t="s">
        <v>1234</v>
      </c>
      <c r="G130" s="42"/>
      <c r="H130" s="42"/>
      <c r="I130" s="221"/>
      <c r="J130" s="42"/>
      <c r="K130" s="42"/>
      <c r="L130" s="46"/>
      <c r="M130" s="273"/>
      <c r="N130" s="274"/>
      <c r="O130" s="275"/>
      <c r="P130" s="275"/>
      <c r="Q130" s="275"/>
      <c r="R130" s="275"/>
      <c r="S130" s="275"/>
      <c r="T130" s="276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337</v>
      </c>
      <c r="AU130" s="19" t="s">
        <v>82</v>
      </c>
    </row>
    <row r="131" s="2" customFormat="1" ht="6.96" customHeight="1">
      <c r="A131" s="40"/>
      <c r="B131" s="61"/>
      <c r="C131" s="62"/>
      <c r="D131" s="62"/>
      <c r="E131" s="62"/>
      <c r="F131" s="62"/>
      <c r="G131" s="62"/>
      <c r="H131" s="62"/>
      <c r="I131" s="62"/>
      <c r="J131" s="62"/>
      <c r="K131" s="62"/>
      <c r="L131" s="46"/>
      <c r="M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</sheetData>
  <sheetProtection sheet="1" autoFilter="0" formatColumns="0" formatRows="0" objects="1" scenarios="1" spinCount="100000" saltValue="1BHx76naZZUah3ci8f9eyhjMhMysFFwYNC4BESJbAtFDf/OvtzCpwP/dDdhCTsAYbE2aRuThz00SaSLNYdfMQQ==" hashValue="2VWLA2zu4/jhSMXOFCGixmbhyWexgr4gWCOh2afTfa5hEYRrtQtzIwCQ4dPG0zIVyT1BKzULgvdpCX6tKQFI7A==" algorithmName="SHA-512" password="CA9C"/>
  <autoFilter ref="C84:K130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1/010001000"/>
    <hyperlink ref="F93" r:id="rId2" display="https://podminky.urs.cz/item/CS_URS_2024_01/013254000"/>
    <hyperlink ref="F98" r:id="rId3" display="https://podminky.urs.cz/item/CS_URS_2024_01/030001000"/>
    <hyperlink ref="F102" r:id="rId4" display="https://podminky.urs.cz/item/CS_URS_2024_01/033103000"/>
    <hyperlink ref="F105" r:id="rId5" display="https://podminky.urs.cz/item/CS_URS_2024_01/034503000"/>
    <hyperlink ref="F109" r:id="rId6" display="https://podminky.urs.cz/item/CS_URS_2024_01/042503000"/>
    <hyperlink ref="F112" r:id="rId7" display="https://podminky.urs.cz/item/CS_URS_2024_01/043103000"/>
    <hyperlink ref="F116" r:id="rId8" display="https://podminky.urs.cz/item/CS_URS_2024_01/065002000"/>
    <hyperlink ref="F120" r:id="rId9" display="https://podminky.urs.cz/item/CS_URS_2024_01/070001000"/>
    <hyperlink ref="F125" r:id="rId10" display="https://podminky.urs.cz/item/CS_URS_2024_01/090001000"/>
    <hyperlink ref="F129" r:id="rId11" display="https://podminky.urs.cz/item/CS_URS_2024_01/0910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2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0"/>
      <c r="C3" s="131"/>
      <c r="D3" s="131"/>
      <c r="E3" s="131"/>
      <c r="F3" s="131"/>
      <c r="G3" s="131"/>
      <c r="H3" s="22"/>
    </row>
    <row r="4" s="1" customFormat="1" ht="24.96" customHeight="1">
      <c r="B4" s="22"/>
      <c r="C4" s="132" t="s">
        <v>1235</v>
      </c>
      <c r="H4" s="22"/>
    </row>
    <row r="5" s="1" customFormat="1" ht="12" customHeight="1">
      <c r="B5" s="22"/>
      <c r="C5" s="277" t="s">
        <v>13</v>
      </c>
      <c r="D5" s="142" t="s">
        <v>14</v>
      </c>
      <c r="E5" s="1"/>
      <c r="F5" s="1"/>
      <c r="H5" s="22"/>
    </row>
    <row r="6" s="1" customFormat="1" ht="36.96" customHeight="1">
      <c r="B6" s="22"/>
      <c r="C6" s="278" t="s">
        <v>16</v>
      </c>
      <c r="D6" s="279" t="s">
        <v>17</v>
      </c>
      <c r="E6" s="1"/>
      <c r="F6" s="1"/>
      <c r="H6" s="22"/>
    </row>
    <row r="7" s="1" customFormat="1" ht="16.5" customHeight="1">
      <c r="B7" s="22"/>
      <c r="C7" s="134" t="s">
        <v>23</v>
      </c>
      <c r="D7" s="139" t="str">
        <f>'Rekapitulace stavby'!AN8</f>
        <v>13. 3. 2024</v>
      </c>
      <c r="H7" s="22"/>
    </row>
    <row r="8" s="2" customFormat="1" ht="10.8" customHeight="1">
      <c r="A8" s="40"/>
      <c r="B8" s="46"/>
      <c r="C8" s="40"/>
      <c r="D8" s="40"/>
      <c r="E8" s="40"/>
      <c r="F8" s="40"/>
      <c r="G8" s="40"/>
      <c r="H8" s="46"/>
    </row>
    <row r="9" s="11" customFormat="1" ht="29.28" customHeight="1">
      <c r="A9" s="179"/>
      <c r="B9" s="280"/>
      <c r="C9" s="281" t="s">
        <v>55</v>
      </c>
      <c r="D9" s="282" t="s">
        <v>56</v>
      </c>
      <c r="E9" s="282" t="s">
        <v>124</v>
      </c>
      <c r="F9" s="283" t="s">
        <v>1236</v>
      </c>
      <c r="G9" s="179"/>
      <c r="H9" s="280"/>
    </row>
    <row r="10" s="2" customFormat="1" ht="26.4" customHeight="1">
      <c r="A10" s="40"/>
      <c r="B10" s="46"/>
      <c r="C10" s="284" t="s">
        <v>1237</v>
      </c>
      <c r="D10" s="284" t="s">
        <v>80</v>
      </c>
      <c r="E10" s="40"/>
      <c r="F10" s="40"/>
      <c r="G10" s="40"/>
      <c r="H10" s="46"/>
    </row>
    <row r="11" s="2" customFormat="1" ht="16.8" customHeight="1">
      <c r="A11" s="40"/>
      <c r="B11" s="46"/>
      <c r="C11" s="285" t="s">
        <v>1238</v>
      </c>
      <c r="D11" s="286" t="s">
        <v>1239</v>
      </c>
      <c r="E11" s="287" t="s">
        <v>19</v>
      </c>
      <c r="F11" s="288">
        <v>0</v>
      </c>
      <c r="G11" s="40"/>
      <c r="H11" s="46"/>
    </row>
    <row r="12" s="2" customFormat="1" ht="16.8" customHeight="1">
      <c r="A12" s="40"/>
      <c r="B12" s="46"/>
      <c r="C12" s="289" t="s">
        <v>19</v>
      </c>
      <c r="D12" s="289" t="s">
        <v>1240</v>
      </c>
      <c r="E12" s="19" t="s">
        <v>19</v>
      </c>
      <c r="F12" s="290">
        <v>0</v>
      </c>
      <c r="G12" s="40"/>
      <c r="H12" s="46"/>
    </row>
    <row r="13" s="2" customFormat="1" ht="16.8" customHeight="1">
      <c r="A13" s="40"/>
      <c r="B13" s="46"/>
      <c r="C13" s="289" t="s">
        <v>19</v>
      </c>
      <c r="D13" s="289" t="s">
        <v>174</v>
      </c>
      <c r="E13" s="19" t="s">
        <v>19</v>
      </c>
      <c r="F13" s="290">
        <v>0</v>
      </c>
      <c r="G13" s="40"/>
      <c r="H13" s="46"/>
    </row>
    <row r="14" s="2" customFormat="1" ht="26.4" customHeight="1">
      <c r="A14" s="40"/>
      <c r="B14" s="46"/>
      <c r="C14" s="284" t="s">
        <v>1241</v>
      </c>
      <c r="D14" s="284" t="s">
        <v>86</v>
      </c>
      <c r="E14" s="40"/>
      <c r="F14" s="40"/>
      <c r="G14" s="40"/>
      <c r="H14" s="46"/>
    </row>
    <row r="15" s="2" customFormat="1" ht="16.8" customHeight="1">
      <c r="A15" s="40"/>
      <c r="B15" s="46"/>
      <c r="C15" s="285" t="s">
        <v>340</v>
      </c>
      <c r="D15" s="286" t="s">
        <v>341</v>
      </c>
      <c r="E15" s="287" t="s">
        <v>162</v>
      </c>
      <c r="F15" s="288">
        <v>26.399999999999999</v>
      </c>
      <c r="G15" s="40"/>
      <c r="H15" s="46"/>
    </row>
    <row r="16" s="2" customFormat="1" ht="16.8" customHeight="1">
      <c r="A16" s="40"/>
      <c r="B16" s="46"/>
      <c r="C16" s="289" t="s">
        <v>19</v>
      </c>
      <c r="D16" s="289" t="s">
        <v>1242</v>
      </c>
      <c r="E16" s="19" t="s">
        <v>19</v>
      </c>
      <c r="F16" s="290">
        <v>0</v>
      </c>
      <c r="G16" s="40"/>
      <c r="H16" s="46"/>
    </row>
    <row r="17" s="2" customFormat="1" ht="16.8" customHeight="1">
      <c r="A17" s="40"/>
      <c r="B17" s="46"/>
      <c r="C17" s="289" t="s">
        <v>19</v>
      </c>
      <c r="D17" s="289" t="s">
        <v>1243</v>
      </c>
      <c r="E17" s="19" t="s">
        <v>19</v>
      </c>
      <c r="F17" s="290">
        <v>26.399999999999999</v>
      </c>
      <c r="G17" s="40"/>
      <c r="H17" s="46"/>
    </row>
    <row r="18" s="2" customFormat="1" ht="16.8" customHeight="1">
      <c r="A18" s="40"/>
      <c r="B18" s="46"/>
      <c r="C18" s="289" t="s">
        <v>19</v>
      </c>
      <c r="D18" s="289" t="s">
        <v>174</v>
      </c>
      <c r="E18" s="19" t="s">
        <v>19</v>
      </c>
      <c r="F18" s="290">
        <v>26.399999999999999</v>
      </c>
      <c r="G18" s="40"/>
      <c r="H18" s="46"/>
    </row>
    <row r="19" s="2" customFormat="1" ht="16.8" customHeight="1">
      <c r="A19" s="40"/>
      <c r="B19" s="46"/>
      <c r="C19" s="291" t="s">
        <v>1244</v>
      </c>
      <c r="D19" s="40"/>
      <c r="E19" s="40"/>
      <c r="F19" s="40"/>
      <c r="G19" s="40"/>
      <c r="H19" s="46"/>
    </row>
    <row r="20" s="2" customFormat="1" ht="16.8" customHeight="1">
      <c r="A20" s="40"/>
      <c r="B20" s="46"/>
      <c r="C20" s="289" t="s">
        <v>478</v>
      </c>
      <c r="D20" s="289" t="s">
        <v>479</v>
      </c>
      <c r="E20" s="19" t="s">
        <v>162</v>
      </c>
      <c r="F20" s="290">
        <v>1.581</v>
      </c>
      <c r="G20" s="40"/>
      <c r="H20" s="46"/>
    </row>
    <row r="21" s="2" customFormat="1" ht="16.8" customHeight="1">
      <c r="A21" s="40"/>
      <c r="B21" s="46"/>
      <c r="C21" s="289" t="s">
        <v>486</v>
      </c>
      <c r="D21" s="289" t="s">
        <v>487</v>
      </c>
      <c r="E21" s="19" t="s">
        <v>162</v>
      </c>
      <c r="F21" s="290">
        <v>1.581</v>
      </c>
      <c r="G21" s="40"/>
      <c r="H21" s="46"/>
    </row>
    <row r="22" s="2" customFormat="1" ht="16.8" customHeight="1">
      <c r="A22" s="40"/>
      <c r="B22" s="46"/>
      <c r="C22" s="285" t="s">
        <v>1245</v>
      </c>
      <c r="D22" s="286" t="s">
        <v>1246</v>
      </c>
      <c r="E22" s="287" t="s">
        <v>162</v>
      </c>
      <c r="F22" s="288">
        <v>26.399999999999999</v>
      </c>
      <c r="G22" s="40"/>
      <c r="H22" s="46"/>
    </row>
    <row r="23" s="2" customFormat="1" ht="16.8" customHeight="1">
      <c r="A23" s="40"/>
      <c r="B23" s="46"/>
      <c r="C23" s="289" t="s">
        <v>19</v>
      </c>
      <c r="D23" s="289" t="s">
        <v>1247</v>
      </c>
      <c r="E23" s="19" t="s">
        <v>19</v>
      </c>
      <c r="F23" s="290">
        <v>0</v>
      </c>
      <c r="G23" s="40"/>
      <c r="H23" s="46"/>
    </row>
    <row r="24" s="2" customFormat="1" ht="16.8" customHeight="1">
      <c r="A24" s="40"/>
      <c r="B24" s="46"/>
      <c r="C24" s="289" t="s">
        <v>19</v>
      </c>
      <c r="D24" s="289" t="s">
        <v>1243</v>
      </c>
      <c r="E24" s="19" t="s">
        <v>19</v>
      </c>
      <c r="F24" s="290">
        <v>26.399999999999999</v>
      </c>
      <c r="G24" s="40"/>
      <c r="H24" s="46"/>
    </row>
    <row r="25" s="2" customFormat="1" ht="16.8" customHeight="1">
      <c r="A25" s="40"/>
      <c r="B25" s="46"/>
      <c r="C25" s="289" t="s">
        <v>19</v>
      </c>
      <c r="D25" s="289" t="s">
        <v>174</v>
      </c>
      <c r="E25" s="19" t="s">
        <v>19</v>
      </c>
      <c r="F25" s="290">
        <v>26.399999999999999</v>
      </c>
      <c r="G25" s="40"/>
      <c r="H25" s="46"/>
    </row>
    <row r="26" s="2" customFormat="1" ht="16.8" customHeight="1">
      <c r="A26" s="40"/>
      <c r="B26" s="46"/>
      <c r="C26" s="285" t="s">
        <v>343</v>
      </c>
      <c r="D26" s="286" t="s">
        <v>344</v>
      </c>
      <c r="E26" s="287" t="s">
        <v>143</v>
      </c>
      <c r="F26" s="288">
        <v>3.218</v>
      </c>
      <c r="G26" s="40"/>
      <c r="H26" s="46"/>
    </row>
    <row r="27" s="2" customFormat="1" ht="16.8" customHeight="1">
      <c r="A27" s="40"/>
      <c r="B27" s="46"/>
      <c r="C27" s="289" t="s">
        <v>19</v>
      </c>
      <c r="D27" s="289" t="s">
        <v>1248</v>
      </c>
      <c r="E27" s="19" t="s">
        <v>19</v>
      </c>
      <c r="F27" s="290">
        <v>3.218</v>
      </c>
      <c r="G27" s="40"/>
      <c r="H27" s="46"/>
    </row>
    <row r="28" s="2" customFormat="1" ht="16.8" customHeight="1">
      <c r="A28" s="40"/>
      <c r="B28" s="46"/>
      <c r="C28" s="291" t="s">
        <v>1244</v>
      </c>
      <c r="D28" s="40"/>
      <c r="E28" s="40"/>
      <c r="F28" s="40"/>
      <c r="G28" s="40"/>
      <c r="H28" s="46"/>
    </row>
    <row r="29" s="2" customFormat="1" ht="16.8" customHeight="1">
      <c r="A29" s="40"/>
      <c r="B29" s="46"/>
      <c r="C29" s="289" t="s">
        <v>478</v>
      </c>
      <c r="D29" s="289" t="s">
        <v>479</v>
      </c>
      <c r="E29" s="19" t="s">
        <v>162</v>
      </c>
      <c r="F29" s="290">
        <v>1.581</v>
      </c>
      <c r="G29" s="40"/>
      <c r="H29" s="46"/>
    </row>
    <row r="30" s="2" customFormat="1" ht="16.8" customHeight="1">
      <c r="A30" s="40"/>
      <c r="B30" s="46"/>
      <c r="C30" s="289" t="s">
        <v>486</v>
      </c>
      <c r="D30" s="289" t="s">
        <v>487</v>
      </c>
      <c r="E30" s="19" t="s">
        <v>162</v>
      </c>
      <c r="F30" s="290">
        <v>1.581</v>
      </c>
      <c r="G30" s="40"/>
      <c r="H30" s="46"/>
    </row>
    <row r="31" s="2" customFormat="1" ht="16.8" customHeight="1">
      <c r="A31" s="40"/>
      <c r="B31" s="46"/>
      <c r="C31" s="285" t="s">
        <v>1249</v>
      </c>
      <c r="D31" s="286" t="s">
        <v>1250</v>
      </c>
      <c r="E31" s="287" t="s">
        <v>143</v>
      </c>
      <c r="F31" s="288">
        <v>24.120000000000001</v>
      </c>
      <c r="G31" s="40"/>
      <c r="H31" s="46"/>
    </row>
    <row r="32" s="2" customFormat="1" ht="16.8" customHeight="1">
      <c r="A32" s="40"/>
      <c r="B32" s="46"/>
      <c r="C32" s="289" t="s">
        <v>19</v>
      </c>
      <c r="D32" s="289" t="s">
        <v>1251</v>
      </c>
      <c r="E32" s="19" t="s">
        <v>19</v>
      </c>
      <c r="F32" s="290">
        <v>19.957999999999998</v>
      </c>
      <c r="G32" s="40"/>
      <c r="H32" s="46"/>
    </row>
    <row r="33" s="2" customFormat="1" ht="16.8" customHeight="1">
      <c r="A33" s="40"/>
      <c r="B33" s="46"/>
      <c r="C33" s="289" t="s">
        <v>19</v>
      </c>
      <c r="D33" s="289" t="s">
        <v>1252</v>
      </c>
      <c r="E33" s="19" t="s">
        <v>19</v>
      </c>
      <c r="F33" s="290">
        <v>4.1619999999999999</v>
      </c>
      <c r="G33" s="40"/>
      <c r="H33" s="46"/>
    </row>
    <row r="34" s="2" customFormat="1" ht="16.8" customHeight="1">
      <c r="A34" s="40"/>
      <c r="B34" s="46"/>
      <c r="C34" s="289" t="s">
        <v>19</v>
      </c>
      <c r="D34" s="289" t="s">
        <v>174</v>
      </c>
      <c r="E34" s="19" t="s">
        <v>19</v>
      </c>
      <c r="F34" s="290">
        <v>24.120000000000001</v>
      </c>
      <c r="G34" s="40"/>
      <c r="H34" s="46"/>
    </row>
    <row r="35" s="2" customFormat="1" ht="16.8" customHeight="1">
      <c r="A35" s="40"/>
      <c r="B35" s="46"/>
      <c r="C35" s="285" t="s">
        <v>1253</v>
      </c>
      <c r="D35" s="286" t="s">
        <v>1254</v>
      </c>
      <c r="E35" s="287" t="s">
        <v>162</v>
      </c>
      <c r="F35" s="288">
        <v>1.3</v>
      </c>
      <c r="G35" s="40"/>
      <c r="H35" s="46"/>
    </row>
    <row r="36" s="2" customFormat="1" ht="16.8" customHeight="1">
      <c r="A36" s="40"/>
      <c r="B36" s="46"/>
      <c r="C36" s="289" t="s">
        <v>19</v>
      </c>
      <c r="D36" s="289" t="s">
        <v>1255</v>
      </c>
      <c r="E36" s="19" t="s">
        <v>19</v>
      </c>
      <c r="F36" s="290">
        <v>0.40000000000000002</v>
      </c>
      <c r="G36" s="40"/>
      <c r="H36" s="46"/>
    </row>
    <row r="37" s="2" customFormat="1" ht="16.8" customHeight="1">
      <c r="A37" s="40"/>
      <c r="B37" s="46"/>
      <c r="C37" s="289" t="s">
        <v>19</v>
      </c>
      <c r="D37" s="289" t="s">
        <v>1256</v>
      </c>
      <c r="E37" s="19" t="s">
        <v>19</v>
      </c>
      <c r="F37" s="290">
        <v>0.90000000000000002</v>
      </c>
      <c r="G37" s="40"/>
      <c r="H37" s="46"/>
    </row>
    <row r="38" s="2" customFormat="1" ht="16.8" customHeight="1">
      <c r="A38" s="40"/>
      <c r="B38" s="46"/>
      <c r="C38" s="289" t="s">
        <v>19</v>
      </c>
      <c r="D38" s="289" t="s">
        <v>174</v>
      </c>
      <c r="E38" s="19" t="s">
        <v>19</v>
      </c>
      <c r="F38" s="290">
        <v>1.3</v>
      </c>
      <c r="G38" s="40"/>
      <c r="H38" s="46"/>
    </row>
    <row r="39" s="2" customFormat="1" ht="16.8" customHeight="1">
      <c r="A39" s="40"/>
      <c r="B39" s="46"/>
      <c r="C39" s="285" t="s">
        <v>1257</v>
      </c>
      <c r="D39" s="286" t="s">
        <v>1254</v>
      </c>
      <c r="E39" s="287" t="s">
        <v>143</v>
      </c>
      <c r="F39" s="288">
        <v>2.8159999999999998</v>
      </c>
      <c r="G39" s="40"/>
      <c r="H39" s="46"/>
    </row>
    <row r="40" s="2" customFormat="1" ht="16.8" customHeight="1">
      <c r="A40" s="40"/>
      <c r="B40" s="46"/>
      <c r="C40" s="289" t="s">
        <v>19</v>
      </c>
      <c r="D40" s="289" t="s">
        <v>1258</v>
      </c>
      <c r="E40" s="19" t="s">
        <v>19</v>
      </c>
      <c r="F40" s="290">
        <v>2.8159999999999998</v>
      </c>
      <c r="G40" s="40"/>
      <c r="H40" s="46"/>
    </row>
    <row r="41" s="2" customFormat="1" ht="16.8" customHeight="1">
      <c r="A41" s="40"/>
      <c r="B41" s="46"/>
      <c r="C41" s="285" t="s">
        <v>1259</v>
      </c>
      <c r="D41" s="286" t="s">
        <v>1260</v>
      </c>
      <c r="E41" s="287" t="s">
        <v>143</v>
      </c>
      <c r="F41" s="288">
        <v>180.83799999999999</v>
      </c>
      <c r="G41" s="40"/>
      <c r="H41" s="46"/>
    </row>
    <row r="42" s="2" customFormat="1" ht="16.8" customHeight="1">
      <c r="A42" s="40"/>
      <c r="B42" s="46"/>
      <c r="C42" s="289" t="s">
        <v>19</v>
      </c>
      <c r="D42" s="289" t="s">
        <v>1261</v>
      </c>
      <c r="E42" s="19" t="s">
        <v>19</v>
      </c>
      <c r="F42" s="290">
        <v>133.58799999999999</v>
      </c>
      <c r="G42" s="40"/>
      <c r="H42" s="46"/>
    </row>
    <row r="43" s="2" customFormat="1" ht="16.8" customHeight="1">
      <c r="A43" s="40"/>
      <c r="B43" s="46"/>
      <c r="C43" s="289" t="s">
        <v>19</v>
      </c>
      <c r="D43" s="289" t="s">
        <v>1262</v>
      </c>
      <c r="E43" s="19" t="s">
        <v>19</v>
      </c>
      <c r="F43" s="290">
        <v>47.25</v>
      </c>
      <c r="G43" s="40"/>
      <c r="H43" s="46"/>
    </row>
    <row r="44" s="2" customFormat="1" ht="16.8" customHeight="1">
      <c r="A44" s="40"/>
      <c r="B44" s="46"/>
      <c r="C44" s="289" t="s">
        <v>19</v>
      </c>
      <c r="D44" s="289" t="s">
        <v>174</v>
      </c>
      <c r="E44" s="19" t="s">
        <v>19</v>
      </c>
      <c r="F44" s="290">
        <v>180.83799999999999</v>
      </c>
      <c r="G44" s="40"/>
      <c r="H44" s="46"/>
    </row>
    <row r="45" s="2" customFormat="1" ht="16.8" customHeight="1">
      <c r="A45" s="40"/>
      <c r="B45" s="46"/>
      <c r="C45" s="285" t="s">
        <v>1263</v>
      </c>
      <c r="D45" s="286" t="s">
        <v>1264</v>
      </c>
      <c r="E45" s="287" t="s">
        <v>143</v>
      </c>
      <c r="F45" s="288">
        <v>11.560000000000001</v>
      </c>
      <c r="G45" s="40"/>
      <c r="H45" s="46"/>
    </row>
    <row r="46" s="2" customFormat="1" ht="16.8" customHeight="1">
      <c r="A46" s="40"/>
      <c r="B46" s="46"/>
      <c r="C46" s="289" t="s">
        <v>19</v>
      </c>
      <c r="D46" s="289" t="s">
        <v>1265</v>
      </c>
      <c r="E46" s="19" t="s">
        <v>19</v>
      </c>
      <c r="F46" s="290">
        <v>11.560000000000001</v>
      </c>
      <c r="G46" s="40"/>
      <c r="H46" s="46"/>
    </row>
    <row r="47" s="2" customFormat="1" ht="16.8" customHeight="1">
      <c r="A47" s="40"/>
      <c r="B47" s="46"/>
      <c r="C47" s="285" t="s">
        <v>1266</v>
      </c>
      <c r="D47" s="286" t="s">
        <v>1267</v>
      </c>
      <c r="E47" s="287" t="s">
        <v>143</v>
      </c>
      <c r="F47" s="288">
        <v>9.0299999999999994</v>
      </c>
      <c r="G47" s="40"/>
      <c r="H47" s="46"/>
    </row>
    <row r="48" s="2" customFormat="1" ht="16.8" customHeight="1">
      <c r="A48" s="40"/>
      <c r="B48" s="46"/>
      <c r="C48" s="289" t="s">
        <v>19</v>
      </c>
      <c r="D48" s="289" t="s">
        <v>1268</v>
      </c>
      <c r="E48" s="19" t="s">
        <v>19</v>
      </c>
      <c r="F48" s="290">
        <v>9.0299999999999994</v>
      </c>
      <c r="G48" s="40"/>
      <c r="H48" s="46"/>
    </row>
    <row r="49" s="2" customFormat="1" ht="16.8" customHeight="1">
      <c r="A49" s="40"/>
      <c r="B49" s="46"/>
      <c r="C49" s="285" t="s">
        <v>1269</v>
      </c>
      <c r="D49" s="286" t="s">
        <v>1270</v>
      </c>
      <c r="E49" s="287" t="s">
        <v>143</v>
      </c>
      <c r="F49" s="288">
        <v>34.380000000000003</v>
      </c>
      <c r="G49" s="40"/>
      <c r="H49" s="46"/>
    </row>
    <row r="50" s="2" customFormat="1" ht="16.8" customHeight="1">
      <c r="A50" s="40"/>
      <c r="B50" s="46"/>
      <c r="C50" s="289" t="s">
        <v>19</v>
      </c>
      <c r="D50" s="289" t="s">
        <v>1271</v>
      </c>
      <c r="E50" s="19" t="s">
        <v>19</v>
      </c>
      <c r="F50" s="290">
        <v>34.380000000000003</v>
      </c>
      <c r="G50" s="40"/>
      <c r="H50" s="46"/>
    </row>
    <row r="51" s="2" customFormat="1" ht="16.8" customHeight="1">
      <c r="A51" s="40"/>
      <c r="B51" s="46"/>
      <c r="C51" s="285" t="s">
        <v>1272</v>
      </c>
      <c r="D51" s="286" t="s">
        <v>1273</v>
      </c>
      <c r="E51" s="287" t="s">
        <v>143</v>
      </c>
      <c r="F51" s="288">
        <v>25</v>
      </c>
      <c r="G51" s="40"/>
      <c r="H51" s="46"/>
    </row>
    <row r="52" s="2" customFormat="1" ht="16.8" customHeight="1">
      <c r="A52" s="40"/>
      <c r="B52" s="46"/>
      <c r="C52" s="289" t="s">
        <v>19</v>
      </c>
      <c r="D52" s="289" t="s">
        <v>262</v>
      </c>
      <c r="E52" s="19" t="s">
        <v>19</v>
      </c>
      <c r="F52" s="290">
        <v>25</v>
      </c>
      <c r="G52" s="40"/>
      <c r="H52" s="46"/>
    </row>
    <row r="53" s="2" customFormat="1" ht="16.8" customHeight="1">
      <c r="A53" s="40"/>
      <c r="B53" s="46"/>
      <c r="C53" s="285" t="s">
        <v>1274</v>
      </c>
      <c r="D53" s="286" t="s">
        <v>1275</v>
      </c>
      <c r="E53" s="287" t="s">
        <v>143</v>
      </c>
      <c r="F53" s="288">
        <v>9.4000000000000004</v>
      </c>
      <c r="G53" s="40"/>
      <c r="H53" s="46"/>
    </row>
    <row r="54" s="2" customFormat="1" ht="16.8" customHeight="1">
      <c r="A54" s="40"/>
      <c r="B54" s="46"/>
      <c r="C54" s="289" t="s">
        <v>19</v>
      </c>
      <c r="D54" s="289" t="s">
        <v>1276</v>
      </c>
      <c r="E54" s="19" t="s">
        <v>19</v>
      </c>
      <c r="F54" s="290">
        <v>9.4000000000000004</v>
      </c>
      <c r="G54" s="40"/>
      <c r="H54" s="46"/>
    </row>
    <row r="55" s="2" customFormat="1" ht="16.8" customHeight="1">
      <c r="A55" s="40"/>
      <c r="B55" s="46"/>
      <c r="C55" s="285" t="s">
        <v>1277</v>
      </c>
      <c r="D55" s="286" t="s">
        <v>1278</v>
      </c>
      <c r="E55" s="287" t="s">
        <v>143</v>
      </c>
      <c r="F55" s="288">
        <v>65</v>
      </c>
      <c r="G55" s="40"/>
      <c r="H55" s="46"/>
    </row>
    <row r="56" s="2" customFormat="1" ht="16.8" customHeight="1">
      <c r="A56" s="40"/>
      <c r="B56" s="46"/>
      <c r="C56" s="289" t="s">
        <v>19</v>
      </c>
      <c r="D56" s="289" t="s">
        <v>224</v>
      </c>
      <c r="E56" s="19" t="s">
        <v>19</v>
      </c>
      <c r="F56" s="290">
        <v>65</v>
      </c>
      <c r="G56" s="40"/>
      <c r="H56" s="46"/>
    </row>
    <row r="57" s="2" customFormat="1" ht="16.8" customHeight="1">
      <c r="A57" s="40"/>
      <c r="B57" s="46"/>
      <c r="C57" s="285" t="s">
        <v>1279</v>
      </c>
      <c r="D57" s="286" t="s">
        <v>1280</v>
      </c>
      <c r="E57" s="287" t="s">
        <v>143</v>
      </c>
      <c r="F57" s="288">
        <v>4.8179999999999996</v>
      </c>
      <c r="G57" s="40"/>
      <c r="H57" s="46"/>
    </row>
    <row r="58" s="2" customFormat="1" ht="16.8" customHeight="1">
      <c r="A58" s="40"/>
      <c r="B58" s="46"/>
      <c r="C58" s="289" t="s">
        <v>19</v>
      </c>
      <c r="D58" s="289" t="s">
        <v>1281</v>
      </c>
      <c r="E58" s="19" t="s">
        <v>19</v>
      </c>
      <c r="F58" s="290">
        <v>4.8179999999999996</v>
      </c>
      <c r="G58" s="40"/>
      <c r="H58" s="46"/>
    </row>
    <row r="59" s="2" customFormat="1" ht="16.8" customHeight="1">
      <c r="A59" s="40"/>
      <c r="B59" s="46"/>
      <c r="C59" s="285" t="s">
        <v>1282</v>
      </c>
      <c r="D59" s="286" t="s">
        <v>1283</v>
      </c>
      <c r="E59" s="287" t="s">
        <v>143</v>
      </c>
      <c r="F59" s="288">
        <v>19.739999999999998</v>
      </c>
      <c r="G59" s="40"/>
      <c r="H59" s="46"/>
    </row>
    <row r="60" s="2" customFormat="1" ht="16.8" customHeight="1">
      <c r="A60" s="40"/>
      <c r="B60" s="46"/>
      <c r="C60" s="289" t="s">
        <v>19</v>
      </c>
      <c r="D60" s="289" t="s">
        <v>1284</v>
      </c>
      <c r="E60" s="19" t="s">
        <v>19</v>
      </c>
      <c r="F60" s="290">
        <v>19.739999999999998</v>
      </c>
      <c r="G60" s="40"/>
      <c r="H60" s="46"/>
    </row>
    <row r="61" s="2" customFormat="1" ht="16.8" customHeight="1">
      <c r="A61" s="40"/>
      <c r="B61" s="46"/>
      <c r="C61" s="285" t="s">
        <v>1285</v>
      </c>
      <c r="D61" s="286" t="s">
        <v>1286</v>
      </c>
      <c r="E61" s="287" t="s">
        <v>143</v>
      </c>
      <c r="F61" s="288">
        <v>16.526</v>
      </c>
      <c r="G61" s="40"/>
      <c r="H61" s="46"/>
    </row>
    <row r="62" s="2" customFormat="1" ht="16.8" customHeight="1">
      <c r="A62" s="40"/>
      <c r="B62" s="46"/>
      <c r="C62" s="289" t="s">
        <v>19</v>
      </c>
      <c r="D62" s="289" t="s">
        <v>1287</v>
      </c>
      <c r="E62" s="19" t="s">
        <v>19</v>
      </c>
      <c r="F62" s="290">
        <v>9.5259999999999998</v>
      </c>
      <c r="G62" s="40"/>
      <c r="H62" s="46"/>
    </row>
    <row r="63" s="2" customFormat="1" ht="16.8" customHeight="1">
      <c r="A63" s="40"/>
      <c r="B63" s="46"/>
      <c r="C63" s="289" t="s">
        <v>19</v>
      </c>
      <c r="D63" s="289" t="s">
        <v>1206</v>
      </c>
      <c r="E63" s="19" t="s">
        <v>19</v>
      </c>
      <c r="F63" s="290">
        <v>7</v>
      </c>
      <c r="G63" s="40"/>
      <c r="H63" s="46"/>
    </row>
    <row r="64" s="2" customFormat="1" ht="16.8" customHeight="1">
      <c r="A64" s="40"/>
      <c r="B64" s="46"/>
      <c r="C64" s="289" t="s">
        <v>19</v>
      </c>
      <c r="D64" s="289" t="s">
        <v>174</v>
      </c>
      <c r="E64" s="19" t="s">
        <v>19</v>
      </c>
      <c r="F64" s="290">
        <v>16.526</v>
      </c>
      <c r="G64" s="40"/>
      <c r="H64" s="46"/>
    </row>
    <row r="65" s="2" customFormat="1" ht="16.8" customHeight="1">
      <c r="A65" s="40"/>
      <c r="B65" s="46"/>
      <c r="C65" s="285" t="s">
        <v>1288</v>
      </c>
      <c r="D65" s="286" t="s">
        <v>1289</v>
      </c>
      <c r="E65" s="287" t="s">
        <v>143</v>
      </c>
      <c r="F65" s="288">
        <v>435.95400000000001</v>
      </c>
      <c r="G65" s="40"/>
      <c r="H65" s="46"/>
    </row>
    <row r="66" s="2" customFormat="1" ht="16.8" customHeight="1">
      <c r="A66" s="40"/>
      <c r="B66" s="46"/>
      <c r="C66" s="289" t="s">
        <v>19</v>
      </c>
      <c r="D66" s="289" t="s">
        <v>1290</v>
      </c>
      <c r="E66" s="19" t="s">
        <v>19</v>
      </c>
      <c r="F66" s="290">
        <v>226.44999999999999</v>
      </c>
      <c r="G66" s="40"/>
      <c r="H66" s="46"/>
    </row>
    <row r="67" s="2" customFormat="1" ht="16.8" customHeight="1">
      <c r="A67" s="40"/>
      <c r="B67" s="46"/>
      <c r="C67" s="289" t="s">
        <v>19</v>
      </c>
      <c r="D67" s="289" t="s">
        <v>1291</v>
      </c>
      <c r="E67" s="19" t="s">
        <v>19</v>
      </c>
      <c r="F67" s="290">
        <v>219.03</v>
      </c>
      <c r="G67" s="40"/>
      <c r="H67" s="46"/>
    </row>
    <row r="68" s="2" customFormat="1" ht="16.8" customHeight="1">
      <c r="A68" s="40"/>
      <c r="B68" s="46"/>
      <c r="C68" s="289" t="s">
        <v>19</v>
      </c>
      <c r="D68" s="289" t="s">
        <v>1292</v>
      </c>
      <c r="E68" s="19" t="s">
        <v>19</v>
      </c>
      <c r="F68" s="290">
        <v>-9.5259999999999998</v>
      </c>
      <c r="G68" s="40"/>
      <c r="H68" s="46"/>
    </row>
    <row r="69" s="2" customFormat="1" ht="16.8" customHeight="1">
      <c r="A69" s="40"/>
      <c r="B69" s="46"/>
      <c r="C69" s="289" t="s">
        <v>19</v>
      </c>
      <c r="D69" s="289" t="s">
        <v>174</v>
      </c>
      <c r="E69" s="19" t="s">
        <v>19</v>
      </c>
      <c r="F69" s="290">
        <v>435.95400000000001</v>
      </c>
      <c r="G69" s="40"/>
      <c r="H69" s="46"/>
    </row>
    <row r="70" s="2" customFormat="1" ht="16.8" customHeight="1">
      <c r="A70" s="40"/>
      <c r="B70" s="46"/>
      <c r="C70" s="285" t="s">
        <v>1293</v>
      </c>
      <c r="D70" s="286" t="s">
        <v>1294</v>
      </c>
      <c r="E70" s="287" t="s">
        <v>143</v>
      </c>
      <c r="F70" s="288">
        <v>10.48</v>
      </c>
      <c r="G70" s="40"/>
      <c r="H70" s="46"/>
    </row>
    <row r="71" s="2" customFormat="1" ht="16.8" customHeight="1">
      <c r="A71" s="40"/>
      <c r="B71" s="46"/>
      <c r="C71" s="289" t="s">
        <v>19</v>
      </c>
      <c r="D71" s="289" t="s">
        <v>1295</v>
      </c>
      <c r="E71" s="19" t="s">
        <v>19</v>
      </c>
      <c r="F71" s="290">
        <v>10.48</v>
      </c>
      <c r="G71" s="40"/>
      <c r="H71" s="46"/>
    </row>
    <row r="72" s="2" customFormat="1" ht="16.8" customHeight="1">
      <c r="A72" s="40"/>
      <c r="B72" s="46"/>
      <c r="C72" s="285" t="s">
        <v>1238</v>
      </c>
      <c r="D72" s="286" t="s">
        <v>1296</v>
      </c>
      <c r="E72" s="287" t="s">
        <v>19</v>
      </c>
      <c r="F72" s="288">
        <v>2.3580000000000001</v>
      </c>
      <c r="G72" s="40"/>
      <c r="H72" s="46"/>
    </row>
    <row r="73" s="2" customFormat="1" ht="16.8" customHeight="1">
      <c r="A73" s="40"/>
      <c r="B73" s="46"/>
      <c r="C73" s="289" t="s">
        <v>19</v>
      </c>
      <c r="D73" s="289" t="s">
        <v>1297</v>
      </c>
      <c r="E73" s="19" t="s">
        <v>19</v>
      </c>
      <c r="F73" s="290">
        <v>2.3580000000000001</v>
      </c>
      <c r="G73" s="40"/>
      <c r="H73" s="46"/>
    </row>
    <row r="74" s="2" customFormat="1" ht="16.8" customHeight="1">
      <c r="A74" s="40"/>
      <c r="B74" s="46"/>
      <c r="C74" s="289" t="s">
        <v>19</v>
      </c>
      <c r="D74" s="289" t="s">
        <v>174</v>
      </c>
      <c r="E74" s="19" t="s">
        <v>19</v>
      </c>
      <c r="F74" s="290">
        <v>2.3580000000000001</v>
      </c>
      <c r="G74" s="40"/>
      <c r="H74" s="46"/>
    </row>
    <row r="75" s="2" customFormat="1" ht="16.8" customHeight="1">
      <c r="A75" s="40"/>
      <c r="B75" s="46"/>
      <c r="C75" s="285" t="s">
        <v>1298</v>
      </c>
      <c r="D75" s="286" t="s">
        <v>1299</v>
      </c>
      <c r="E75" s="287" t="s">
        <v>19</v>
      </c>
      <c r="F75" s="288">
        <v>12.148</v>
      </c>
      <c r="G75" s="40"/>
      <c r="H75" s="46"/>
    </row>
    <row r="76" s="2" customFormat="1" ht="16.8" customHeight="1">
      <c r="A76" s="40"/>
      <c r="B76" s="46"/>
      <c r="C76" s="289" t="s">
        <v>19</v>
      </c>
      <c r="D76" s="289" t="s">
        <v>1300</v>
      </c>
      <c r="E76" s="19" t="s">
        <v>19</v>
      </c>
      <c r="F76" s="290">
        <v>12.148</v>
      </c>
      <c r="G76" s="40"/>
      <c r="H76" s="46"/>
    </row>
    <row r="77" s="2" customFormat="1" ht="16.8" customHeight="1">
      <c r="A77" s="40"/>
      <c r="B77" s="46"/>
      <c r="C77" s="289" t="s">
        <v>19</v>
      </c>
      <c r="D77" s="289" t="s">
        <v>174</v>
      </c>
      <c r="E77" s="19" t="s">
        <v>19</v>
      </c>
      <c r="F77" s="290">
        <v>12.148</v>
      </c>
      <c r="G77" s="40"/>
      <c r="H77" s="46"/>
    </row>
    <row r="78" s="2" customFormat="1" ht="16.8" customHeight="1">
      <c r="A78" s="40"/>
      <c r="B78" s="46"/>
      <c r="C78" s="285" t="s">
        <v>1301</v>
      </c>
      <c r="D78" s="286" t="s">
        <v>1302</v>
      </c>
      <c r="E78" s="287" t="s">
        <v>19</v>
      </c>
      <c r="F78" s="288">
        <v>16.821000000000002</v>
      </c>
      <c r="G78" s="40"/>
      <c r="H78" s="46"/>
    </row>
    <row r="79" s="2" customFormat="1" ht="16.8" customHeight="1">
      <c r="A79" s="40"/>
      <c r="B79" s="46"/>
      <c r="C79" s="289" t="s">
        <v>19</v>
      </c>
      <c r="D79" s="289" t="s">
        <v>1303</v>
      </c>
      <c r="E79" s="19" t="s">
        <v>19</v>
      </c>
      <c r="F79" s="290">
        <v>16.821000000000002</v>
      </c>
      <c r="G79" s="40"/>
      <c r="H79" s="46"/>
    </row>
    <row r="80" s="2" customFormat="1" ht="16.8" customHeight="1">
      <c r="A80" s="40"/>
      <c r="B80" s="46"/>
      <c r="C80" s="289" t="s">
        <v>19</v>
      </c>
      <c r="D80" s="289" t="s">
        <v>174</v>
      </c>
      <c r="E80" s="19" t="s">
        <v>19</v>
      </c>
      <c r="F80" s="290">
        <v>16.821000000000002</v>
      </c>
      <c r="G80" s="40"/>
      <c r="H80" s="46"/>
    </row>
    <row r="81" s="2" customFormat="1" ht="16.8" customHeight="1">
      <c r="A81" s="40"/>
      <c r="B81" s="46"/>
      <c r="C81" s="285" t="s">
        <v>1304</v>
      </c>
      <c r="D81" s="286" t="s">
        <v>1305</v>
      </c>
      <c r="E81" s="287" t="s">
        <v>19</v>
      </c>
      <c r="F81" s="288">
        <v>3.242</v>
      </c>
      <c r="G81" s="40"/>
      <c r="H81" s="46"/>
    </row>
    <row r="82" s="2" customFormat="1" ht="16.8" customHeight="1">
      <c r="A82" s="40"/>
      <c r="B82" s="46"/>
      <c r="C82" s="289" t="s">
        <v>19</v>
      </c>
      <c r="D82" s="289" t="s">
        <v>1306</v>
      </c>
      <c r="E82" s="19" t="s">
        <v>19</v>
      </c>
      <c r="F82" s="290">
        <v>3.242</v>
      </c>
      <c r="G82" s="40"/>
      <c r="H82" s="46"/>
    </row>
    <row r="83" s="2" customFormat="1" ht="16.8" customHeight="1">
      <c r="A83" s="40"/>
      <c r="B83" s="46"/>
      <c r="C83" s="289" t="s">
        <v>19</v>
      </c>
      <c r="D83" s="289" t="s">
        <v>174</v>
      </c>
      <c r="E83" s="19" t="s">
        <v>19</v>
      </c>
      <c r="F83" s="290">
        <v>3.242</v>
      </c>
      <c r="G83" s="40"/>
      <c r="H83" s="46"/>
    </row>
    <row r="84" s="2" customFormat="1" ht="16.8" customHeight="1">
      <c r="A84" s="40"/>
      <c r="B84" s="46"/>
      <c r="C84" s="285" t="s">
        <v>1307</v>
      </c>
      <c r="D84" s="286" t="s">
        <v>1308</v>
      </c>
      <c r="E84" s="287" t="s">
        <v>19</v>
      </c>
      <c r="F84" s="288">
        <v>6.2460000000000004</v>
      </c>
      <c r="G84" s="40"/>
      <c r="H84" s="46"/>
    </row>
    <row r="85" s="2" customFormat="1" ht="16.8" customHeight="1">
      <c r="A85" s="40"/>
      <c r="B85" s="46"/>
      <c r="C85" s="289" t="s">
        <v>19</v>
      </c>
      <c r="D85" s="289" t="s">
        <v>1309</v>
      </c>
      <c r="E85" s="19" t="s">
        <v>19</v>
      </c>
      <c r="F85" s="290">
        <v>6.2460000000000004</v>
      </c>
      <c r="G85" s="40"/>
      <c r="H85" s="46"/>
    </row>
    <row r="86" s="2" customFormat="1" ht="16.8" customHeight="1">
      <c r="A86" s="40"/>
      <c r="B86" s="46"/>
      <c r="C86" s="289" t="s">
        <v>19</v>
      </c>
      <c r="D86" s="289" t="s">
        <v>174</v>
      </c>
      <c r="E86" s="19" t="s">
        <v>19</v>
      </c>
      <c r="F86" s="290">
        <v>6.2460000000000004</v>
      </c>
      <c r="G86" s="40"/>
      <c r="H86" s="46"/>
    </row>
    <row r="87" s="2" customFormat="1" ht="16.8" customHeight="1">
      <c r="A87" s="40"/>
      <c r="B87" s="46"/>
      <c r="C87" s="285" t="s">
        <v>1310</v>
      </c>
      <c r="D87" s="286" t="s">
        <v>1311</v>
      </c>
      <c r="E87" s="287" t="s">
        <v>19</v>
      </c>
      <c r="F87" s="288">
        <v>18.975000000000001</v>
      </c>
      <c r="G87" s="40"/>
      <c r="H87" s="46"/>
    </row>
    <row r="88" s="2" customFormat="1" ht="16.8" customHeight="1">
      <c r="A88" s="40"/>
      <c r="B88" s="46"/>
      <c r="C88" s="289" t="s">
        <v>19</v>
      </c>
      <c r="D88" s="289" t="s">
        <v>1312</v>
      </c>
      <c r="E88" s="19" t="s">
        <v>19</v>
      </c>
      <c r="F88" s="290">
        <v>18.975000000000001</v>
      </c>
      <c r="G88" s="40"/>
      <c r="H88" s="46"/>
    </row>
    <row r="89" s="2" customFormat="1" ht="16.8" customHeight="1">
      <c r="A89" s="40"/>
      <c r="B89" s="46"/>
      <c r="C89" s="289" t="s">
        <v>19</v>
      </c>
      <c r="D89" s="289" t="s">
        <v>174</v>
      </c>
      <c r="E89" s="19" t="s">
        <v>19</v>
      </c>
      <c r="F89" s="290">
        <v>18.975000000000001</v>
      </c>
      <c r="G89" s="40"/>
      <c r="H89" s="46"/>
    </row>
    <row r="90" s="2" customFormat="1" ht="16.8" customHeight="1">
      <c r="A90" s="40"/>
      <c r="B90" s="46"/>
      <c r="C90" s="285" t="s">
        <v>1313</v>
      </c>
      <c r="D90" s="286" t="s">
        <v>1314</v>
      </c>
      <c r="E90" s="287" t="s">
        <v>19</v>
      </c>
      <c r="F90" s="288">
        <v>33.259999999999998</v>
      </c>
      <c r="G90" s="40"/>
      <c r="H90" s="46"/>
    </row>
    <row r="91" s="2" customFormat="1" ht="16.8" customHeight="1">
      <c r="A91" s="40"/>
      <c r="B91" s="46"/>
      <c r="C91" s="289" t="s">
        <v>19</v>
      </c>
      <c r="D91" s="289" t="s">
        <v>1315</v>
      </c>
      <c r="E91" s="19" t="s">
        <v>19</v>
      </c>
      <c r="F91" s="290">
        <v>33.259999999999998</v>
      </c>
      <c r="G91" s="40"/>
      <c r="H91" s="46"/>
    </row>
    <row r="92" s="2" customFormat="1" ht="16.8" customHeight="1">
      <c r="A92" s="40"/>
      <c r="B92" s="46"/>
      <c r="C92" s="289" t="s">
        <v>19</v>
      </c>
      <c r="D92" s="289" t="s">
        <v>174</v>
      </c>
      <c r="E92" s="19" t="s">
        <v>19</v>
      </c>
      <c r="F92" s="290">
        <v>33.259999999999998</v>
      </c>
      <c r="G92" s="40"/>
      <c r="H92" s="46"/>
    </row>
    <row r="93" s="2" customFormat="1" ht="16.8" customHeight="1">
      <c r="A93" s="40"/>
      <c r="B93" s="46"/>
      <c r="C93" s="285" t="s">
        <v>1316</v>
      </c>
      <c r="D93" s="286" t="s">
        <v>1317</v>
      </c>
      <c r="E93" s="287" t="s">
        <v>19</v>
      </c>
      <c r="F93" s="288">
        <v>36.521000000000001</v>
      </c>
      <c r="G93" s="40"/>
      <c r="H93" s="46"/>
    </row>
    <row r="94" s="2" customFormat="1" ht="16.8" customHeight="1">
      <c r="A94" s="40"/>
      <c r="B94" s="46"/>
      <c r="C94" s="289" t="s">
        <v>19</v>
      </c>
      <c r="D94" s="289" t="s">
        <v>1318</v>
      </c>
      <c r="E94" s="19" t="s">
        <v>19</v>
      </c>
      <c r="F94" s="290">
        <v>36.521000000000001</v>
      </c>
      <c r="G94" s="40"/>
      <c r="H94" s="46"/>
    </row>
    <row r="95" s="2" customFormat="1" ht="16.8" customHeight="1">
      <c r="A95" s="40"/>
      <c r="B95" s="46"/>
      <c r="C95" s="289" t="s">
        <v>19</v>
      </c>
      <c r="D95" s="289" t="s">
        <v>174</v>
      </c>
      <c r="E95" s="19" t="s">
        <v>19</v>
      </c>
      <c r="F95" s="290">
        <v>36.521000000000001</v>
      </c>
      <c r="G95" s="40"/>
      <c r="H95" s="46"/>
    </row>
    <row r="96" s="2" customFormat="1" ht="16.8" customHeight="1">
      <c r="A96" s="40"/>
      <c r="B96" s="46"/>
      <c r="C96" s="285" t="s">
        <v>1319</v>
      </c>
      <c r="D96" s="286" t="s">
        <v>1320</v>
      </c>
      <c r="E96" s="287" t="s">
        <v>19</v>
      </c>
      <c r="F96" s="288">
        <v>11.663</v>
      </c>
      <c r="G96" s="40"/>
      <c r="H96" s="46"/>
    </row>
    <row r="97" s="2" customFormat="1" ht="16.8" customHeight="1">
      <c r="A97" s="40"/>
      <c r="B97" s="46"/>
      <c r="C97" s="289" t="s">
        <v>19</v>
      </c>
      <c r="D97" s="289" t="s">
        <v>424</v>
      </c>
      <c r="E97" s="19" t="s">
        <v>19</v>
      </c>
      <c r="F97" s="290">
        <v>11.663</v>
      </c>
      <c r="G97" s="40"/>
      <c r="H97" s="46"/>
    </row>
    <row r="98" s="2" customFormat="1" ht="16.8" customHeight="1">
      <c r="A98" s="40"/>
      <c r="B98" s="46"/>
      <c r="C98" s="289" t="s">
        <v>19</v>
      </c>
      <c r="D98" s="289" t="s">
        <v>174</v>
      </c>
      <c r="E98" s="19" t="s">
        <v>19</v>
      </c>
      <c r="F98" s="290">
        <v>11.663</v>
      </c>
      <c r="G98" s="40"/>
      <c r="H98" s="46"/>
    </row>
    <row r="99" s="2" customFormat="1" ht="16.8" customHeight="1">
      <c r="A99" s="40"/>
      <c r="B99" s="46"/>
      <c r="C99" s="285" t="s">
        <v>1321</v>
      </c>
      <c r="D99" s="286" t="s">
        <v>1322</v>
      </c>
      <c r="E99" s="287" t="s">
        <v>19</v>
      </c>
      <c r="F99" s="288">
        <v>11.663</v>
      </c>
      <c r="G99" s="40"/>
      <c r="H99" s="46"/>
    </row>
    <row r="100" s="2" customFormat="1" ht="16.8" customHeight="1">
      <c r="A100" s="40"/>
      <c r="B100" s="46"/>
      <c r="C100" s="289" t="s">
        <v>19</v>
      </c>
      <c r="D100" s="289" t="s">
        <v>424</v>
      </c>
      <c r="E100" s="19" t="s">
        <v>19</v>
      </c>
      <c r="F100" s="290">
        <v>11.663</v>
      </c>
      <c r="G100" s="40"/>
      <c r="H100" s="46"/>
    </row>
    <row r="101" s="2" customFormat="1" ht="16.8" customHeight="1">
      <c r="A101" s="40"/>
      <c r="B101" s="46"/>
      <c r="C101" s="289" t="s">
        <v>19</v>
      </c>
      <c r="D101" s="289" t="s">
        <v>174</v>
      </c>
      <c r="E101" s="19" t="s">
        <v>19</v>
      </c>
      <c r="F101" s="290">
        <v>11.663</v>
      </c>
      <c r="G101" s="40"/>
      <c r="H101" s="46"/>
    </row>
    <row r="102" s="2" customFormat="1" ht="16.8" customHeight="1">
      <c r="A102" s="40"/>
      <c r="B102" s="46"/>
      <c r="C102" s="285" t="s">
        <v>1323</v>
      </c>
      <c r="D102" s="286" t="s">
        <v>1324</v>
      </c>
      <c r="E102" s="287" t="s">
        <v>19</v>
      </c>
      <c r="F102" s="288">
        <v>5.0199999999999996</v>
      </c>
      <c r="G102" s="40"/>
      <c r="H102" s="46"/>
    </row>
    <row r="103" s="2" customFormat="1" ht="16.8" customHeight="1">
      <c r="A103" s="40"/>
      <c r="B103" s="46"/>
      <c r="C103" s="289" t="s">
        <v>19</v>
      </c>
      <c r="D103" s="289" t="s">
        <v>1325</v>
      </c>
      <c r="E103" s="19" t="s">
        <v>19</v>
      </c>
      <c r="F103" s="290">
        <v>5.0199999999999996</v>
      </c>
      <c r="G103" s="40"/>
      <c r="H103" s="46"/>
    </row>
    <row r="104" s="2" customFormat="1" ht="16.8" customHeight="1">
      <c r="A104" s="40"/>
      <c r="B104" s="46"/>
      <c r="C104" s="289" t="s">
        <v>19</v>
      </c>
      <c r="D104" s="289" t="s">
        <v>174</v>
      </c>
      <c r="E104" s="19" t="s">
        <v>19</v>
      </c>
      <c r="F104" s="290">
        <v>5.0199999999999996</v>
      </c>
      <c r="G104" s="40"/>
      <c r="H104" s="46"/>
    </row>
    <row r="105" s="2" customFormat="1" ht="16.8" customHeight="1">
      <c r="A105" s="40"/>
      <c r="B105" s="46"/>
      <c r="C105" s="285" t="s">
        <v>1326</v>
      </c>
      <c r="D105" s="286" t="s">
        <v>1327</v>
      </c>
      <c r="E105" s="287" t="s">
        <v>19</v>
      </c>
      <c r="F105" s="288">
        <v>9.1170000000000009</v>
      </c>
      <c r="G105" s="40"/>
      <c r="H105" s="46"/>
    </row>
    <row r="106" s="2" customFormat="1" ht="16.8" customHeight="1">
      <c r="A106" s="40"/>
      <c r="B106" s="46"/>
      <c r="C106" s="289" t="s">
        <v>19</v>
      </c>
      <c r="D106" s="289" t="s">
        <v>1328</v>
      </c>
      <c r="E106" s="19" t="s">
        <v>19</v>
      </c>
      <c r="F106" s="290">
        <v>9.1170000000000009</v>
      </c>
      <c r="G106" s="40"/>
      <c r="H106" s="46"/>
    </row>
    <row r="107" s="2" customFormat="1" ht="16.8" customHeight="1">
      <c r="A107" s="40"/>
      <c r="B107" s="46"/>
      <c r="C107" s="289" t="s">
        <v>19</v>
      </c>
      <c r="D107" s="289" t="s">
        <v>174</v>
      </c>
      <c r="E107" s="19" t="s">
        <v>19</v>
      </c>
      <c r="F107" s="290">
        <v>9.1170000000000009</v>
      </c>
      <c r="G107" s="40"/>
      <c r="H107" s="46"/>
    </row>
    <row r="108" s="2" customFormat="1" ht="16.8" customHeight="1">
      <c r="A108" s="40"/>
      <c r="B108" s="46"/>
      <c r="C108" s="285" t="s">
        <v>1329</v>
      </c>
      <c r="D108" s="286" t="s">
        <v>1330</v>
      </c>
      <c r="E108" s="287" t="s">
        <v>19</v>
      </c>
      <c r="F108" s="288">
        <v>57.450000000000003</v>
      </c>
      <c r="G108" s="40"/>
      <c r="H108" s="46"/>
    </row>
    <row r="109" s="2" customFormat="1" ht="16.8" customHeight="1">
      <c r="A109" s="40"/>
      <c r="B109" s="46"/>
      <c r="C109" s="289" t="s">
        <v>19</v>
      </c>
      <c r="D109" s="289" t="s">
        <v>1331</v>
      </c>
      <c r="E109" s="19" t="s">
        <v>19</v>
      </c>
      <c r="F109" s="290">
        <v>57.450000000000003</v>
      </c>
      <c r="G109" s="40"/>
      <c r="H109" s="46"/>
    </row>
    <row r="110" s="2" customFormat="1" ht="16.8" customHeight="1">
      <c r="A110" s="40"/>
      <c r="B110" s="46"/>
      <c r="C110" s="289" t="s">
        <v>19</v>
      </c>
      <c r="D110" s="289" t="s">
        <v>174</v>
      </c>
      <c r="E110" s="19" t="s">
        <v>19</v>
      </c>
      <c r="F110" s="290">
        <v>57.450000000000003</v>
      </c>
      <c r="G110" s="40"/>
      <c r="H110" s="46"/>
    </row>
    <row r="111" s="2" customFormat="1" ht="16.8" customHeight="1">
      <c r="A111" s="40"/>
      <c r="B111" s="46"/>
      <c r="C111" s="285" t="s">
        <v>1332</v>
      </c>
      <c r="D111" s="286" t="s">
        <v>1333</v>
      </c>
      <c r="E111" s="287" t="s">
        <v>19</v>
      </c>
      <c r="F111" s="288">
        <v>4.2779999999999996</v>
      </c>
      <c r="G111" s="40"/>
      <c r="H111" s="46"/>
    </row>
    <row r="112" s="2" customFormat="1" ht="16.8" customHeight="1">
      <c r="A112" s="40"/>
      <c r="B112" s="46"/>
      <c r="C112" s="289" t="s">
        <v>19</v>
      </c>
      <c r="D112" s="289" t="s">
        <v>1334</v>
      </c>
      <c r="E112" s="19" t="s">
        <v>19</v>
      </c>
      <c r="F112" s="290">
        <v>4.2779999999999996</v>
      </c>
      <c r="G112" s="40"/>
      <c r="H112" s="46"/>
    </row>
    <row r="113" s="2" customFormat="1" ht="16.8" customHeight="1">
      <c r="A113" s="40"/>
      <c r="B113" s="46"/>
      <c r="C113" s="289" t="s">
        <v>19</v>
      </c>
      <c r="D113" s="289" t="s">
        <v>174</v>
      </c>
      <c r="E113" s="19" t="s">
        <v>19</v>
      </c>
      <c r="F113" s="290">
        <v>4.2779999999999996</v>
      </c>
      <c r="G113" s="40"/>
      <c r="H113" s="46"/>
    </row>
    <row r="114" s="2" customFormat="1" ht="16.8" customHeight="1">
      <c r="A114" s="40"/>
      <c r="B114" s="46"/>
      <c r="C114" s="285" t="s">
        <v>1335</v>
      </c>
      <c r="D114" s="286" t="s">
        <v>1336</v>
      </c>
      <c r="E114" s="287" t="s">
        <v>19</v>
      </c>
      <c r="F114" s="288">
        <v>15.6</v>
      </c>
      <c r="G114" s="40"/>
      <c r="H114" s="46"/>
    </row>
    <row r="115" s="2" customFormat="1" ht="16.8" customHeight="1">
      <c r="A115" s="40"/>
      <c r="B115" s="46"/>
      <c r="C115" s="289" t="s">
        <v>19</v>
      </c>
      <c r="D115" s="289" t="s">
        <v>524</v>
      </c>
      <c r="E115" s="19" t="s">
        <v>19</v>
      </c>
      <c r="F115" s="290">
        <v>15.6</v>
      </c>
      <c r="G115" s="40"/>
      <c r="H115" s="46"/>
    </row>
    <row r="116" s="2" customFormat="1" ht="16.8" customHeight="1">
      <c r="A116" s="40"/>
      <c r="B116" s="46"/>
      <c r="C116" s="289" t="s">
        <v>19</v>
      </c>
      <c r="D116" s="289" t="s">
        <v>174</v>
      </c>
      <c r="E116" s="19" t="s">
        <v>19</v>
      </c>
      <c r="F116" s="290">
        <v>15.6</v>
      </c>
      <c r="G116" s="40"/>
      <c r="H116" s="46"/>
    </row>
    <row r="117" s="2" customFormat="1" ht="16.8" customHeight="1">
      <c r="A117" s="40"/>
      <c r="B117" s="46"/>
      <c r="C117" s="285" t="s">
        <v>1337</v>
      </c>
      <c r="D117" s="286" t="s">
        <v>1338</v>
      </c>
      <c r="E117" s="287" t="s">
        <v>19</v>
      </c>
      <c r="F117" s="288">
        <v>31.300000000000001</v>
      </c>
      <c r="G117" s="40"/>
      <c r="H117" s="46"/>
    </row>
    <row r="118" s="2" customFormat="1" ht="16.8" customHeight="1">
      <c r="A118" s="40"/>
      <c r="B118" s="46"/>
      <c r="C118" s="289" t="s">
        <v>19</v>
      </c>
      <c r="D118" s="289" t="s">
        <v>1339</v>
      </c>
      <c r="E118" s="19" t="s">
        <v>19</v>
      </c>
      <c r="F118" s="290">
        <v>31.300000000000001</v>
      </c>
      <c r="G118" s="40"/>
      <c r="H118" s="46"/>
    </row>
    <row r="119" s="2" customFormat="1" ht="16.8" customHeight="1">
      <c r="A119" s="40"/>
      <c r="B119" s="46"/>
      <c r="C119" s="289" t="s">
        <v>19</v>
      </c>
      <c r="D119" s="289" t="s">
        <v>174</v>
      </c>
      <c r="E119" s="19" t="s">
        <v>19</v>
      </c>
      <c r="F119" s="290">
        <v>31.300000000000001</v>
      </c>
      <c r="G119" s="40"/>
      <c r="H119" s="46"/>
    </row>
    <row r="120" s="2" customFormat="1" ht="16.8" customHeight="1">
      <c r="A120" s="40"/>
      <c r="B120" s="46"/>
      <c r="C120" s="285" t="s">
        <v>1340</v>
      </c>
      <c r="D120" s="286" t="s">
        <v>1341</v>
      </c>
      <c r="E120" s="287" t="s">
        <v>19</v>
      </c>
      <c r="F120" s="288">
        <v>31.300000000000001</v>
      </c>
      <c r="G120" s="40"/>
      <c r="H120" s="46"/>
    </row>
    <row r="121" s="2" customFormat="1" ht="16.8" customHeight="1">
      <c r="A121" s="40"/>
      <c r="B121" s="46"/>
      <c r="C121" s="289" t="s">
        <v>19</v>
      </c>
      <c r="D121" s="289" t="s">
        <v>1339</v>
      </c>
      <c r="E121" s="19" t="s">
        <v>19</v>
      </c>
      <c r="F121" s="290">
        <v>31.300000000000001</v>
      </c>
      <c r="G121" s="40"/>
      <c r="H121" s="46"/>
    </row>
    <row r="122" s="2" customFormat="1" ht="16.8" customHeight="1">
      <c r="A122" s="40"/>
      <c r="B122" s="46"/>
      <c r="C122" s="289" t="s">
        <v>19</v>
      </c>
      <c r="D122" s="289" t="s">
        <v>174</v>
      </c>
      <c r="E122" s="19" t="s">
        <v>19</v>
      </c>
      <c r="F122" s="290">
        <v>31.300000000000001</v>
      </c>
      <c r="G122" s="40"/>
      <c r="H122" s="46"/>
    </row>
    <row r="123" s="2" customFormat="1" ht="16.8" customHeight="1">
      <c r="A123" s="40"/>
      <c r="B123" s="46"/>
      <c r="C123" s="285" t="s">
        <v>1342</v>
      </c>
      <c r="D123" s="286" t="s">
        <v>1343</v>
      </c>
      <c r="E123" s="287" t="s">
        <v>19</v>
      </c>
      <c r="F123" s="288">
        <v>12.1</v>
      </c>
      <c r="G123" s="40"/>
      <c r="H123" s="46"/>
    </row>
    <row r="124" s="2" customFormat="1" ht="16.8" customHeight="1">
      <c r="A124" s="40"/>
      <c r="B124" s="46"/>
      <c r="C124" s="289" t="s">
        <v>19</v>
      </c>
      <c r="D124" s="289" t="s">
        <v>1344</v>
      </c>
      <c r="E124" s="19" t="s">
        <v>19</v>
      </c>
      <c r="F124" s="290">
        <v>12.1</v>
      </c>
      <c r="G124" s="40"/>
      <c r="H124" s="46"/>
    </row>
    <row r="125" s="2" customFormat="1" ht="16.8" customHeight="1">
      <c r="A125" s="40"/>
      <c r="B125" s="46"/>
      <c r="C125" s="289" t="s">
        <v>19</v>
      </c>
      <c r="D125" s="289" t="s">
        <v>174</v>
      </c>
      <c r="E125" s="19" t="s">
        <v>19</v>
      </c>
      <c r="F125" s="290">
        <v>12.1</v>
      </c>
      <c r="G125" s="40"/>
      <c r="H125" s="46"/>
    </row>
    <row r="126" s="2" customFormat="1" ht="16.8" customHeight="1">
      <c r="A126" s="40"/>
      <c r="B126" s="46"/>
      <c r="C126" s="285" t="s">
        <v>1345</v>
      </c>
      <c r="D126" s="286" t="s">
        <v>1346</v>
      </c>
      <c r="E126" s="287" t="s">
        <v>19</v>
      </c>
      <c r="F126" s="288">
        <v>56.308</v>
      </c>
      <c r="G126" s="40"/>
      <c r="H126" s="46"/>
    </row>
    <row r="127" s="2" customFormat="1" ht="16.8" customHeight="1">
      <c r="A127" s="40"/>
      <c r="B127" s="46"/>
      <c r="C127" s="289" t="s">
        <v>19</v>
      </c>
      <c r="D127" s="289" t="s">
        <v>1347</v>
      </c>
      <c r="E127" s="19" t="s">
        <v>19</v>
      </c>
      <c r="F127" s="290">
        <v>56.308</v>
      </c>
      <c r="G127" s="40"/>
      <c r="H127" s="46"/>
    </row>
    <row r="128" s="2" customFormat="1" ht="16.8" customHeight="1">
      <c r="A128" s="40"/>
      <c r="B128" s="46"/>
      <c r="C128" s="289" t="s">
        <v>19</v>
      </c>
      <c r="D128" s="289" t="s">
        <v>174</v>
      </c>
      <c r="E128" s="19" t="s">
        <v>19</v>
      </c>
      <c r="F128" s="290">
        <v>56.308</v>
      </c>
      <c r="G128" s="40"/>
      <c r="H128" s="46"/>
    </row>
    <row r="129" s="2" customFormat="1" ht="16.8" customHeight="1">
      <c r="A129" s="40"/>
      <c r="B129" s="46"/>
      <c r="C129" s="285" t="s">
        <v>1348</v>
      </c>
      <c r="D129" s="286" t="s">
        <v>1349</v>
      </c>
      <c r="E129" s="287" t="s">
        <v>19</v>
      </c>
      <c r="F129" s="288">
        <v>19.106999999999999</v>
      </c>
      <c r="G129" s="40"/>
      <c r="H129" s="46"/>
    </row>
    <row r="130" s="2" customFormat="1" ht="16.8" customHeight="1">
      <c r="A130" s="40"/>
      <c r="B130" s="46"/>
      <c r="C130" s="289" t="s">
        <v>19</v>
      </c>
      <c r="D130" s="289" t="s">
        <v>1350</v>
      </c>
      <c r="E130" s="19" t="s">
        <v>19</v>
      </c>
      <c r="F130" s="290">
        <v>19.106999999999999</v>
      </c>
      <c r="G130" s="40"/>
      <c r="H130" s="46"/>
    </row>
    <row r="131" s="2" customFormat="1" ht="16.8" customHeight="1">
      <c r="A131" s="40"/>
      <c r="B131" s="46"/>
      <c r="C131" s="289" t="s">
        <v>19</v>
      </c>
      <c r="D131" s="289" t="s">
        <v>174</v>
      </c>
      <c r="E131" s="19" t="s">
        <v>19</v>
      </c>
      <c r="F131" s="290">
        <v>19.106999999999999</v>
      </c>
      <c r="G131" s="40"/>
      <c r="H131" s="46"/>
    </row>
    <row r="132" s="2" customFormat="1" ht="16.8" customHeight="1">
      <c r="A132" s="40"/>
      <c r="B132" s="46"/>
      <c r="C132" s="285" t="s">
        <v>1351</v>
      </c>
      <c r="D132" s="286" t="s">
        <v>1352</v>
      </c>
      <c r="E132" s="287" t="s">
        <v>19</v>
      </c>
      <c r="F132" s="288">
        <v>12.670999999999999</v>
      </c>
      <c r="G132" s="40"/>
      <c r="H132" s="46"/>
    </row>
    <row r="133" s="2" customFormat="1" ht="16.8" customHeight="1">
      <c r="A133" s="40"/>
      <c r="B133" s="46"/>
      <c r="C133" s="289" t="s">
        <v>19</v>
      </c>
      <c r="D133" s="289" t="s">
        <v>1353</v>
      </c>
      <c r="E133" s="19" t="s">
        <v>19</v>
      </c>
      <c r="F133" s="290">
        <v>12.670999999999999</v>
      </c>
      <c r="G133" s="40"/>
      <c r="H133" s="46"/>
    </row>
    <row r="134" s="2" customFormat="1" ht="16.8" customHeight="1">
      <c r="A134" s="40"/>
      <c r="B134" s="46"/>
      <c r="C134" s="289" t="s">
        <v>19</v>
      </c>
      <c r="D134" s="289" t="s">
        <v>174</v>
      </c>
      <c r="E134" s="19" t="s">
        <v>19</v>
      </c>
      <c r="F134" s="290">
        <v>12.670999999999999</v>
      </c>
      <c r="G134" s="40"/>
      <c r="H134" s="46"/>
    </row>
    <row r="135" s="2" customFormat="1" ht="16.8" customHeight="1">
      <c r="A135" s="40"/>
      <c r="B135" s="46"/>
      <c r="C135" s="285" t="s">
        <v>1354</v>
      </c>
      <c r="D135" s="286" t="s">
        <v>1355</v>
      </c>
      <c r="E135" s="287" t="s">
        <v>19</v>
      </c>
      <c r="F135" s="288">
        <v>7.0789999999999997</v>
      </c>
      <c r="G135" s="40"/>
      <c r="H135" s="46"/>
    </row>
    <row r="136" s="2" customFormat="1" ht="16.8" customHeight="1">
      <c r="A136" s="40"/>
      <c r="B136" s="46"/>
      <c r="C136" s="289" t="s">
        <v>19</v>
      </c>
      <c r="D136" s="289" t="s">
        <v>1356</v>
      </c>
      <c r="E136" s="19" t="s">
        <v>19</v>
      </c>
      <c r="F136" s="290">
        <v>7.0789999999999997</v>
      </c>
      <c r="G136" s="40"/>
      <c r="H136" s="46"/>
    </row>
    <row r="137" s="2" customFormat="1" ht="16.8" customHeight="1">
      <c r="A137" s="40"/>
      <c r="B137" s="46"/>
      <c r="C137" s="289" t="s">
        <v>19</v>
      </c>
      <c r="D137" s="289" t="s">
        <v>174</v>
      </c>
      <c r="E137" s="19" t="s">
        <v>19</v>
      </c>
      <c r="F137" s="290">
        <v>7.0789999999999997</v>
      </c>
      <c r="G137" s="40"/>
      <c r="H137" s="46"/>
    </row>
    <row r="138" s="2" customFormat="1" ht="16.8" customHeight="1">
      <c r="A138" s="40"/>
      <c r="B138" s="46"/>
      <c r="C138" s="285" t="s">
        <v>1357</v>
      </c>
      <c r="D138" s="286" t="s">
        <v>1358</v>
      </c>
      <c r="E138" s="287" t="s">
        <v>19</v>
      </c>
      <c r="F138" s="288">
        <v>41.369999999999997</v>
      </c>
      <c r="G138" s="40"/>
      <c r="H138" s="46"/>
    </row>
    <row r="139" s="2" customFormat="1" ht="16.8" customHeight="1">
      <c r="A139" s="40"/>
      <c r="B139" s="46"/>
      <c r="C139" s="289" t="s">
        <v>19</v>
      </c>
      <c r="D139" s="289" t="s">
        <v>1359</v>
      </c>
      <c r="E139" s="19" t="s">
        <v>19</v>
      </c>
      <c r="F139" s="290">
        <v>41.369999999999997</v>
      </c>
      <c r="G139" s="40"/>
      <c r="H139" s="46"/>
    </row>
    <row r="140" s="2" customFormat="1" ht="16.8" customHeight="1">
      <c r="A140" s="40"/>
      <c r="B140" s="46"/>
      <c r="C140" s="289" t="s">
        <v>19</v>
      </c>
      <c r="D140" s="289" t="s">
        <v>174</v>
      </c>
      <c r="E140" s="19" t="s">
        <v>19</v>
      </c>
      <c r="F140" s="290">
        <v>41.369999999999997</v>
      </c>
      <c r="G140" s="40"/>
      <c r="H140" s="46"/>
    </row>
    <row r="141" s="2" customFormat="1" ht="16.8" customHeight="1">
      <c r="A141" s="40"/>
      <c r="B141" s="46"/>
      <c r="C141" s="285" t="s">
        <v>1360</v>
      </c>
      <c r="D141" s="286" t="s">
        <v>1361</v>
      </c>
      <c r="E141" s="287" t="s">
        <v>19</v>
      </c>
      <c r="F141" s="288">
        <v>10.007999999999999</v>
      </c>
      <c r="G141" s="40"/>
      <c r="H141" s="46"/>
    </row>
    <row r="142" s="2" customFormat="1" ht="16.8" customHeight="1">
      <c r="A142" s="40"/>
      <c r="B142" s="46"/>
      <c r="C142" s="289" t="s">
        <v>19</v>
      </c>
      <c r="D142" s="289" t="s">
        <v>1362</v>
      </c>
      <c r="E142" s="19" t="s">
        <v>19</v>
      </c>
      <c r="F142" s="290">
        <v>10.007999999999999</v>
      </c>
      <c r="G142" s="40"/>
      <c r="H142" s="46"/>
    </row>
    <row r="143" s="2" customFormat="1" ht="16.8" customHeight="1">
      <c r="A143" s="40"/>
      <c r="B143" s="46"/>
      <c r="C143" s="289" t="s">
        <v>19</v>
      </c>
      <c r="D143" s="289" t="s">
        <v>174</v>
      </c>
      <c r="E143" s="19" t="s">
        <v>19</v>
      </c>
      <c r="F143" s="290">
        <v>10.007999999999999</v>
      </c>
      <c r="G143" s="40"/>
      <c r="H143" s="46"/>
    </row>
    <row r="144" s="2" customFormat="1" ht="16.8" customHeight="1">
      <c r="A144" s="40"/>
      <c r="B144" s="46"/>
      <c r="C144" s="285" t="s">
        <v>1363</v>
      </c>
      <c r="D144" s="286" t="s">
        <v>1364</v>
      </c>
      <c r="E144" s="287" t="s">
        <v>19</v>
      </c>
      <c r="F144" s="288">
        <v>176.92500000000001</v>
      </c>
      <c r="G144" s="40"/>
      <c r="H144" s="46"/>
    </row>
    <row r="145" s="2" customFormat="1" ht="16.8" customHeight="1">
      <c r="A145" s="40"/>
      <c r="B145" s="46"/>
      <c r="C145" s="289" t="s">
        <v>19</v>
      </c>
      <c r="D145" s="289" t="s">
        <v>1365</v>
      </c>
      <c r="E145" s="19" t="s">
        <v>19</v>
      </c>
      <c r="F145" s="290">
        <v>176.92500000000001</v>
      </c>
      <c r="G145" s="40"/>
      <c r="H145" s="46"/>
    </row>
    <row r="146" s="2" customFormat="1" ht="16.8" customHeight="1">
      <c r="A146" s="40"/>
      <c r="B146" s="46"/>
      <c r="C146" s="289" t="s">
        <v>19</v>
      </c>
      <c r="D146" s="289" t="s">
        <v>174</v>
      </c>
      <c r="E146" s="19" t="s">
        <v>19</v>
      </c>
      <c r="F146" s="290">
        <v>176.92500000000001</v>
      </c>
      <c r="G146" s="40"/>
      <c r="H146" s="46"/>
    </row>
    <row r="147" s="2" customFormat="1" ht="16.8" customHeight="1">
      <c r="A147" s="40"/>
      <c r="B147" s="46"/>
      <c r="C147" s="285" t="s">
        <v>1366</v>
      </c>
      <c r="D147" s="286" t="s">
        <v>1367</v>
      </c>
      <c r="E147" s="287" t="s">
        <v>19</v>
      </c>
      <c r="F147" s="288">
        <v>44.799999999999997</v>
      </c>
      <c r="G147" s="40"/>
      <c r="H147" s="46"/>
    </row>
    <row r="148" s="2" customFormat="1" ht="16.8" customHeight="1">
      <c r="A148" s="40"/>
      <c r="B148" s="46"/>
      <c r="C148" s="289" t="s">
        <v>19</v>
      </c>
      <c r="D148" s="289" t="s">
        <v>1368</v>
      </c>
      <c r="E148" s="19" t="s">
        <v>19</v>
      </c>
      <c r="F148" s="290">
        <v>44.799999999999997</v>
      </c>
      <c r="G148" s="40"/>
      <c r="H148" s="46"/>
    </row>
    <row r="149" s="2" customFormat="1" ht="16.8" customHeight="1">
      <c r="A149" s="40"/>
      <c r="B149" s="46"/>
      <c r="C149" s="289" t="s">
        <v>19</v>
      </c>
      <c r="D149" s="289" t="s">
        <v>174</v>
      </c>
      <c r="E149" s="19" t="s">
        <v>19</v>
      </c>
      <c r="F149" s="290">
        <v>44.799999999999997</v>
      </c>
      <c r="G149" s="40"/>
      <c r="H149" s="46"/>
    </row>
    <row r="150" s="2" customFormat="1" ht="16.8" customHeight="1">
      <c r="A150" s="40"/>
      <c r="B150" s="46"/>
      <c r="C150" s="285" t="s">
        <v>1369</v>
      </c>
      <c r="D150" s="286" t="s">
        <v>1370</v>
      </c>
      <c r="E150" s="287" t="s">
        <v>19</v>
      </c>
      <c r="F150" s="288">
        <v>177.69999999999999</v>
      </c>
      <c r="G150" s="40"/>
      <c r="H150" s="46"/>
    </row>
    <row r="151" s="2" customFormat="1" ht="16.8" customHeight="1">
      <c r="A151" s="40"/>
      <c r="B151" s="46"/>
      <c r="C151" s="289" t="s">
        <v>19</v>
      </c>
      <c r="D151" s="289" t="s">
        <v>1371</v>
      </c>
      <c r="E151" s="19" t="s">
        <v>19</v>
      </c>
      <c r="F151" s="290">
        <v>177.69999999999999</v>
      </c>
      <c r="G151" s="40"/>
      <c r="H151" s="46"/>
    </row>
    <row r="152" s="2" customFormat="1" ht="16.8" customHeight="1">
      <c r="A152" s="40"/>
      <c r="B152" s="46"/>
      <c r="C152" s="289" t="s">
        <v>19</v>
      </c>
      <c r="D152" s="289" t="s">
        <v>174</v>
      </c>
      <c r="E152" s="19" t="s">
        <v>19</v>
      </c>
      <c r="F152" s="290">
        <v>177.69999999999999</v>
      </c>
      <c r="G152" s="40"/>
      <c r="H152" s="46"/>
    </row>
    <row r="153" s="2" customFormat="1" ht="16.8" customHeight="1">
      <c r="A153" s="40"/>
      <c r="B153" s="46"/>
      <c r="C153" s="285" t="s">
        <v>1372</v>
      </c>
      <c r="D153" s="286" t="s">
        <v>1373</v>
      </c>
      <c r="E153" s="287" t="s">
        <v>19</v>
      </c>
      <c r="F153" s="288">
        <v>171.624</v>
      </c>
      <c r="G153" s="40"/>
      <c r="H153" s="46"/>
    </row>
    <row r="154" s="2" customFormat="1" ht="16.8" customHeight="1">
      <c r="A154" s="40"/>
      <c r="B154" s="46"/>
      <c r="C154" s="289" t="s">
        <v>19</v>
      </c>
      <c r="D154" s="289" t="s">
        <v>1374</v>
      </c>
      <c r="E154" s="19" t="s">
        <v>19</v>
      </c>
      <c r="F154" s="290">
        <v>171.624</v>
      </c>
      <c r="G154" s="40"/>
      <c r="H154" s="46"/>
    </row>
    <row r="155" s="2" customFormat="1" ht="16.8" customHeight="1">
      <c r="A155" s="40"/>
      <c r="B155" s="46"/>
      <c r="C155" s="289" t="s">
        <v>19</v>
      </c>
      <c r="D155" s="289" t="s">
        <v>174</v>
      </c>
      <c r="E155" s="19" t="s">
        <v>19</v>
      </c>
      <c r="F155" s="290">
        <v>171.624</v>
      </c>
      <c r="G155" s="40"/>
      <c r="H155" s="46"/>
    </row>
    <row r="156" s="2" customFormat="1" ht="16.8" customHeight="1">
      <c r="A156" s="40"/>
      <c r="B156" s="46"/>
      <c r="C156" s="285" t="s">
        <v>1375</v>
      </c>
      <c r="D156" s="286" t="s">
        <v>1376</v>
      </c>
      <c r="E156" s="287" t="s">
        <v>19</v>
      </c>
      <c r="F156" s="288">
        <v>232.32900000000001</v>
      </c>
      <c r="G156" s="40"/>
      <c r="H156" s="46"/>
    </row>
    <row r="157" s="2" customFormat="1" ht="16.8" customHeight="1">
      <c r="A157" s="40"/>
      <c r="B157" s="46"/>
      <c r="C157" s="289" t="s">
        <v>19</v>
      </c>
      <c r="D157" s="289" t="s">
        <v>1377</v>
      </c>
      <c r="E157" s="19" t="s">
        <v>19</v>
      </c>
      <c r="F157" s="290">
        <v>232.32900000000001</v>
      </c>
      <c r="G157" s="40"/>
      <c r="H157" s="46"/>
    </row>
    <row r="158" s="2" customFormat="1" ht="16.8" customHeight="1">
      <c r="A158" s="40"/>
      <c r="B158" s="46"/>
      <c r="C158" s="289" t="s">
        <v>19</v>
      </c>
      <c r="D158" s="289" t="s">
        <v>174</v>
      </c>
      <c r="E158" s="19" t="s">
        <v>19</v>
      </c>
      <c r="F158" s="290">
        <v>232.32900000000001</v>
      </c>
      <c r="G158" s="40"/>
      <c r="H158" s="46"/>
    </row>
    <row r="159" s="2" customFormat="1" ht="16.8" customHeight="1">
      <c r="A159" s="40"/>
      <c r="B159" s="46"/>
      <c r="C159" s="285" t="s">
        <v>1378</v>
      </c>
      <c r="D159" s="286" t="s">
        <v>1239</v>
      </c>
      <c r="E159" s="287" t="s">
        <v>19</v>
      </c>
      <c r="F159" s="288">
        <v>110.43300000000001</v>
      </c>
      <c r="G159" s="40"/>
      <c r="H159" s="46"/>
    </row>
    <row r="160" s="2" customFormat="1" ht="16.8" customHeight="1">
      <c r="A160" s="40"/>
      <c r="B160" s="46"/>
      <c r="C160" s="289" t="s">
        <v>19</v>
      </c>
      <c r="D160" s="289" t="s">
        <v>1379</v>
      </c>
      <c r="E160" s="19" t="s">
        <v>19</v>
      </c>
      <c r="F160" s="290">
        <v>110.43300000000001</v>
      </c>
      <c r="G160" s="40"/>
      <c r="H160" s="46"/>
    </row>
    <row r="161" s="2" customFormat="1" ht="16.8" customHeight="1">
      <c r="A161" s="40"/>
      <c r="B161" s="46"/>
      <c r="C161" s="289" t="s">
        <v>19</v>
      </c>
      <c r="D161" s="289" t="s">
        <v>174</v>
      </c>
      <c r="E161" s="19" t="s">
        <v>19</v>
      </c>
      <c r="F161" s="290">
        <v>110.43300000000001</v>
      </c>
      <c r="G161" s="40"/>
      <c r="H161" s="46"/>
    </row>
    <row r="162" s="2" customFormat="1" ht="16.8" customHeight="1">
      <c r="A162" s="40"/>
      <c r="B162" s="46"/>
      <c r="C162" s="285" t="s">
        <v>1380</v>
      </c>
      <c r="D162" s="286" t="s">
        <v>1381</v>
      </c>
      <c r="E162" s="287" t="s">
        <v>19</v>
      </c>
      <c r="F162" s="288">
        <v>9.7799999999999994</v>
      </c>
      <c r="G162" s="40"/>
      <c r="H162" s="46"/>
    </row>
    <row r="163" s="2" customFormat="1" ht="16.8" customHeight="1">
      <c r="A163" s="40"/>
      <c r="B163" s="46"/>
      <c r="C163" s="289" t="s">
        <v>19</v>
      </c>
      <c r="D163" s="289" t="s">
        <v>1382</v>
      </c>
      <c r="E163" s="19" t="s">
        <v>19</v>
      </c>
      <c r="F163" s="290">
        <v>9.7799999999999994</v>
      </c>
      <c r="G163" s="40"/>
      <c r="H163" s="46"/>
    </row>
    <row r="164" s="2" customFormat="1" ht="16.8" customHeight="1">
      <c r="A164" s="40"/>
      <c r="B164" s="46"/>
      <c r="C164" s="289" t="s">
        <v>19</v>
      </c>
      <c r="D164" s="289" t="s">
        <v>174</v>
      </c>
      <c r="E164" s="19" t="s">
        <v>19</v>
      </c>
      <c r="F164" s="290">
        <v>9.7799999999999994</v>
      </c>
      <c r="G164" s="40"/>
      <c r="H164" s="46"/>
    </row>
    <row r="165" s="2" customFormat="1" ht="16.8" customHeight="1">
      <c r="A165" s="40"/>
      <c r="B165" s="46"/>
      <c r="C165" s="285" t="s">
        <v>1383</v>
      </c>
      <c r="D165" s="286" t="s">
        <v>1384</v>
      </c>
      <c r="E165" s="287" t="s">
        <v>19</v>
      </c>
      <c r="F165" s="288">
        <v>61.802</v>
      </c>
      <c r="G165" s="40"/>
      <c r="H165" s="46"/>
    </row>
    <row r="166" s="2" customFormat="1" ht="16.8" customHeight="1">
      <c r="A166" s="40"/>
      <c r="B166" s="46"/>
      <c r="C166" s="289" t="s">
        <v>19</v>
      </c>
      <c r="D166" s="289" t="s">
        <v>1385</v>
      </c>
      <c r="E166" s="19" t="s">
        <v>19</v>
      </c>
      <c r="F166" s="290">
        <v>61.802</v>
      </c>
      <c r="G166" s="40"/>
      <c r="H166" s="46"/>
    </row>
    <row r="167" s="2" customFormat="1" ht="16.8" customHeight="1">
      <c r="A167" s="40"/>
      <c r="B167" s="46"/>
      <c r="C167" s="289" t="s">
        <v>19</v>
      </c>
      <c r="D167" s="289" t="s">
        <v>174</v>
      </c>
      <c r="E167" s="19" t="s">
        <v>19</v>
      </c>
      <c r="F167" s="290">
        <v>61.802</v>
      </c>
      <c r="G167" s="40"/>
      <c r="H167" s="46"/>
    </row>
    <row r="168" s="2" customFormat="1" ht="16.8" customHeight="1">
      <c r="A168" s="40"/>
      <c r="B168" s="46"/>
      <c r="C168" s="285" t="s">
        <v>1386</v>
      </c>
      <c r="D168" s="286" t="s">
        <v>1387</v>
      </c>
      <c r="E168" s="287" t="s">
        <v>19</v>
      </c>
      <c r="F168" s="288">
        <v>46.134999999999998</v>
      </c>
      <c r="G168" s="40"/>
      <c r="H168" s="46"/>
    </row>
    <row r="169" s="2" customFormat="1" ht="16.8" customHeight="1">
      <c r="A169" s="40"/>
      <c r="B169" s="46"/>
      <c r="C169" s="289" t="s">
        <v>19</v>
      </c>
      <c r="D169" s="289" t="s">
        <v>1388</v>
      </c>
      <c r="E169" s="19" t="s">
        <v>19</v>
      </c>
      <c r="F169" s="290">
        <v>46.134999999999998</v>
      </c>
      <c r="G169" s="40"/>
      <c r="H169" s="46"/>
    </row>
    <row r="170" s="2" customFormat="1" ht="16.8" customHeight="1">
      <c r="A170" s="40"/>
      <c r="B170" s="46"/>
      <c r="C170" s="289" t="s">
        <v>19</v>
      </c>
      <c r="D170" s="289" t="s">
        <v>174</v>
      </c>
      <c r="E170" s="19" t="s">
        <v>19</v>
      </c>
      <c r="F170" s="290">
        <v>46.134999999999998</v>
      </c>
      <c r="G170" s="40"/>
      <c r="H170" s="46"/>
    </row>
    <row r="171" s="2" customFormat="1" ht="16.8" customHeight="1">
      <c r="A171" s="40"/>
      <c r="B171" s="46"/>
      <c r="C171" s="285" t="s">
        <v>1389</v>
      </c>
      <c r="D171" s="286" t="s">
        <v>1390</v>
      </c>
      <c r="E171" s="287" t="s">
        <v>19</v>
      </c>
      <c r="F171" s="288">
        <v>124.08</v>
      </c>
      <c r="G171" s="40"/>
      <c r="H171" s="46"/>
    </row>
    <row r="172" s="2" customFormat="1" ht="16.8" customHeight="1">
      <c r="A172" s="40"/>
      <c r="B172" s="46"/>
      <c r="C172" s="289" t="s">
        <v>19</v>
      </c>
      <c r="D172" s="289" t="s">
        <v>1391</v>
      </c>
      <c r="E172" s="19" t="s">
        <v>19</v>
      </c>
      <c r="F172" s="290">
        <v>124.08</v>
      </c>
      <c r="G172" s="40"/>
      <c r="H172" s="46"/>
    </row>
    <row r="173" s="2" customFormat="1" ht="16.8" customHeight="1">
      <c r="A173" s="40"/>
      <c r="B173" s="46"/>
      <c r="C173" s="289" t="s">
        <v>19</v>
      </c>
      <c r="D173" s="289" t="s">
        <v>174</v>
      </c>
      <c r="E173" s="19" t="s">
        <v>19</v>
      </c>
      <c r="F173" s="290">
        <v>124.08</v>
      </c>
      <c r="G173" s="40"/>
      <c r="H173" s="46"/>
    </row>
    <row r="174" s="2" customFormat="1" ht="16.8" customHeight="1">
      <c r="A174" s="40"/>
      <c r="B174" s="46"/>
      <c r="C174" s="285" t="s">
        <v>1392</v>
      </c>
      <c r="D174" s="286" t="s">
        <v>1393</v>
      </c>
      <c r="E174" s="287" t="s">
        <v>19</v>
      </c>
      <c r="F174" s="288">
        <v>55</v>
      </c>
      <c r="G174" s="40"/>
      <c r="H174" s="46"/>
    </row>
    <row r="175" s="2" customFormat="1" ht="16.8" customHeight="1">
      <c r="A175" s="40"/>
      <c r="B175" s="46"/>
      <c r="C175" s="289" t="s">
        <v>19</v>
      </c>
      <c r="D175" s="289" t="s">
        <v>440</v>
      </c>
      <c r="E175" s="19" t="s">
        <v>19</v>
      </c>
      <c r="F175" s="290">
        <v>55</v>
      </c>
      <c r="G175" s="40"/>
      <c r="H175" s="46"/>
    </row>
    <row r="176" s="2" customFormat="1" ht="16.8" customHeight="1">
      <c r="A176" s="40"/>
      <c r="B176" s="46"/>
      <c r="C176" s="289" t="s">
        <v>19</v>
      </c>
      <c r="D176" s="289" t="s">
        <v>174</v>
      </c>
      <c r="E176" s="19" t="s">
        <v>19</v>
      </c>
      <c r="F176" s="290">
        <v>55</v>
      </c>
      <c r="G176" s="40"/>
      <c r="H176" s="46"/>
    </row>
    <row r="177" s="2" customFormat="1" ht="16.8" customHeight="1">
      <c r="A177" s="40"/>
      <c r="B177" s="46"/>
      <c r="C177" s="285" t="s">
        <v>346</v>
      </c>
      <c r="D177" s="286" t="s">
        <v>347</v>
      </c>
      <c r="E177" s="287" t="s">
        <v>19</v>
      </c>
      <c r="F177" s="288">
        <v>54.799999999999997</v>
      </c>
      <c r="G177" s="40"/>
      <c r="H177" s="46"/>
    </row>
    <row r="178" s="2" customFormat="1" ht="16.8" customHeight="1">
      <c r="A178" s="40"/>
      <c r="B178" s="46"/>
      <c r="C178" s="289" t="s">
        <v>19</v>
      </c>
      <c r="D178" s="289" t="s">
        <v>348</v>
      </c>
      <c r="E178" s="19" t="s">
        <v>19</v>
      </c>
      <c r="F178" s="290">
        <v>54.799999999999997</v>
      </c>
      <c r="G178" s="40"/>
      <c r="H178" s="46"/>
    </row>
    <row r="179" s="2" customFormat="1" ht="16.8" customHeight="1">
      <c r="A179" s="40"/>
      <c r="B179" s="46"/>
      <c r="C179" s="289" t="s">
        <v>19</v>
      </c>
      <c r="D179" s="289" t="s">
        <v>174</v>
      </c>
      <c r="E179" s="19" t="s">
        <v>19</v>
      </c>
      <c r="F179" s="290">
        <v>54.799999999999997</v>
      </c>
      <c r="G179" s="40"/>
      <c r="H179" s="46"/>
    </row>
    <row r="180" s="2" customFormat="1" ht="16.8" customHeight="1">
      <c r="A180" s="40"/>
      <c r="B180" s="46"/>
      <c r="C180" s="291" t="s">
        <v>1244</v>
      </c>
      <c r="D180" s="40"/>
      <c r="E180" s="40"/>
      <c r="F180" s="40"/>
      <c r="G180" s="40"/>
      <c r="H180" s="46"/>
    </row>
    <row r="181" s="2" customFormat="1" ht="16.8" customHeight="1">
      <c r="A181" s="40"/>
      <c r="B181" s="46"/>
      <c r="C181" s="289" t="s">
        <v>636</v>
      </c>
      <c r="D181" s="289" t="s">
        <v>637</v>
      </c>
      <c r="E181" s="19" t="s">
        <v>143</v>
      </c>
      <c r="F181" s="290">
        <v>54.799999999999997</v>
      </c>
      <c r="G181" s="40"/>
      <c r="H181" s="46"/>
    </row>
    <row r="182" s="2" customFormat="1" ht="16.8" customHeight="1">
      <c r="A182" s="40"/>
      <c r="B182" s="46"/>
      <c r="C182" s="289" t="s">
        <v>641</v>
      </c>
      <c r="D182" s="289" t="s">
        <v>642</v>
      </c>
      <c r="E182" s="19" t="s">
        <v>143</v>
      </c>
      <c r="F182" s="290">
        <v>54.799999999999997</v>
      </c>
      <c r="G182" s="40"/>
      <c r="H182" s="46"/>
    </row>
    <row r="183" s="2" customFormat="1" ht="16.8" customHeight="1">
      <c r="A183" s="40"/>
      <c r="B183" s="46"/>
      <c r="C183" s="289" t="s">
        <v>647</v>
      </c>
      <c r="D183" s="289" t="s">
        <v>648</v>
      </c>
      <c r="E183" s="19" t="s">
        <v>143</v>
      </c>
      <c r="F183" s="290">
        <v>54.799999999999997</v>
      </c>
      <c r="G183" s="40"/>
      <c r="H183" s="46"/>
    </row>
    <row r="184" s="2" customFormat="1" ht="16.8" customHeight="1">
      <c r="A184" s="40"/>
      <c r="B184" s="46"/>
      <c r="C184" s="289" t="s">
        <v>671</v>
      </c>
      <c r="D184" s="289" t="s">
        <v>672</v>
      </c>
      <c r="E184" s="19" t="s">
        <v>143</v>
      </c>
      <c r="F184" s="290">
        <v>54.799999999999997</v>
      </c>
      <c r="G184" s="40"/>
      <c r="H184" s="46"/>
    </row>
    <row r="185" s="2" customFormat="1" ht="16.8" customHeight="1">
      <c r="A185" s="40"/>
      <c r="B185" s="46"/>
      <c r="C185" s="285" t="s">
        <v>1394</v>
      </c>
      <c r="D185" s="286" t="s">
        <v>1395</v>
      </c>
      <c r="E185" s="287" t="s">
        <v>19</v>
      </c>
      <c r="F185" s="288">
        <v>124.08</v>
      </c>
      <c r="G185" s="40"/>
      <c r="H185" s="46"/>
    </row>
    <row r="186" s="2" customFormat="1" ht="16.8" customHeight="1">
      <c r="A186" s="40"/>
      <c r="B186" s="46"/>
      <c r="C186" s="289" t="s">
        <v>19</v>
      </c>
      <c r="D186" s="289" t="s">
        <v>1396</v>
      </c>
      <c r="E186" s="19" t="s">
        <v>19</v>
      </c>
      <c r="F186" s="290">
        <v>124.08</v>
      </c>
      <c r="G186" s="40"/>
      <c r="H186" s="46"/>
    </row>
    <row r="187" s="2" customFormat="1" ht="16.8" customHeight="1">
      <c r="A187" s="40"/>
      <c r="B187" s="46"/>
      <c r="C187" s="289" t="s">
        <v>19</v>
      </c>
      <c r="D187" s="289" t="s">
        <v>174</v>
      </c>
      <c r="E187" s="19" t="s">
        <v>19</v>
      </c>
      <c r="F187" s="290">
        <v>124.08</v>
      </c>
      <c r="G187" s="40"/>
      <c r="H187" s="46"/>
    </row>
    <row r="188" s="2" customFormat="1" ht="16.8" customHeight="1">
      <c r="A188" s="40"/>
      <c r="B188" s="46"/>
      <c r="C188" s="285" t="s">
        <v>1397</v>
      </c>
      <c r="D188" s="286" t="s">
        <v>1398</v>
      </c>
      <c r="E188" s="287" t="s">
        <v>19</v>
      </c>
      <c r="F188" s="288">
        <v>164.20699999999999</v>
      </c>
      <c r="G188" s="40"/>
      <c r="H188" s="46"/>
    </row>
    <row r="189" s="2" customFormat="1" ht="16.8" customHeight="1">
      <c r="A189" s="40"/>
      <c r="B189" s="46"/>
      <c r="C189" s="289" t="s">
        <v>19</v>
      </c>
      <c r="D189" s="289" t="s">
        <v>1399</v>
      </c>
      <c r="E189" s="19" t="s">
        <v>19</v>
      </c>
      <c r="F189" s="290">
        <v>164.20699999999999</v>
      </c>
      <c r="G189" s="40"/>
      <c r="H189" s="46"/>
    </row>
    <row r="190" s="2" customFormat="1" ht="16.8" customHeight="1">
      <c r="A190" s="40"/>
      <c r="B190" s="46"/>
      <c r="C190" s="289" t="s">
        <v>19</v>
      </c>
      <c r="D190" s="289" t="s">
        <v>174</v>
      </c>
      <c r="E190" s="19" t="s">
        <v>19</v>
      </c>
      <c r="F190" s="290">
        <v>164.20699999999999</v>
      </c>
      <c r="G190" s="40"/>
      <c r="H190" s="46"/>
    </row>
    <row r="191" s="2" customFormat="1" ht="16.8" customHeight="1">
      <c r="A191" s="40"/>
      <c r="B191" s="46"/>
      <c r="C191" s="285" t="s">
        <v>1400</v>
      </c>
      <c r="D191" s="286" t="s">
        <v>1401</v>
      </c>
      <c r="E191" s="287" t="s">
        <v>19</v>
      </c>
      <c r="F191" s="288">
        <v>1721.0050000000001</v>
      </c>
      <c r="G191" s="40"/>
      <c r="H191" s="46"/>
    </row>
    <row r="192" s="2" customFormat="1" ht="16.8" customHeight="1">
      <c r="A192" s="40"/>
      <c r="B192" s="46"/>
      <c r="C192" s="289" t="s">
        <v>19</v>
      </c>
      <c r="D192" s="289" t="s">
        <v>1402</v>
      </c>
      <c r="E192" s="19" t="s">
        <v>19</v>
      </c>
      <c r="F192" s="290">
        <v>1721.0050000000001</v>
      </c>
      <c r="G192" s="40"/>
      <c r="H192" s="46"/>
    </row>
    <row r="193" s="2" customFormat="1" ht="16.8" customHeight="1">
      <c r="A193" s="40"/>
      <c r="B193" s="46"/>
      <c r="C193" s="289" t="s">
        <v>19</v>
      </c>
      <c r="D193" s="289" t="s">
        <v>174</v>
      </c>
      <c r="E193" s="19" t="s">
        <v>19</v>
      </c>
      <c r="F193" s="290">
        <v>1721.0050000000001</v>
      </c>
      <c r="G193" s="40"/>
      <c r="H193" s="46"/>
    </row>
    <row r="194" s="2" customFormat="1" ht="16.8" customHeight="1">
      <c r="A194" s="40"/>
      <c r="B194" s="46"/>
      <c r="C194" s="285" t="s">
        <v>1403</v>
      </c>
      <c r="D194" s="286" t="s">
        <v>1404</v>
      </c>
      <c r="E194" s="287" t="s">
        <v>19</v>
      </c>
      <c r="F194" s="288">
        <v>310.053</v>
      </c>
      <c r="G194" s="40"/>
      <c r="H194" s="46"/>
    </row>
    <row r="195" s="2" customFormat="1" ht="16.8" customHeight="1">
      <c r="A195" s="40"/>
      <c r="B195" s="46"/>
      <c r="C195" s="289" t="s">
        <v>19</v>
      </c>
      <c r="D195" s="289" t="s">
        <v>1405</v>
      </c>
      <c r="E195" s="19" t="s">
        <v>19</v>
      </c>
      <c r="F195" s="290">
        <v>310.053</v>
      </c>
      <c r="G195" s="40"/>
      <c r="H195" s="46"/>
    </row>
    <row r="196" s="2" customFormat="1" ht="16.8" customHeight="1">
      <c r="A196" s="40"/>
      <c r="B196" s="46"/>
      <c r="C196" s="289" t="s">
        <v>19</v>
      </c>
      <c r="D196" s="289" t="s">
        <v>174</v>
      </c>
      <c r="E196" s="19" t="s">
        <v>19</v>
      </c>
      <c r="F196" s="290">
        <v>310.053</v>
      </c>
      <c r="G196" s="40"/>
      <c r="H196" s="46"/>
    </row>
    <row r="197" s="2" customFormat="1" ht="16.8" customHeight="1">
      <c r="A197" s="40"/>
      <c r="B197" s="46"/>
      <c r="C197" s="285" t="s">
        <v>349</v>
      </c>
      <c r="D197" s="286" t="s">
        <v>350</v>
      </c>
      <c r="E197" s="287" t="s">
        <v>143</v>
      </c>
      <c r="F197" s="288">
        <v>125.664</v>
      </c>
      <c r="G197" s="40"/>
      <c r="H197" s="46"/>
    </row>
    <row r="198" s="2" customFormat="1" ht="16.8" customHeight="1">
      <c r="A198" s="40"/>
      <c r="B198" s="46"/>
      <c r="C198" s="289" t="s">
        <v>19</v>
      </c>
      <c r="D198" s="289" t="s">
        <v>1406</v>
      </c>
      <c r="E198" s="19" t="s">
        <v>19</v>
      </c>
      <c r="F198" s="290">
        <v>125.664</v>
      </c>
      <c r="G198" s="40"/>
      <c r="H198" s="46"/>
    </row>
    <row r="199" s="2" customFormat="1" ht="16.8" customHeight="1">
      <c r="A199" s="40"/>
      <c r="B199" s="46"/>
      <c r="C199" s="291" t="s">
        <v>1244</v>
      </c>
      <c r="D199" s="40"/>
      <c r="E199" s="40"/>
      <c r="F199" s="40"/>
      <c r="G199" s="40"/>
      <c r="H199" s="46"/>
    </row>
    <row r="200" s="2" customFormat="1" ht="16.8" customHeight="1">
      <c r="A200" s="40"/>
      <c r="B200" s="46"/>
      <c r="C200" s="289" t="s">
        <v>768</v>
      </c>
      <c r="D200" s="289" t="s">
        <v>769</v>
      </c>
      <c r="E200" s="19" t="s">
        <v>143</v>
      </c>
      <c r="F200" s="290">
        <v>125.664</v>
      </c>
      <c r="G200" s="40"/>
      <c r="H200" s="46"/>
    </row>
    <row r="201" s="2" customFormat="1" ht="16.8" customHeight="1">
      <c r="A201" s="40"/>
      <c r="B201" s="46"/>
      <c r="C201" s="289" t="s">
        <v>774</v>
      </c>
      <c r="D201" s="289" t="s">
        <v>775</v>
      </c>
      <c r="E201" s="19" t="s">
        <v>143</v>
      </c>
      <c r="F201" s="290">
        <v>125.664</v>
      </c>
      <c r="G201" s="40"/>
      <c r="H201" s="46"/>
    </row>
    <row r="202" s="2" customFormat="1" ht="7.44" customHeight="1">
      <c r="A202" s="40"/>
      <c r="B202" s="158"/>
      <c r="C202" s="159"/>
      <c r="D202" s="159"/>
      <c r="E202" s="159"/>
      <c r="F202" s="159"/>
      <c r="G202" s="159"/>
      <c r="H202" s="46"/>
    </row>
    <row r="203" s="2" customFormat="1">
      <c r="A203" s="40"/>
      <c r="B203" s="40"/>
      <c r="C203" s="40"/>
      <c r="D203" s="40"/>
      <c r="E203" s="40"/>
      <c r="F203" s="40"/>
      <c r="G203" s="40"/>
      <c r="H203" s="40"/>
    </row>
  </sheetData>
  <sheetProtection sheet="1" formatColumns="0" formatRows="0" objects="1" scenarios="1" spinCount="100000" saltValue="DOWuXHdtNMmQialHh5wLsUoBv46vOe7ogxUcf8r6qzwuFJa3DUt0IVlvmi77Rzk81zU0hijbHDvr1flDMkmRWQ==" hashValue="RqZBJmpJMWhUQD6NvW4Y/hShy5PN2YY2s1iTIYyO8dfWpUauHlZyCbwzhWBcP8GDWNIywt81SQvpPts4VrU8dQ==" algorithmName="SHA-512" password="CA9C"/>
  <mergeCells count="2">
    <mergeCell ref="D5:F5"/>
    <mergeCell ref="D6:F6"/>
  </mergeCells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LAPTOP-7V5AD3BR\klima</dc:creator>
  <cp:lastModifiedBy>LAPTOP-7V5AD3BR\klima</cp:lastModifiedBy>
  <dcterms:created xsi:type="dcterms:W3CDTF">2024-06-11T13:52:32Z</dcterms:created>
  <dcterms:modified xsi:type="dcterms:W3CDTF">2024-06-11T13:52:59Z</dcterms:modified>
</cp:coreProperties>
</file>