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Jitka Dupalová\Desktop\Stavebně inženýrská činnost\Čížová\Oprava komunikací a chodníků Čížová a Zlivice\Rozpočty\"/>
    </mc:Choice>
  </mc:AlternateContent>
  <bookViews>
    <workbookView xWindow="0" yWindow="0" windowWidth="0" windowHeight="0"/>
  </bookViews>
  <sheets>
    <sheet name="Rekapitulace stavby" sheetId="1" r:id="rId1"/>
    <sheet name="1. část - Od č.p. 6 k has..." sheetId="2" r:id="rId2"/>
    <sheet name="2. část - Od pekárny k č...." sheetId="3" r:id="rId3"/>
    <sheet name="Seznam figur" sheetId="4" r:id="rId4"/>
    <sheet name="Pokyny pro vyplnění" sheetId="5" r:id="rId5"/>
  </sheets>
  <definedNames>
    <definedName name="_xlnm.Print_Area" localSheetId="0">'Rekapitulace stavby'!$D$4:$AO$36,'Rekapitulace stavby'!$C$42:$AQ$57</definedName>
    <definedName name="_xlnm.Print_Titles" localSheetId="0">'Rekapitulace stavby'!$52:$52</definedName>
    <definedName name="_xlnm._FilterDatabase" localSheetId="1" hidden="1">'1. část - Od č.p. 6 k has...'!$C$90:$K$177</definedName>
    <definedName name="_xlnm.Print_Area" localSheetId="1">'1. část - Od č.p. 6 k has...'!$C$4:$J$39,'1. část - Od č.p. 6 k has...'!$C$45:$J$72,'1. část - Od č.p. 6 k has...'!$C$78:$K$177</definedName>
    <definedName name="_xlnm.Print_Titles" localSheetId="1">'1. část - Od č.p. 6 k has...'!$90:$90</definedName>
    <definedName name="_xlnm._FilterDatabase" localSheetId="2" hidden="1">'2. část - Od pekárny k č....'!$C$90:$K$281</definedName>
    <definedName name="_xlnm.Print_Area" localSheetId="2">'2. část - Od pekárny k č....'!$C$4:$J$39,'2. část - Od pekárny k č....'!$C$45:$J$72,'2. část - Od pekárny k č....'!$C$78:$K$281</definedName>
    <definedName name="_xlnm.Print_Titles" localSheetId="2">'2. část - Od pekárny k č....'!$90:$90</definedName>
    <definedName name="_xlnm.Print_Area" localSheetId="3">'Seznam figur'!$C$4:$G$156</definedName>
    <definedName name="_xlnm.Print_Titles" localSheetId="3">'Seznam figur'!$9:$9</definedName>
    <definedName name="_xlnm.Print_Area" localSheetId="4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4" l="1" r="D7"/>
  <c i="3" r="J37"/>
  <c r="J36"/>
  <c i="1" r="AY56"/>
  <c i="3" r="J35"/>
  <c i="1" r="AX56"/>
  <c i="3" r="BI280"/>
  <c r="BH280"/>
  <c r="BG280"/>
  <c r="BF280"/>
  <c r="T280"/>
  <c r="T279"/>
  <c r="R280"/>
  <c r="R279"/>
  <c r="P280"/>
  <c r="P279"/>
  <c r="BI277"/>
  <c r="BH277"/>
  <c r="BG277"/>
  <c r="BF277"/>
  <c r="T277"/>
  <c r="T276"/>
  <c r="R277"/>
  <c r="R276"/>
  <c r="P277"/>
  <c r="P276"/>
  <c r="BI274"/>
  <c r="BH274"/>
  <c r="BG274"/>
  <c r="BF274"/>
  <c r="T274"/>
  <c r="T273"/>
  <c r="R274"/>
  <c r="R273"/>
  <c r="P274"/>
  <c r="P273"/>
  <c r="BI271"/>
  <c r="BH271"/>
  <c r="BG271"/>
  <c r="BF271"/>
  <c r="T271"/>
  <c r="T270"/>
  <c r="T269"/>
  <c r="R271"/>
  <c r="R270"/>
  <c r="R269"/>
  <c r="P271"/>
  <c r="P270"/>
  <c r="P269"/>
  <c r="BI267"/>
  <c r="BH267"/>
  <c r="BG267"/>
  <c r="BF267"/>
  <c r="T267"/>
  <c r="T266"/>
  <c r="R267"/>
  <c r="R266"/>
  <c r="P267"/>
  <c r="P266"/>
  <c r="BI260"/>
  <c r="BH260"/>
  <c r="BG260"/>
  <c r="BF260"/>
  <c r="T260"/>
  <c r="R260"/>
  <c r="P260"/>
  <c r="BI255"/>
  <c r="BH255"/>
  <c r="BG255"/>
  <c r="BF255"/>
  <c r="T255"/>
  <c r="R255"/>
  <c r="P255"/>
  <c r="BI250"/>
  <c r="BH250"/>
  <c r="BG250"/>
  <c r="BF250"/>
  <c r="T250"/>
  <c r="R250"/>
  <c r="P250"/>
  <c r="BI244"/>
  <c r="BH244"/>
  <c r="BG244"/>
  <c r="BF244"/>
  <c r="T244"/>
  <c r="R244"/>
  <c r="P244"/>
  <c r="BI242"/>
  <c r="BH242"/>
  <c r="BG242"/>
  <c r="BF242"/>
  <c r="T242"/>
  <c r="R242"/>
  <c r="P242"/>
  <c r="BI237"/>
  <c r="BH237"/>
  <c r="BG237"/>
  <c r="BF237"/>
  <c r="T237"/>
  <c r="R237"/>
  <c r="P237"/>
  <c r="BI228"/>
  <c r="BH228"/>
  <c r="BG228"/>
  <c r="BF228"/>
  <c r="T228"/>
  <c r="R228"/>
  <c r="P228"/>
  <c r="BI225"/>
  <c r="BH225"/>
  <c r="BG225"/>
  <c r="BF225"/>
  <c r="T225"/>
  <c r="R225"/>
  <c r="P225"/>
  <c r="BI222"/>
  <c r="BH222"/>
  <c r="BG222"/>
  <c r="BF222"/>
  <c r="T222"/>
  <c r="R222"/>
  <c r="P222"/>
  <c r="BI220"/>
  <c r="BH220"/>
  <c r="BG220"/>
  <c r="BF220"/>
  <c r="T220"/>
  <c r="R220"/>
  <c r="P220"/>
  <c r="BI218"/>
  <c r="BH218"/>
  <c r="BG218"/>
  <c r="BF218"/>
  <c r="T218"/>
  <c r="R218"/>
  <c r="P218"/>
  <c r="BI216"/>
  <c r="BH216"/>
  <c r="BG216"/>
  <c r="BF216"/>
  <c r="T216"/>
  <c r="R216"/>
  <c r="P216"/>
  <c r="BI212"/>
  <c r="BH212"/>
  <c r="BG212"/>
  <c r="BF212"/>
  <c r="T212"/>
  <c r="R212"/>
  <c r="P212"/>
  <c r="BI209"/>
  <c r="BH209"/>
  <c r="BG209"/>
  <c r="BF209"/>
  <c r="T209"/>
  <c r="R209"/>
  <c r="P209"/>
  <c r="BI204"/>
  <c r="BH204"/>
  <c r="BG204"/>
  <c r="BF204"/>
  <c r="T204"/>
  <c r="R204"/>
  <c r="P204"/>
  <c r="BI202"/>
  <c r="BH202"/>
  <c r="BG202"/>
  <c r="BF202"/>
  <c r="T202"/>
  <c r="R202"/>
  <c r="P202"/>
  <c r="BI193"/>
  <c r="BH193"/>
  <c r="BG193"/>
  <c r="BF193"/>
  <c r="T193"/>
  <c r="R193"/>
  <c r="P193"/>
  <c r="BI191"/>
  <c r="BH191"/>
  <c r="BG191"/>
  <c r="BF191"/>
  <c r="T191"/>
  <c r="R191"/>
  <c r="P191"/>
  <c r="BI189"/>
  <c r="BH189"/>
  <c r="BG189"/>
  <c r="BF189"/>
  <c r="T189"/>
  <c r="R189"/>
  <c r="P189"/>
  <c r="BI186"/>
  <c r="BH186"/>
  <c r="BG186"/>
  <c r="BF186"/>
  <c r="T186"/>
  <c r="R186"/>
  <c r="P186"/>
  <c r="BI183"/>
  <c r="BH183"/>
  <c r="BG183"/>
  <c r="BF183"/>
  <c r="T183"/>
  <c r="R183"/>
  <c r="P183"/>
  <c r="BI180"/>
  <c r="BH180"/>
  <c r="BG180"/>
  <c r="BF180"/>
  <c r="T180"/>
  <c r="R180"/>
  <c r="P180"/>
  <c r="BI177"/>
  <c r="BH177"/>
  <c r="BG177"/>
  <c r="BF177"/>
  <c r="T177"/>
  <c r="R177"/>
  <c r="P177"/>
  <c r="BI174"/>
  <c r="BH174"/>
  <c r="BG174"/>
  <c r="BF174"/>
  <c r="T174"/>
  <c r="R174"/>
  <c r="P174"/>
  <c r="BI171"/>
  <c r="BH171"/>
  <c r="BG171"/>
  <c r="BF171"/>
  <c r="T171"/>
  <c r="R171"/>
  <c r="P171"/>
  <c r="BI167"/>
  <c r="BH167"/>
  <c r="BG167"/>
  <c r="BF167"/>
  <c r="T167"/>
  <c r="R167"/>
  <c r="P167"/>
  <c r="BI164"/>
  <c r="BH164"/>
  <c r="BG164"/>
  <c r="BF164"/>
  <c r="T164"/>
  <c r="R164"/>
  <c r="P164"/>
  <c r="BI161"/>
  <c r="BH161"/>
  <c r="BG161"/>
  <c r="BF161"/>
  <c r="T161"/>
  <c r="R161"/>
  <c r="P161"/>
  <c r="BI158"/>
  <c r="BH158"/>
  <c r="BG158"/>
  <c r="BF158"/>
  <c r="T158"/>
  <c r="R158"/>
  <c r="P158"/>
  <c r="BI155"/>
  <c r="BH155"/>
  <c r="BG155"/>
  <c r="BF155"/>
  <c r="T155"/>
  <c r="R155"/>
  <c r="P155"/>
  <c r="BI152"/>
  <c r="BH152"/>
  <c r="BG152"/>
  <c r="BF152"/>
  <c r="T152"/>
  <c r="R152"/>
  <c r="P152"/>
  <c r="BI149"/>
  <c r="BH149"/>
  <c r="BG149"/>
  <c r="BF149"/>
  <c r="T149"/>
  <c r="R149"/>
  <c r="P149"/>
  <c r="BI144"/>
  <c r="BH144"/>
  <c r="BG144"/>
  <c r="BF144"/>
  <c r="T144"/>
  <c r="R144"/>
  <c r="P144"/>
  <c r="BI141"/>
  <c r="BH141"/>
  <c r="BG141"/>
  <c r="BF141"/>
  <c r="T141"/>
  <c r="R141"/>
  <c r="P141"/>
  <c r="BI136"/>
  <c r="BH136"/>
  <c r="BG136"/>
  <c r="BF136"/>
  <c r="T136"/>
  <c r="R136"/>
  <c r="P136"/>
  <c r="BI133"/>
  <c r="BH133"/>
  <c r="BG133"/>
  <c r="BF133"/>
  <c r="T133"/>
  <c r="R133"/>
  <c r="P133"/>
  <c r="BI126"/>
  <c r="BH126"/>
  <c r="BG126"/>
  <c r="BF126"/>
  <c r="T126"/>
  <c r="R126"/>
  <c r="P126"/>
  <c r="BI123"/>
  <c r="BH123"/>
  <c r="BG123"/>
  <c r="BF123"/>
  <c r="T123"/>
  <c r="R123"/>
  <c r="P123"/>
  <c r="BI110"/>
  <c r="BH110"/>
  <c r="BG110"/>
  <c r="BF110"/>
  <c r="T110"/>
  <c r="R110"/>
  <c r="P110"/>
  <c r="BI100"/>
  <c r="BH100"/>
  <c r="BG100"/>
  <c r="BF100"/>
  <c r="T100"/>
  <c r="R100"/>
  <c r="P100"/>
  <c r="BI97"/>
  <c r="BH97"/>
  <c r="BG97"/>
  <c r="BF97"/>
  <c r="T97"/>
  <c r="R97"/>
  <c r="P97"/>
  <c r="BI94"/>
  <c r="BH94"/>
  <c r="BG94"/>
  <c r="BF94"/>
  <c r="T94"/>
  <c r="R94"/>
  <c r="P94"/>
  <c r="J88"/>
  <c r="F87"/>
  <c r="F85"/>
  <c r="E83"/>
  <c r="J55"/>
  <c r="F54"/>
  <c r="F52"/>
  <c r="E50"/>
  <c r="J21"/>
  <c r="E21"/>
  <c r="J54"/>
  <c r="J20"/>
  <c r="J18"/>
  <c r="E18"/>
  <c r="F88"/>
  <c r="J17"/>
  <c r="J12"/>
  <c r="J85"/>
  <c r="E7"/>
  <c r="E81"/>
  <c i="2" r="J37"/>
  <c r="J36"/>
  <c i="1" r="AY55"/>
  <c i="2" r="J35"/>
  <c i="1" r="AX55"/>
  <c i="2" r="BI176"/>
  <c r="BH176"/>
  <c r="BG176"/>
  <c r="BF176"/>
  <c r="T176"/>
  <c r="T175"/>
  <c r="R176"/>
  <c r="R175"/>
  <c r="P176"/>
  <c r="P175"/>
  <c r="BI173"/>
  <c r="BH173"/>
  <c r="BG173"/>
  <c r="BF173"/>
  <c r="T173"/>
  <c r="T172"/>
  <c r="R173"/>
  <c r="R172"/>
  <c r="P173"/>
  <c r="P172"/>
  <c r="BI170"/>
  <c r="BH170"/>
  <c r="BG170"/>
  <c r="BF170"/>
  <c r="T170"/>
  <c r="T169"/>
  <c r="R170"/>
  <c r="R169"/>
  <c r="P170"/>
  <c r="P169"/>
  <c r="BI167"/>
  <c r="BH167"/>
  <c r="BG167"/>
  <c r="BF167"/>
  <c r="T167"/>
  <c r="T166"/>
  <c r="T165"/>
  <c r="R167"/>
  <c r="R166"/>
  <c r="R165"/>
  <c r="P167"/>
  <c r="P166"/>
  <c r="P165"/>
  <c r="BI163"/>
  <c r="BH163"/>
  <c r="BG163"/>
  <c r="BF163"/>
  <c r="T163"/>
  <c r="T162"/>
  <c r="R163"/>
  <c r="R162"/>
  <c r="P163"/>
  <c r="P162"/>
  <c r="BI155"/>
  <c r="BH155"/>
  <c r="BG155"/>
  <c r="BF155"/>
  <c r="T155"/>
  <c r="R155"/>
  <c r="P155"/>
  <c r="BI150"/>
  <c r="BH150"/>
  <c r="BG150"/>
  <c r="BF150"/>
  <c r="T150"/>
  <c r="R150"/>
  <c r="P150"/>
  <c r="BI145"/>
  <c r="BH145"/>
  <c r="BG145"/>
  <c r="BF145"/>
  <c r="T145"/>
  <c r="R145"/>
  <c r="P145"/>
  <c r="BI139"/>
  <c r="BH139"/>
  <c r="BG139"/>
  <c r="BF139"/>
  <c r="T139"/>
  <c r="R139"/>
  <c r="P139"/>
  <c r="BI137"/>
  <c r="BH137"/>
  <c r="BG137"/>
  <c r="BF137"/>
  <c r="T137"/>
  <c r="R137"/>
  <c r="P137"/>
  <c r="BI132"/>
  <c r="BH132"/>
  <c r="BG132"/>
  <c r="BF132"/>
  <c r="T132"/>
  <c r="R132"/>
  <c r="P132"/>
  <c r="BI127"/>
  <c r="BH127"/>
  <c r="BG127"/>
  <c r="BF127"/>
  <c r="T127"/>
  <c r="R127"/>
  <c r="P127"/>
  <c r="BI124"/>
  <c r="BH124"/>
  <c r="BG124"/>
  <c r="BF124"/>
  <c r="T124"/>
  <c r="R124"/>
  <c r="P124"/>
  <c r="BI121"/>
  <c r="BH121"/>
  <c r="BG121"/>
  <c r="BF121"/>
  <c r="T121"/>
  <c r="R121"/>
  <c r="P121"/>
  <c r="BI117"/>
  <c r="BH117"/>
  <c r="BG117"/>
  <c r="BF117"/>
  <c r="T117"/>
  <c r="R117"/>
  <c r="P117"/>
  <c r="BI114"/>
  <c r="BH114"/>
  <c r="BG114"/>
  <c r="BF114"/>
  <c r="T114"/>
  <c r="R114"/>
  <c r="P114"/>
  <c r="BI111"/>
  <c r="BH111"/>
  <c r="BG111"/>
  <c r="BF111"/>
  <c r="T111"/>
  <c r="R111"/>
  <c r="P111"/>
  <c r="BI108"/>
  <c r="BH108"/>
  <c r="BG108"/>
  <c r="BF108"/>
  <c r="T108"/>
  <c r="R108"/>
  <c r="P108"/>
  <c r="BI104"/>
  <c r="BH104"/>
  <c r="BG104"/>
  <c r="BF104"/>
  <c r="T104"/>
  <c r="R104"/>
  <c r="P104"/>
  <c r="BI101"/>
  <c r="BH101"/>
  <c r="BG101"/>
  <c r="BF101"/>
  <c r="T101"/>
  <c r="R101"/>
  <c r="P101"/>
  <c r="BI98"/>
  <c r="BH98"/>
  <c r="BG98"/>
  <c r="BF98"/>
  <c r="T98"/>
  <c r="R98"/>
  <c r="P98"/>
  <c r="BI94"/>
  <c r="BH94"/>
  <c r="BG94"/>
  <c r="BF94"/>
  <c r="T94"/>
  <c r="T93"/>
  <c r="R94"/>
  <c r="R93"/>
  <c r="P94"/>
  <c r="P93"/>
  <c r="J88"/>
  <c r="F87"/>
  <c r="F85"/>
  <c r="E83"/>
  <c r="J55"/>
  <c r="F54"/>
  <c r="F52"/>
  <c r="E50"/>
  <c r="J21"/>
  <c r="E21"/>
  <c r="J87"/>
  <c r="J20"/>
  <c r="J18"/>
  <c r="E18"/>
  <c r="F55"/>
  <c r="J17"/>
  <c r="J12"/>
  <c r="J52"/>
  <c r="E7"/>
  <c r="E81"/>
  <c i="1" r="L50"/>
  <c r="AM50"/>
  <c r="AM49"/>
  <c r="L49"/>
  <c r="AM47"/>
  <c r="L47"/>
  <c r="L45"/>
  <c r="L44"/>
  <c i="2" r="J167"/>
  <c r="J150"/>
  <c r="BK98"/>
  <c r="BK145"/>
  <c r="J114"/>
  <c r="J145"/>
  <c r="BK114"/>
  <c i="3" r="J274"/>
  <c r="BK225"/>
  <c r="J186"/>
  <c r="BK171"/>
  <c r="BK152"/>
  <c r="BK123"/>
  <c r="J255"/>
  <c r="J177"/>
  <c r="BK141"/>
  <c r="BK280"/>
  <c r="BK242"/>
  <c r="BK216"/>
  <c r="BK183"/>
  <c r="BK126"/>
  <c i="2" r="BK111"/>
  <c r="BK124"/>
  <c r="BK139"/>
  <c r="J104"/>
  <c i="3" r="BK277"/>
  <c r="J222"/>
  <c r="BK174"/>
  <c r="BK144"/>
  <c r="J242"/>
  <c r="BK161"/>
  <c r="BK271"/>
  <c r="BK218"/>
  <c r="J164"/>
  <c r="BK94"/>
  <c i="2" r="BK108"/>
  <c r="BK170"/>
  <c r="BK121"/>
  <c r="BK163"/>
  <c r="J132"/>
  <c r="BK176"/>
  <c r="J111"/>
  <c i="3" r="BK260"/>
  <c r="J220"/>
  <c r="BK191"/>
  <c r="J167"/>
  <c r="J136"/>
  <c r="J277"/>
  <c r="BK204"/>
  <c r="J171"/>
  <c r="BK110"/>
  <c r="J260"/>
  <c r="BK228"/>
  <c r="J202"/>
  <c r="J174"/>
  <c r="BK149"/>
  <c r="BK97"/>
  <c i="2" r="J155"/>
  <c r="BK94"/>
  <c r="J108"/>
  <c r="J98"/>
  <c i="3" r="J250"/>
  <c r="BK189"/>
  <c r="BK158"/>
  <c r="BK274"/>
  <c r="J133"/>
  <c r="J225"/>
  <c r="J193"/>
  <c r="J141"/>
  <c i="2" r="BK173"/>
  <c r="J176"/>
  <c r="BK127"/>
  <c r="BK167"/>
  <c r="BK137"/>
  <c r="BK104"/>
  <c r="J139"/>
  <c r="BK101"/>
  <c i="3" r="BK255"/>
  <c r="J237"/>
  <c r="BK212"/>
  <c r="BK177"/>
  <c r="J149"/>
  <c r="J94"/>
  <c r="J209"/>
  <c r="J189"/>
  <c r="BK136"/>
  <c r="BK267"/>
  <c r="BK222"/>
  <c r="BK209"/>
  <c r="BK167"/>
  <c r="J144"/>
  <c i="2" r="J170"/>
  <c r="BK132"/>
  <c r="J163"/>
  <c i="1" r="AS54"/>
  <c i="3" r="J216"/>
  <c r="BK164"/>
  <c r="J110"/>
  <c r="BK186"/>
  <c r="BK100"/>
  <c r="BK237"/>
  <c r="J204"/>
  <c r="J155"/>
  <c i="2" r="BK150"/>
  <c r="J137"/>
  <c r="BK117"/>
  <c r="BK155"/>
  <c r="J117"/>
  <c r="J173"/>
  <c r="J127"/>
  <c i="3" r="J280"/>
  <c r="J244"/>
  <c r="J218"/>
  <c r="J183"/>
  <c r="J161"/>
  <c r="BK133"/>
  <c r="J271"/>
  <c r="BK193"/>
  <c r="BK155"/>
  <c r="J97"/>
  <c r="BK244"/>
  <c r="BK220"/>
  <c r="J191"/>
  <c r="J158"/>
  <c r="J100"/>
  <c i="2" r="J94"/>
  <c r="J101"/>
  <c r="J124"/>
  <c r="J121"/>
  <c i="3" r="J267"/>
  <c r="J228"/>
  <c r="J180"/>
  <c r="J126"/>
  <c r="BK202"/>
  <c r="J152"/>
  <c r="BK250"/>
  <c r="J212"/>
  <c r="BK180"/>
  <c r="J123"/>
  <c i="2" l="1" r="P97"/>
  <c r="BK107"/>
  <c r="J107"/>
  <c r="J63"/>
  <c r="R107"/>
  <c r="P120"/>
  <c r="BK136"/>
  <c r="J136"/>
  <c r="J65"/>
  <c r="R136"/>
  <c i="3" r="R93"/>
  <c r="BK148"/>
  <c r="J148"/>
  <c r="J62"/>
  <c r="T148"/>
  <c r="P176"/>
  <c r="T176"/>
  <c r="R192"/>
  <c i="2" r="BK97"/>
  <c r="J97"/>
  <c r="J62"/>
  <c r="R97"/>
  <c r="T97"/>
  <c r="P107"/>
  <c r="T107"/>
  <c r="BK120"/>
  <c r="J120"/>
  <c r="J64"/>
  <c r="R120"/>
  <c r="T120"/>
  <c r="P136"/>
  <c r="T136"/>
  <c i="3" r="BK93"/>
  <c r="J93"/>
  <c r="J61"/>
  <c r="P93"/>
  <c r="T93"/>
  <c r="P148"/>
  <c r="R148"/>
  <c r="BK176"/>
  <c r="J176"/>
  <c r="J63"/>
  <c r="R176"/>
  <c r="BK192"/>
  <c r="J192"/>
  <c r="J64"/>
  <c r="P192"/>
  <c r="T192"/>
  <c r="BK241"/>
  <c r="J241"/>
  <c r="J65"/>
  <c r="P241"/>
  <c r="R241"/>
  <c r="T241"/>
  <c i="2" r="BK93"/>
  <c r="J93"/>
  <c r="J61"/>
  <c r="BK162"/>
  <c r="J162"/>
  <c r="J66"/>
  <c r="BK166"/>
  <c r="J166"/>
  <c r="J68"/>
  <c r="BK175"/>
  <c r="J175"/>
  <c r="J71"/>
  <c r="BK169"/>
  <c r="J169"/>
  <c r="J69"/>
  <c r="BK172"/>
  <c r="J172"/>
  <c r="J70"/>
  <c i="3" r="BK266"/>
  <c r="J266"/>
  <c r="J66"/>
  <c r="BK270"/>
  <c r="J270"/>
  <c r="J68"/>
  <c r="BK273"/>
  <c r="J273"/>
  <c r="J69"/>
  <c r="BK276"/>
  <c r="J276"/>
  <c r="J70"/>
  <c r="BK279"/>
  <c r="J279"/>
  <c r="J71"/>
  <c r="F55"/>
  <c r="BE110"/>
  <c r="BE136"/>
  <c r="BE144"/>
  <c r="BE164"/>
  <c r="BE177"/>
  <c r="BE189"/>
  <c r="BE191"/>
  <c r="BE193"/>
  <c r="BE204"/>
  <c r="BE212"/>
  <c r="BE225"/>
  <c r="BE237"/>
  <c r="BE242"/>
  <c r="BE260"/>
  <c r="BE267"/>
  <c r="BE274"/>
  <c r="J87"/>
  <c r="BE94"/>
  <c r="BE97"/>
  <c r="BE152"/>
  <c r="BE158"/>
  <c r="BE180"/>
  <c r="BE183"/>
  <c r="BE280"/>
  <c r="E48"/>
  <c r="J52"/>
  <c r="BE100"/>
  <c r="BE123"/>
  <c r="BE126"/>
  <c r="BE133"/>
  <c r="BE141"/>
  <c r="BE149"/>
  <c r="BE155"/>
  <c r="BE161"/>
  <c r="BE167"/>
  <c r="BE171"/>
  <c r="BE174"/>
  <c r="BE186"/>
  <c r="BE202"/>
  <c r="BE209"/>
  <c r="BE216"/>
  <c r="BE218"/>
  <c r="BE220"/>
  <c r="BE222"/>
  <c r="BE228"/>
  <c r="BE244"/>
  <c r="BE250"/>
  <c r="BE255"/>
  <c r="BE271"/>
  <c r="BE277"/>
  <c i="2" r="E48"/>
  <c r="J54"/>
  <c r="J85"/>
  <c r="BE104"/>
  <c r="BE114"/>
  <c r="BE117"/>
  <c r="BE132"/>
  <c r="BE145"/>
  <c r="BE150"/>
  <c r="F88"/>
  <c r="BE101"/>
  <c r="BE108"/>
  <c r="BE121"/>
  <c r="BE155"/>
  <c r="BE163"/>
  <c r="BE167"/>
  <c r="BE170"/>
  <c r="BE176"/>
  <c r="BE111"/>
  <c r="BE124"/>
  <c r="BE127"/>
  <c r="BE137"/>
  <c r="BE139"/>
  <c r="BE173"/>
  <c r="BE94"/>
  <c r="BE98"/>
  <c i="3" r="F36"/>
  <c i="1" r="BC56"/>
  <c i="3" r="F34"/>
  <c i="1" r="BA56"/>
  <c i="2" r="F36"/>
  <c i="1" r="BC55"/>
  <c i="3" r="F37"/>
  <c i="1" r="BD56"/>
  <c i="2" r="J34"/>
  <c i="1" r="AW55"/>
  <c i="2" r="F34"/>
  <c i="1" r="BA55"/>
  <c i="2" r="F37"/>
  <c i="1" r="BD55"/>
  <c i="3" r="F35"/>
  <c i="1" r="BB56"/>
  <c i="2" r="F35"/>
  <c i="1" r="BB55"/>
  <c i="3" r="J34"/>
  <c i="1" r="AW56"/>
  <c i="2" l="1" r="P92"/>
  <c r="P91"/>
  <c i="1" r="AU55"/>
  <c i="3" r="P92"/>
  <c r="P91"/>
  <c i="1" r="AU56"/>
  <c i="2" r="T92"/>
  <c r="T91"/>
  <c r="R92"/>
  <c r="R91"/>
  <c i="3" r="T92"/>
  <c r="T91"/>
  <c r="R92"/>
  <c r="R91"/>
  <c r="BK92"/>
  <c i="2" r="BK92"/>
  <c r="J92"/>
  <c r="J60"/>
  <c r="BK165"/>
  <c r="J165"/>
  <c r="J67"/>
  <c i="3" r="BK269"/>
  <c r="J269"/>
  <c r="J67"/>
  <c i="1" r="AU54"/>
  <c i="3" r="J33"/>
  <c i="1" r="AV56"/>
  <c r="AT56"/>
  <c i="2" r="J33"/>
  <c i="1" r="AV55"/>
  <c r="AT55"/>
  <c i="2" r="F33"/>
  <c i="1" r="AZ55"/>
  <c r="BC54"/>
  <c r="W32"/>
  <c r="BD54"/>
  <c r="W33"/>
  <c r="BB54"/>
  <c r="W31"/>
  <c r="BA54"/>
  <c r="W30"/>
  <c i="3" r="F33"/>
  <c i="1" r="AZ56"/>
  <c i="3" l="1" r="BK91"/>
  <c r="J91"/>
  <c r="J59"/>
  <c i="2" r="BK91"/>
  <c r="J91"/>
  <c r="J59"/>
  <c i="3" r="J92"/>
  <c r="J60"/>
  <c i="1" r="AW54"/>
  <c r="AK30"/>
  <c r="AX54"/>
  <c r="AY54"/>
  <c r="AZ54"/>
  <c r="W29"/>
  <c i="3" l="1" r="J30"/>
  <c i="1" r="AG56"/>
  <c i="2" r="J30"/>
  <c i="1" r="AG55"/>
  <c r="AV54"/>
  <c r="AK29"/>
  <c i="3" l="1" r="J39"/>
  <c i="2" r="J39"/>
  <c i="1" r="AN55"/>
  <c r="AN56"/>
  <c r="AT54"/>
  <c r="AG54"/>
  <c r="AK26"/>
  <c l="1" r="AK35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<sst xmlns="http://schemas.openxmlformats.org/spreadsheetml/2006/main">
  <si>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</si>
  <si>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</si>
  <si>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</si>
  <si>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</si>
  <si>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</si>
  <si>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{749e7453-45b6-4cb3-8cd3-74cbfea0b434}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</si>
  <si>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</si>
  <si>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</si>
  <si>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</si>
  <si>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</si>
  <si>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</si>
  <si>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</si>
  <si>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</si>
  <si>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</si>
  <si>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2024R0055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</si>
  <si>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</si>
  <si>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</si>
  <si>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Oprava komunikací a chodníků Zlivice</t>
  </si>
  <si>
    <t>KSO:</t>
  </si>
  <si>
    <t/>
  </si>
  <si>
    <t>CC-CZ:</t>
  </si>
  <si>
    <t>Místo:</t>
  </si>
  <si>
    <t xml:space="preserve"> </t>
  </si>
  <si>
    <t>Datum:</t>
  </si>
  <si>
    <t>25. 7. 2024</t>
  </si>
  <si>
    <t>Zadavatel:</t>
  </si>
  <si>
    <t>IČ:</t>
  </si>
  <si>
    <t>Obec Čížová</t>
  </si>
  <si>
    <t>DIČ:</t>
  </si>
  <si>
    <t>Uchazeč:</t>
  </si>
  <si>
    <t>Vyplň údaj</t>
  </si>
  <si>
    <t>Projektant:</t>
  </si>
  <si>
    <t>True</t>
  </si>
  <si>
    <t>Zpracovatel:</t>
  </si>
  <si>
    <t>Ing. Jitka Kubec Dupalová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</si>
  <si>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</si>
  <si>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</si>
  <si>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</si>
  <si>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</si>
  <si>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</si>
  <si>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</si>
  <si>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</si>
  <si>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</si>
  <si>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</si>
  <si>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</si>
  <si>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</si>
  <si>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</si>
  <si>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</si>
  <si>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</si>
  <si>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</si>
  <si>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</si>
  <si>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</si>
  <si>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</si>
  <si>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</si>
  <si>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</si>
  <si>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</si>
  <si>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</si>
  <si>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</si>
  <si>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</si>
  <si>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</si>
  <si>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</si>
  <si>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</si>
  <si>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</si>
  <si>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</si>
  <si>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</si>
  <si>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</si>
  <si>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</si>
  <si>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</si>
  <si>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</si>
  <si>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</si>
  <si>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</si>
  <si>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</si>
  <si>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</si>
  <si>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</si>
  <si>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</si>
  <si>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</si>
  <si>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1. část</t>
  </si>
  <si>
    <t>Od č.p. 6 k hasičské zbrojnici</t>
  </si>
  <si>
    <t>STA</t>
  </si>
  <si>
    <t>1</t>
  </si>
  <si>
    <t>{742447b6-7b20-4ed7-9dbb-1a372282d43d}</t>
  </si>
  <si>
    <t>2</t>
  </si>
  <si>
    <t>2. část</t>
  </si>
  <si>
    <t>Od pekárny k č.p. 46</t>
  </si>
  <si>
    <t>{b561a4c8-0cbd-4ac8-a9b2-65ae025291f4}</t>
  </si>
  <si>
    <t>dlkom</t>
  </si>
  <si>
    <t>107,5</t>
  </si>
  <si>
    <t>plkom</t>
  </si>
  <si>
    <t>627,617</t>
  </si>
  <si>
    <t>KRYCÍ LIST SOUPISU PRACÍ</t>
  </si>
  <si>
    <t>řez</t>
  </si>
  <si>
    <t>18</t>
  </si>
  <si>
    <t>frézov</t>
  </si>
  <si>
    <t>72,176</t>
  </si>
  <si>
    <t>Objekt:</t>
  </si>
  <si>
    <t>1. část - Od č.p. 6 k hasičské zbrojnici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</si>
  <si>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</si>
  <si>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</si>
  <si>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</si>
  <si>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</si>
  <si>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</si>
  <si>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</si>
  <si>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</si>
  <si>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</si>
  <si>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</si>
  <si>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</si>
  <si>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</si>
  <si>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VRN - Vedlejší rozpočtové náklady</t>
  </si>
  <si>
    <t xml:space="preserve">    VRN1 - Průzkumné, geodetické a projektové práce</t>
  </si>
  <si>
    <t xml:space="preserve">    VRN2 - Příprava staveniště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</si>
  <si>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</si>
  <si>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</si>
  <si>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</si>
  <si>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</si>
  <si>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</si>
  <si>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</si>
  <si>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</si>
  <si>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</si>
  <si>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</si>
  <si>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</si>
  <si>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</si>
  <si>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</si>
  <si>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</si>
  <si>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</si>
  <si>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</si>
  <si>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</si>
  <si>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</si>
  <si>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</si>
  <si>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</si>
  <si>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</si>
  <si>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113154523</t>
  </si>
  <si>
    <t>Frézování živičného podkladu nebo krytu s naložením hmot na dopravní prostředek plochy do 500 m2 pruhu šířky přes 0,5 m, tloušťky vrstvy 50 mm</t>
  </si>
  <si>
    <t>m2</t>
  </si>
  <si>
    <t>CS ÚRS 2024 02</t>
  </si>
  <si>
    <t>4</t>
  </si>
  <si>
    <t>-1871787626</t>
  </si>
  <si>
    <t>Online PSC</t>
  </si>
  <si>
    <t>https://podminky.urs.cz/item/CS_URS_2024_02/113154523</t>
  </si>
  <si>
    <t>VV</t>
  </si>
  <si>
    <t>5</t>
  </si>
  <si>
    <t>Komunikace pozemní</t>
  </si>
  <si>
    <t>569831111</t>
  </si>
  <si>
    <t>Zpevnění krajnic nebo komunikací pro pěší s rozprostřením a zhutněním, po zhutnění štěrkodrtí tl. 100 mm</t>
  </si>
  <si>
    <t>-1222309923</t>
  </si>
  <si>
    <t>https://podminky.urs.cz/item/CS_URS_2024_02/569831111</t>
  </si>
  <si>
    <t>dlkom*0,3*2</t>
  </si>
  <si>
    <t>3</t>
  </si>
  <si>
    <t>573211109</t>
  </si>
  <si>
    <t>Postřik spojovací PS bez posypu kamenivem z asfaltu silničního, v množství 0,50 kg/m2</t>
  </si>
  <si>
    <t>-16036381</t>
  </si>
  <si>
    <t>https://podminky.urs.cz/item/CS_URS_2024_02/573211109</t>
  </si>
  <si>
    <t>577154121</t>
  </si>
  <si>
    <t>Asfaltový beton vrstva obrusná ACO 11 (ABS) s rozprostřením a se zhutněním z nemodifikovaného asfaltu v pruhu šířky přes 3 m tř. I (ACO 11+), po zhutnění tl. 60 mm</t>
  </si>
  <si>
    <t>369974783</t>
  </si>
  <si>
    <t>https://podminky.urs.cz/item/CS_URS_2024_02/577154121</t>
  </si>
  <si>
    <t>8</t>
  </si>
  <si>
    <t>Trubní vedení</t>
  </si>
  <si>
    <t>899132122</t>
  </si>
  <si>
    <t>Výměna (výšková úprava) poklopu kanalizačního s rámem pevným s ošetřením podkladních vrstev hloubky přes 25 cm</t>
  </si>
  <si>
    <t>kus</t>
  </si>
  <si>
    <t>322789671</t>
  </si>
  <si>
    <t>https://podminky.urs.cz/item/CS_URS_2024_02/899132122</t>
  </si>
  <si>
    <t>6</t>
  </si>
  <si>
    <t>899132211</t>
  </si>
  <si>
    <t>Výměna (výšková úprava) poklopu vodovodního samonivelačního nebo pevného ventilového</t>
  </si>
  <si>
    <t>-1340865369</t>
  </si>
  <si>
    <t>https://podminky.urs.cz/item/CS_URS_2024_02/899132211</t>
  </si>
  <si>
    <t>7</t>
  </si>
  <si>
    <t>899132212</t>
  </si>
  <si>
    <t>Výměna (výšková úprava) poklopu vodovodního samonivelačního nebo pevného šoupátkového</t>
  </si>
  <si>
    <t>-335177100</t>
  </si>
  <si>
    <t>https://podminky.urs.cz/item/CS_URS_2024_02/899132212</t>
  </si>
  <si>
    <t>899132213</t>
  </si>
  <si>
    <t>Výměna (výšková úprava) poklopu vodovodního samonivelačního nebo pevného hydrantového</t>
  </si>
  <si>
    <t>-987960385</t>
  </si>
  <si>
    <t>https://podminky.urs.cz/item/CS_URS_2024_02/899132213</t>
  </si>
  <si>
    <t>9</t>
  </si>
  <si>
    <t>Ostatní konstrukce a práce, bourání</t>
  </si>
  <si>
    <t>919112114</t>
  </si>
  <si>
    <t>Řezání dilatačních spár v živičném krytu příčných nebo podélných, šířky 4 mm, hloubky přes 90 do 100 mm</t>
  </si>
  <si>
    <t>m</t>
  </si>
  <si>
    <t>-1762050393</t>
  </si>
  <si>
    <t>https://podminky.urs.cz/item/CS_URS_2024_02/919112114</t>
  </si>
  <si>
    <t>13+5</t>
  </si>
  <si>
    <t>10</t>
  </si>
  <si>
    <t>919121122</t>
  </si>
  <si>
    <t>Utěsnění dilatačních spár zálivkou za studena v cementobetonovém nebo živičném krytu včetně adhezního nátěru s těsnicím profilem pod zálivkou, pro komůrky šířky 15 mm, hloubky 30 mm</t>
  </si>
  <si>
    <t>2132830598</t>
  </si>
  <si>
    <t>https://podminky.urs.cz/item/CS_URS_2024_02/919121122</t>
  </si>
  <si>
    <t>11</t>
  </si>
  <si>
    <t>938908411</t>
  </si>
  <si>
    <t>Čištění vozovek splachováním vodou povrchu podkladu nebo krytu živičného, betonového nebo dlážděného</t>
  </si>
  <si>
    <t>1675931608</t>
  </si>
  <si>
    <t>https://podminky.urs.cz/item/CS_URS_2024_02/938908411</t>
  </si>
  <si>
    <t>(13+6)*0,5*9,5</t>
  </si>
  <si>
    <t>98*(5+5,2+5,2+5,5+6+6)/6</t>
  </si>
  <si>
    <t>Součet</t>
  </si>
  <si>
    <t>938909612</t>
  </si>
  <si>
    <t>Čištění krajnic odstraněním nánosu (ulehlého, popř. zaježděného) naneseného vlivem silničního provozu, s přemístěním na hromady na vzdálenost do 50 m nebo s naložením na dopravní prostředek, ale bez složení průměrné tloušťky přes 100 do 200 mm</t>
  </si>
  <si>
    <t>-21881857</t>
  </si>
  <si>
    <t>https://podminky.urs.cz/item/CS_URS_2024_02/938909612</t>
  </si>
  <si>
    <t>98+9,5</t>
  </si>
  <si>
    <t>dlkom*0,5*2</t>
  </si>
  <si>
    <t>997</t>
  </si>
  <si>
    <t>Přesun sutě</t>
  </si>
  <si>
    <t>13</t>
  </si>
  <si>
    <t>997221551</t>
  </si>
  <si>
    <t>Vodorovná doprava suti bez naložení, ale se složením a s hrubým urovnáním ze sypkých materiálů, na vzdálenost do 1 km</t>
  </si>
  <si>
    <t>t</t>
  </si>
  <si>
    <t>1521194303</t>
  </si>
  <si>
    <t>https://podminky.urs.cz/item/CS_URS_2024_02/997221551</t>
  </si>
  <si>
    <t>14</t>
  </si>
  <si>
    <t>997221559</t>
  </si>
  <si>
    <t>Vodorovná doprava suti bez naložení, ale se složením a s hrubým urovnáním Příplatek k ceně za každý další započatý 1 km přes 1 km</t>
  </si>
  <si>
    <t>1230455471</t>
  </si>
  <si>
    <t>https://podminky.urs.cz/item/CS_URS_2024_02/997221559</t>
  </si>
  <si>
    <t>108,952</t>
  </si>
  <si>
    <t>-frézov</t>
  </si>
  <si>
    <t>36,776*10 'Přepočtené koeficientem množství</t>
  </si>
  <si>
    <t>15</t>
  </si>
  <si>
    <t>936981712</t>
  </si>
  <si>
    <t>frézovaná živice bez poplatku na skládku obce</t>
  </si>
  <si>
    <t>72,176*2 'Přepočtené koeficientem množství</t>
  </si>
  <si>
    <t>16</t>
  </si>
  <si>
    <t>997221611</t>
  </si>
  <si>
    <t>Nakládání na dopravní prostředky pro vodorovnou dopravu suti</t>
  </si>
  <si>
    <t>-469896536</t>
  </si>
  <si>
    <t>https://podminky.urs.cz/item/CS_URS_2024_02/997221611</t>
  </si>
  <si>
    <t>17</t>
  </si>
  <si>
    <t>997221873</t>
  </si>
  <si>
    <t>Poplatek za uložení stavebního odpadu na recyklační skládce (skládkovné) zeminy a kamení zatříděného do Katalogu odpadů pod kódem 17 05 04</t>
  </si>
  <si>
    <t>-389927520</t>
  </si>
  <si>
    <t>https://podminky.urs.cz/item/CS_URS_2024_02/997221873</t>
  </si>
  <si>
    <t>"bez frézované živice"</t>
  </si>
  <si>
    <t>27,09</t>
  </si>
  <si>
    <t>6,276</t>
  </si>
  <si>
    <t>3,41</t>
  </si>
  <si>
    <t>998</t>
  </si>
  <si>
    <t>Přesun hmot</t>
  </si>
  <si>
    <t>998225111</t>
  </si>
  <si>
    <t>Přesun hmot pro komunikace s krytem z kameniva, monolitickým betonovým nebo živičným dopravní vzdálenost do 200 m jakékoliv délky objektu</t>
  </si>
  <si>
    <t>1079559476</t>
  </si>
  <si>
    <t>https://podminky.urs.cz/item/CS_URS_2024_02/998225111</t>
  </si>
  <si>
    <t>VRN</t>
  </si>
  <si>
    <t>Vedlejší rozpočtové náklady</t>
  </si>
  <si>
    <t>VRN1</t>
  </si>
  <si>
    <t>Průzkumné, geodetické a projektové práce</t>
  </si>
  <si>
    <t>19</t>
  </si>
  <si>
    <t>010001000</t>
  </si>
  <si>
    <t>Průzkumné, zeměměřičské a projektové práce</t>
  </si>
  <si>
    <t>kpl</t>
  </si>
  <si>
    <t>1024</t>
  </si>
  <si>
    <t>1927691950</t>
  </si>
  <si>
    <t>https://podminky.urs.cz/item/CS_URS_2024_02/010001000</t>
  </si>
  <si>
    <t>VRN2</t>
  </si>
  <si>
    <t>Příprava staveniště</t>
  </si>
  <si>
    <t>20</t>
  </si>
  <si>
    <t>020001000</t>
  </si>
  <si>
    <t>Příprava staveniště vytýčení IS</t>
  </si>
  <si>
    <t>-901708247</t>
  </si>
  <si>
    <t>https://podminky.urs.cz/item/CS_URS_2024_02/020001000</t>
  </si>
  <si>
    <t>VRN3</t>
  </si>
  <si>
    <t>Zařízení staveniště</t>
  </si>
  <si>
    <t>030001000</t>
  </si>
  <si>
    <t>-1188198004</t>
  </si>
  <si>
    <t>https://podminky.urs.cz/item/CS_URS_2024_02/030001000</t>
  </si>
  <si>
    <t>VRN4</t>
  </si>
  <si>
    <t>Inženýrská činnost</t>
  </si>
  <si>
    <t>22</t>
  </si>
  <si>
    <t>040001000</t>
  </si>
  <si>
    <t>Inženýrská činnost DIO</t>
  </si>
  <si>
    <t>450581278</t>
  </si>
  <si>
    <t>https://podminky.urs.cz/item/CS_URS_2024_02/040001000</t>
  </si>
  <si>
    <t>1356,31</t>
  </si>
  <si>
    <t>80</t>
  </si>
  <si>
    <t>39,5</t>
  </si>
  <si>
    <t>fréz</t>
  </si>
  <si>
    <t>1237,76</t>
  </si>
  <si>
    <t>vjezdyasf</t>
  </si>
  <si>
    <t>40,05</t>
  </si>
  <si>
    <t>vjezdyšd</t>
  </si>
  <si>
    <t>63,5</t>
  </si>
  <si>
    <t>dlobrub</t>
  </si>
  <si>
    <t>227</t>
  </si>
  <si>
    <t>2. část - Od pekárny k č.p. 46</t>
  </si>
  <si>
    <t>zpvjezd</t>
  </si>
  <si>
    <t>15,875</t>
  </si>
  <si>
    <t>zpobrub</t>
  </si>
  <si>
    <t>54,48</t>
  </si>
  <si>
    <t>zpc</t>
  </si>
  <si>
    <t>70,355</t>
  </si>
  <si>
    <t>čištění</t>
  </si>
  <si>
    <t>1277,81</t>
  </si>
  <si>
    <t>zd</t>
  </si>
  <si>
    <t>okap</t>
  </si>
  <si>
    <t>11,5</t>
  </si>
  <si>
    <t>opravy</t>
  </si>
  <si>
    <t>142,342</t>
  </si>
  <si>
    <t>113106121</t>
  </si>
  <si>
    <t>Rozebrání dlažeb komunikací pro pěší s přemístěním hmot na skládku na vzdálenost do 3 m nebo s naložením na dopravní prostředek s ložem z kameniva nebo živice a s jakoukoliv výplní spár ručně z betonových nebo kameninových dlaždic, desek nebo tvarovek</t>
  </si>
  <si>
    <t>1331428067</t>
  </si>
  <si>
    <t>https://podminky.urs.cz/item/CS_URS_2024_02/113106121</t>
  </si>
  <si>
    <t>23*0,5"okap.chodník u pekárny"</t>
  </si>
  <si>
    <t>113106123</t>
  </si>
  <si>
    <t>Rozebrání dlažeb komunikací pro pěší s přemístěním hmot na skládku na vzdálenost do 3 m nebo s naložením na dopravní prostředek s ložem z kameniva nebo živice a s jakoukoliv výplní spár ručně ze zámkové dlažby</t>
  </si>
  <si>
    <t>-782335748</t>
  </si>
  <si>
    <t>https://podminky.urs.cz/item/CS_URS_2024_02/113106123</t>
  </si>
  <si>
    <t>1*1"u č.p.49"</t>
  </si>
  <si>
    <t>113107142</t>
  </si>
  <si>
    <t>Odstranění podkladů nebo krytů ručně s přemístěním hmot na skládku na vzdálenost do 3 m nebo s naložením na dopravní prostředek živičných, o tl. vrstvy přes 50 do 100 mm</t>
  </si>
  <si>
    <t>1536516863</t>
  </si>
  <si>
    <t>https://podminky.urs.cz/item/CS_URS_2024_02/113107142</t>
  </si>
  <si>
    <t>3,2*4"vjezd u č.p.46"</t>
  </si>
  <si>
    <t>3*5,2"vjezd u parc. č. 95/10"</t>
  </si>
  <si>
    <t>1,1*5,5"vjezd u č.p.72"</t>
  </si>
  <si>
    <t>1,4*4"vjezd u č.p.58"</t>
  </si>
  <si>
    <t>3*5</t>
  </si>
  <si>
    <t>vjezdyasf+okap+opravy</t>
  </si>
  <si>
    <t>582288775</t>
  </si>
  <si>
    <t>(12+7,2)*0,5*6,7"křižovatka u č.p.46"</t>
  </si>
  <si>
    <t>(7,3+8,3)*0,5*8,6"vč. vjezdu k č.p.55"</t>
  </si>
  <si>
    <t>(4+5,4)*0,5*58"k č.p.77"</t>
  </si>
  <si>
    <t>4*46"ke křižovatce u č.p.49"</t>
  </si>
  <si>
    <t>10"rozšíření křižovatky u č.p.49"</t>
  </si>
  <si>
    <t>10,6*2,1"stání kontejnery"</t>
  </si>
  <si>
    <t>5*83,4"od č.p.49 k pekárně"</t>
  </si>
  <si>
    <t>5*30"u pekárny"</t>
  </si>
  <si>
    <t>40"rozšíření křižovatky u pekárny"</t>
  </si>
  <si>
    <t>7*3*0,5"u pekárny"</t>
  </si>
  <si>
    <t>113202111</t>
  </si>
  <si>
    <t>Vytrhání obrub s vybouráním lože, s přemístěním hmot na skládku na vzdálenost do 3 m nebo s naložením na dopravní prostředek z krajníků nebo obrubníků stojatých</t>
  </si>
  <si>
    <t>-893390863</t>
  </si>
  <si>
    <t>https://podminky.urs.cz/item/CS_URS_2024_02/113202111</t>
  </si>
  <si>
    <t>3*1"u č.p.49"</t>
  </si>
  <si>
    <t>122452203</t>
  </si>
  <si>
    <t>Odkopávky a prokopávky nezapažené pro silnice a dálnice strojně v hornině třídy těžitelnosti II do 100 m3</t>
  </si>
  <si>
    <t>m3</t>
  </si>
  <si>
    <t>1129924737</t>
  </si>
  <si>
    <t>https://podminky.urs.cz/item/CS_URS_2024_02/122452203</t>
  </si>
  <si>
    <t>3,5*5"vjezd u č.p.47"</t>
  </si>
  <si>
    <t>4*5,5"vjezd u č.p.77"</t>
  </si>
  <si>
    <t>4*6"vjezd u č.p. 48"</t>
  </si>
  <si>
    <t>vjezdyšd*0,25</t>
  </si>
  <si>
    <t>132251101</t>
  </si>
  <si>
    <t>Hloubení nezapažených rýh šířky do 800 mm strojně s urovnáním dna do předepsaného profilu a spádu v hornině třídy těžitelnosti I skupiny 3 do 20 m3</t>
  </si>
  <si>
    <t>-1815530621</t>
  </si>
  <si>
    <t>https://podminky.urs.cz/item/CS_URS_2024_02/132251101</t>
  </si>
  <si>
    <t>dlobrub*0,8*0,3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</si>
  <si>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</si>
  <si>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</si>
  <si>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-1241901443</t>
  </si>
  <si>
    <t>https://podminky.urs.cz/item/CS_URS_2024_02/162751117</t>
  </si>
  <si>
    <t>167151101</t>
  </si>
  <si>
    <t>Nakládání, skládání a překládání neulehlého výkopku nebo sypaniny strojně nakládání, množství do 100 m3, z horniny třídy těžitelnosti I, skupiny 1 až 3</t>
  </si>
  <si>
    <t>1475126864</t>
  </si>
  <si>
    <t>https://podminky.urs.cz/item/CS_URS_2024_02/167151101</t>
  </si>
  <si>
    <t>171201231</t>
  </si>
  <si>
    <t>1710048383</t>
  </si>
  <si>
    <t>https://podminky.urs.cz/item/CS_URS_2024_02/171201231</t>
  </si>
  <si>
    <t>70,355*1,6 'Přepočtené koeficientem množství</t>
  </si>
  <si>
    <t>564831011</t>
  </si>
  <si>
    <t>Podklad ze štěrkodrti ŠD s rozprostřením a zhutněním plochy jednotlivě do 100 m2, po zhutnění tl. 100 mm</t>
  </si>
  <si>
    <t>1454321432</t>
  </si>
  <si>
    <t>https://podminky.urs.cz/item/CS_URS_2024_02/564831011</t>
  </si>
  <si>
    <t>567122114</t>
  </si>
  <si>
    <t>Podklad ze směsi stmelené cementem SC bez dilatačních spár, s rozprostřením a zhutněním SC C 8/10 (KSC I), po zhutnění tl. 150 mm</t>
  </si>
  <si>
    <t>-931643101</t>
  </si>
  <si>
    <t>https://podminky.urs.cz/item/CS_URS_2024_02/567122114</t>
  </si>
  <si>
    <t>vjezdyšd+okap+opravy</t>
  </si>
  <si>
    <t>1529860088</t>
  </si>
  <si>
    <t>573111113</t>
  </si>
  <si>
    <t>Postřik infiltrační PI z asfaltu silničního s posypem kamenivem, v množství 1,50 kg/m2</t>
  </si>
  <si>
    <t>2016882541</t>
  </si>
  <si>
    <t>https://podminky.urs.cz/item/CS_URS_2024_02/573111113</t>
  </si>
  <si>
    <t>vjezdyšd+okap</t>
  </si>
  <si>
    <t>1140345357</t>
  </si>
  <si>
    <t>1639245721</t>
  </si>
  <si>
    <t>577154121R</t>
  </si>
  <si>
    <t>Příplatek za ručně položenou balenou ve vjezdech</t>
  </si>
  <si>
    <t>-101789655</t>
  </si>
  <si>
    <t>vjezdy</t>
  </si>
  <si>
    <t>596211110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</si>
  <si>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do 50 m2</t>
  </si>
  <si>
    <t>422987257</t>
  </si>
  <si>
    <t>https://podminky.urs.cz/item/CS_URS_2024_02/596211110</t>
  </si>
  <si>
    <t>M</t>
  </si>
  <si>
    <t>59245018</t>
  </si>
  <si>
    <t>dlažba skladebná betonová 200x100mm tl 60mm přírodní</t>
  </si>
  <si>
    <t>-998040154</t>
  </si>
  <si>
    <t>1*1,03 'Přepočtené koeficientem množství</t>
  </si>
  <si>
    <t>1789582763</t>
  </si>
  <si>
    <t>2+2</t>
  </si>
  <si>
    <t>-1569875690</t>
  </si>
  <si>
    <t>748531605</t>
  </si>
  <si>
    <t>4+2</t>
  </si>
  <si>
    <t>23</t>
  </si>
  <si>
    <t>1810036825</t>
  </si>
  <si>
    <t>1+2</t>
  </si>
  <si>
    <t>24</t>
  </si>
  <si>
    <t>899133211</t>
  </si>
  <si>
    <t>Výměna (výšková úprava) vtokové mříže uliční vpusti na betonové skruži s použitím betonových vyrovnávacích prvků</t>
  </si>
  <si>
    <t>-791576504</t>
  </si>
  <si>
    <t>https://podminky.urs.cz/item/CS_URS_2024_02/899133211</t>
  </si>
  <si>
    <t>25</t>
  </si>
  <si>
    <t>59224481</t>
  </si>
  <si>
    <t>mříž vtoková s rámem pro uliční vpusť 500x500, zatížení 40 tun</t>
  </si>
  <si>
    <t>-444659255</t>
  </si>
  <si>
    <t>26</t>
  </si>
  <si>
    <t>916131113</t>
  </si>
  <si>
    <t>Osazení silničního obrubníku betonového se zřízením lože, s vyplněním a zatřením spár cementovou maltou ležatého s boční opěrou z betonu prostého, do lože z betonu prostého</t>
  </si>
  <si>
    <t>158564578</t>
  </si>
  <si>
    <t>https://podminky.urs.cz/item/CS_URS_2024_02/916131113</t>
  </si>
  <si>
    <t>"k vjezdům"</t>
  </si>
  <si>
    <t>27</t>
  </si>
  <si>
    <t>59217029</t>
  </si>
  <si>
    <t>obrubník silniční betonový nájezdový 1000x150x150mm</t>
  </si>
  <si>
    <t>-58389476</t>
  </si>
  <si>
    <t>31*1,02 'Přepočtené koeficientem množství</t>
  </si>
  <si>
    <t>28</t>
  </si>
  <si>
    <t>916131213</t>
  </si>
  <si>
    <t>Osazení silničního obrubníku betonového se zřízením lože, s vyplněním a zatřením spár cementovou maltou stojatého s boční opěrou z betonu prostého, do lože z betonu prostého</t>
  </si>
  <si>
    <t>-1172008113</t>
  </si>
  <si>
    <t>https://podminky.urs.cz/item/CS_URS_2024_02/916131213</t>
  </si>
  <si>
    <t>105</t>
  </si>
  <si>
    <t>122</t>
  </si>
  <si>
    <t>29</t>
  </si>
  <si>
    <t>59217031</t>
  </si>
  <si>
    <t>obrubník silniční betonový 1000x150x250mm</t>
  </si>
  <si>
    <t>1824732068</t>
  </si>
  <si>
    <t>227*1,02 'Přepočtené koeficientem množství</t>
  </si>
  <si>
    <t>30</t>
  </si>
  <si>
    <t>381818380</t>
  </si>
  <si>
    <t>6*2</t>
  </si>
  <si>
    <t>31</t>
  </si>
  <si>
    <t>59217030</t>
  </si>
  <si>
    <t>obrubník silniční betonový přechodový 1000x150x150-250mm</t>
  </si>
  <si>
    <t>1996483855</t>
  </si>
  <si>
    <t>12*1,02 'Přepočtené koeficientem množství</t>
  </si>
  <si>
    <t>32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</si>
  <si>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</si>
  <si>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</si>
  <si>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1033813088</t>
  </si>
  <si>
    <t>https://podminky.urs.cz/item/CS_URS_2024_02/916231213</t>
  </si>
  <si>
    <t>33</t>
  </si>
  <si>
    <t>59217017</t>
  </si>
  <si>
    <t>obrubník betonový chodníkový 1000x100x250mm</t>
  </si>
  <si>
    <t>1485680219</t>
  </si>
  <si>
    <t>3*1,02 'Přepočtené koeficientem množství</t>
  </si>
  <si>
    <t>34</t>
  </si>
  <si>
    <t>-147087770</t>
  </si>
  <si>
    <t>16,5+5+18</t>
  </si>
  <si>
    <t>35</t>
  </si>
  <si>
    <t>347247996</t>
  </si>
  <si>
    <t>36</t>
  </si>
  <si>
    <t>-1692709970</t>
  </si>
  <si>
    <t>37</t>
  </si>
  <si>
    <t>-1853851904</t>
  </si>
  <si>
    <t>38</t>
  </si>
  <si>
    <t>557795968</t>
  </si>
  <si>
    <t>39</t>
  </si>
  <si>
    <t>1500121333</t>
  </si>
  <si>
    <t>190,575</t>
  </si>
  <si>
    <t>48,233*10 'Přepočtené koeficientem množství</t>
  </si>
  <si>
    <t>40</t>
  </si>
  <si>
    <t>571781629</t>
  </si>
  <si>
    <t>142,342*2 'Přepočtené koeficientem množství</t>
  </si>
  <si>
    <t>41</t>
  </si>
  <si>
    <t>1871235927</t>
  </si>
  <si>
    <t>42</t>
  </si>
  <si>
    <t>-1587706558</t>
  </si>
  <si>
    <t>43</t>
  </si>
  <si>
    <t>-1618138535</t>
  </si>
  <si>
    <t>44</t>
  </si>
  <si>
    <t>-1797838811</t>
  </si>
  <si>
    <t>45</t>
  </si>
  <si>
    <t>104981425</t>
  </si>
  <si>
    <t>46</t>
  </si>
  <si>
    <t>-1888447549</t>
  </si>
  <si>
    <t>47</t>
  </si>
  <si>
    <t>-179271122</t>
  </si>
  <si>
    <t>SEZNAM FIGUR</t>
  </si>
  <si>
    <t>Výměra</t>
  </si>
  <si>
    <t>Použití figury:</t>
  </si>
  <si>
    <t>Odstranění nánosu na krajnicích tl do 200 mm</t>
  </si>
  <si>
    <t>Zpevnění krajnic štěrkodrtí tl 100 mm</t>
  </si>
  <si>
    <t>Příplatek ZKD 1 km u vodorovné dopravy suti ze sypkých materiálů</t>
  </si>
  <si>
    <t>Nakládání suti na dopravní prostředky pro vodorovnou dopravu</t>
  </si>
  <si>
    <t>Čištění vozovek splachováním vodou</t>
  </si>
  <si>
    <t>Frézování živičného krytu tl 50 mm pruh š přes 0,5 m pl do 500 m2</t>
  </si>
  <si>
    <t>Postřik živičný spojovací z asfaltu v množství 0,50 kg/m2</t>
  </si>
  <si>
    <t>Asfaltový beton vrstva obrusná ACO 11+ (ABS) tř. I tl 60 mm š přes 3 m z nemodifikovaného asfaltu</t>
  </si>
  <si>
    <t>Řezání dilatačních spár š 4 mm hl přes 90 do 100 mm příčných nebo podélných v živičném krytu</t>
  </si>
  <si>
    <t>Těsnění spár zálivkou za studena pro komůrky š 15 mm hl 30 mm s těsnicím profilem</t>
  </si>
  <si>
    <t>Osazení silničního obrubníku betonového stojatého s boční opěrou do lože z betonu prostého</t>
  </si>
  <si>
    <t>Hloubení rýh nezapažených š do 800 mm v hornině třídy těžitelnosti I skupiny 3 objem do 20 m3 strojně</t>
  </si>
  <si>
    <t>Poplatek za uložení na recyklační skládce (skládkovné) stavebního odpadu zeminy a kamení zatříděného do Katalogu odpadů pod kódem 17 05 04</t>
  </si>
  <si>
    <t>Rozebrání dlažeb z betonových nebo kamenných dlaždic komunikací pro pěší ručně</t>
  </si>
  <si>
    <t>Odstranění podkladu živičného tl přes 50 do 100 mm ručně</t>
  </si>
  <si>
    <t>Podklad ze směsi stmelené cementem SC C 8/10 (KSC I) tl 150 mm</t>
  </si>
  <si>
    <t>Postřik živičný infiltrační s posypem z asfaltu množství 1,5 kg/m2</t>
  </si>
  <si>
    <t>Odkopávky a prokopávky nezapažené pro silnice a dálnice v hornině třídy těžitelnosti II objem do 100 m3 strojně</t>
  </si>
  <si>
    <t>Rozebrání dlažeb ze zámkových dlaždic komunikací pro pěší ručně</t>
  </si>
  <si>
    <t>Podklad ze štěrkodrtě ŠD plochy do 100 m2 tl 100 mm</t>
  </si>
  <si>
    <t>Kladení zámkové dlažby komunikací pro pěší ručně tl 60 mm skupiny A pl do 50 m2</t>
  </si>
  <si>
    <t>Vodorovné přemístění přes 9 000 do 10000 m výkopku/sypaniny z horniny třídy těžitelnosti I skupiny 1 až 3</t>
  </si>
  <si>
    <t>Nakládání výkopku z hornin třídy těžitelnosti I skupiny 1 až 3 do 100 m3</t>
  </si>
  <si>
    <t>Poplatek za uložení zeminy a kamení na recyklační skládce (skládkovné) kód odpadu 17 05 04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</si>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</sst>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2" fillId="0" borderId="0" applyNumberFormat="0" applyFill="0" applyBorder="0" applyAlignment="0" applyProtection="0"/>
  </cellStyleXfs>
  <cellXfs count="37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3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3" fillId="0" borderId="13" xfId="0" applyNumberFormat="1" applyFont="1" applyBorder="1" applyAlignment="1" applyProtection="1"/>
    <xf numFmtId="166" fontId="33" fillId="0" borderId="14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4" xfId="0" applyFont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0" fillId="0" borderId="17" xfId="0" applyFont="1" applyBorder="1" applyAlignment="1">
      <alignment horizontal="left" vertical="center" wrapText="1"/>
    </xf>
    <xf numFmtId="0" fontId="40" fillId="0" borderId="23" xfId="0" applyFont="1" applyBorder="1" applyAlignment="1">
      <alignment horizontal="left" vertical="center" wrapText="1"/>
    </xf>
    <xf numFmtId="0" fontId="40" fillId="0" borderId="23" xfId="0" applyFont="1" applyBorder="1" applyAlignment="1">
      <alignment horizontal="left" vertical="center"/>
    </xf>
    <xf numFmtId="167" fontId="40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41" fillId="0" borderId="24" xfId="0" applyFont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1" fillId="0" borderId="26" xfId="0" applyFont="1" applyBorder="1" applyAlignment="1">
      <alignment vertical="center" wrapText="1"/>
    </xf>
    <xf numFmtId="0" fontId="41" fillId="0" borderId="27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27" xfId="0" applyFont="1" applyBorder="1" applyAlignment="1">
      <alignment vertical="center" wrapText="1"/>
    </xf>
    <xf numFmtId="0" fontId="43" fillId="0" borderId="29" xfId="0" applyFont="1" applyBorder="1" applyAlignment="1">
      <alignment horizontal="left" wrapText="1"/>
    </xf>
    <xf numFmtId="0" fontId="41" fillId="0" borderId="28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27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49" fontId="44" fillId="0" borderId="1" xfId="0" applyNumberFormat="1" applyFont="1" applyBorder="1" applyAlignment="1">
      <alignment horizontal="left" vertical="center" wrapText="1"/>
    </xf>
    <xf numFmtId="49" fontId="44" fillId="0" borderId="1" xfId="0" applyNumberFormat="1" applyFont="1" applyBorder="1" applyAlignment="1">
      <alignment vertical="center" wrapText="1"/>
    </xf>
    <xf numFmtId="0" fontId="41" fillId="0" borderId="30" xfId="0" applyFont="1" applyBorder="1" applyAlignment="1">
      <alignment vertical="center" wrapText="1"/>
    </xf>
    <xf numFmtId="0" fontId="46" fillId="0" borderId="29" xfId="0" applyFont="1" applyBorder="1" applyAlignment="1">
      <alignment vertical="center" wrapText="1"/>
    </xf>
    <xf numFmtId="0" fontId="41" fillId="0" borderId="31" xfId="0" applyFont="1" applyBorder="1" applyAlignment="1">
      <alignment vertical="center" wrapText="1"/>
    </xf>
    <xf numFmtId="0" fontId="41" fillId="0" borderId="1" xfId="0" applyFont="1" applyBorder="1" applyAlignment="1">
      <alignment vertical="top"/>
    </xf>
    <xf numFmtId="0" fontId="41" fillId="0" borderId="0" xfId="0" applyFont="1" applyAlignment="1">
      <alignment vertical="top"/>
    </xf>
    <xf numFmtId="0" fontId="41" fillId="0" borderId="24" xfId="0" applyFont="1" applyBorder="1" applyAlignment="1">
      <alignment horizontal="left" vertical="center"/>
    </xf>
    <xf numFmtId="0" fontId="41" fillId="0" borderId="25" xfId="0" applyFont="1" applyBorder="1" applyAlignment="1">
      <alignment horizontal="left" vertical="center"/>
    </xf>
    <xf numFmtId="0" fontId="41" fillId="0" borderId="26" xfId="0" applyFont="1" applyBorder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1" fillId="0" borderId="28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4" fillId="0" borderId="1" xfId="0" applyFont="1" applyFill="1" applyBorder="1" applyAlignment="1">
      <alignment horizontal="left" vertical="center"/>
    </xf>
    <xf numFmtId="0" fontId="44" fillId="0" borderId="1" xfId="0" applyFont="1" applyFill="1" applyBorder="1" applyAlignment="1">
      <alignment horizontal="center" vertical="center"/>
    </xf>
    <xf numFmtId="0" fontId="41" fillId="0" borderId="30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/>
    </xf>
    <xf numFmtId="0" fontId="45" fillId="0" borderId="28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center" vertical="top"/>
    </xf>
    <xf numFmtId="0" fontId="45" fillId="0" borderId="30" xfId="0" applyFont="1" applyBorder="1" applyAlignment="1">
      <alignment horizontal="left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3" fillId="0" borderId="1" xfId="0" applyFont="1" applyBorder="1" applyAlignment="1">
      <alignment vertical="center"/>
    </xf>
    <xf numFmtId="0" fontId="47" fillId="0" borderId="29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44" fillId="0" borderId="1" xfId="0" applyFont="1" applyBorder="1" applyAlignment="1">
      <alignment vertical="top"/>
    </xf>
    <xf numFmtId="49" fontId="44" fillId="0" borderId="1" xfId="0" applyNumberFormat="1" applyFont="1" applyBorder="1" applyAlignment="1">
      <alignment horizontal="left" vertical="center"/>
    </xf>
    <xf numFmtId="0" fontId="50" fillId="0" borderId="27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vertical="top"/>
    </xf>
    <xf numFmtId="0" fontId="51" fillId="0" borderId="1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horizontal="center" vertical="center"/>
    </xf>
    <xf numFmtId="49" fontId="51" fillId="0" borderId="1" xfId="0" applyNumberFormat="1" applyFont="1" applyBorder="1" applyAlignment="1" applyProtection="1">
      <alignment horizontal="left" vertical="center"/>
    </xf>
    <xf numFmtId="0" fontId="50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3" fillId="0" borderId="29" xfId="0" applyFont="1" applyBorder="1" applyAlignment="1">
      <alignment horizontal="left"/>
    </xf>
    <xf numFmtId="0" fontId="47" fillId="0" borderId="29" xfId="0" applyFont="1" applyBorder="1" applyAlignment="1"/>
    <xf numFmtId="0" fontId="41" fillId="0" borderId="27" xfId="0" applyFont="1" applyBorder="1" applyAlignment="1">
      <alignment vertical="top"/>
    </xf>
    <xf numFmtId="0" fontId="41" fillId="0" borderId="28" xfId="0" applyFont="1" applyBorder="1" applyAlignment="1">
      <alignment vertical="top"/>
    </xf>
    <xf numFmtId="0" fontId="41" fillId="0" borderId="30" xfId="0" applyFont="1" applyBorder="1" applyAlignment="1">
      <alignment vertical="top"/>
    </xf>
    <xf numFmtId="0" fontId="41" fillId="0" borderId="29" xfId="0" applyFont="1" applyBorder="1" applyAlignment="1">
      <alignment vertical="top"/>
    </xf>
    <xf numFmtId="0" fontId="41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13154523" TargetMode="External" /><Relationship Id="rId2" Type="http://schemas.openxmlformats.org/officeDocument/2006/relationships/hyperlink" Target="https://podminky.urs.cz/item/CS_URS_2024_02/569831111" TargetMode="External" /><Relationship Id="rId3" Type="http://schemas.openxmlformats.org/officeDocument/2006/relationships/hyperlink" Target="https://podminky.urs.cz/item/CS_URS_2024_02/573211109" TargetMode="External" /><Relationship Id="rId4" Type="http://schemas.openxmlformats.org/officeDocument/2006/relationships/hyperlink" Target="https://podminky.urs.cz/item/CS_URS_2024_02/577154121" TargetMode="External" /><Relationship Id="rId5" Type="http://schemas.openxmlformats.org/officeDocument/2006/relationships/hyperlink" Target="https://podminky.urs.cz/item/CS_URS_2024_02/899132122" TargetMode="External" /><Relationship Id="rId6" Type="http://schemas.openxmlformats.org/officeDocument/2006/relationships/hyperlink" Target="https://podminky.urs.cz/item/CS_URS_2024_02/899132211" TargetMode="External" /><Relationship Id="rId7" Type="http://schemas.openxmlformats.org/officeDocument/2006/relationships/hyperlink" Target="https://podminky.urs.cz/item/CS_URS_2024_02/899132212" TargetMode="External" /><Relationship Id="rId8" Type="http://schemas.openxmlformats.org/officeDocument/2006/relationships/hyperlink" Target="https://podminky.urs.cz/item/CS_URS_2024_02/899132213" TargetMode="External" /><Relationship Id="rId9" Type="http://schemas.openxmlformats.org/officeDocument/2006/relationships/hyperlink" Target="https://podminky.urs.cz/item/CS_URS_2024_02/919112114" TargetMode="External" /><Relationship Id="rId10" Type="http://schemas.openxmlformats.org/officeDocument/2006/relationships/hyperlink" Target="https://podminky.urs.cz/item/CS_URS_2024_02/919121122" TargetMode="External" /><Relationship Id="rId11" Type="http://schemas.openxmlformats.org/officeDocument/2006/relationships/hyperlink" Target="https://podminky.urs.cz/item/CS_URS_2024_02/938908411" TargetMode="External" /><Relationship Id="rId12" Type="http://schemas.openxmlformats.org/officeDocument/2006/relationships/hyperlink" Target="https://podminky.urs.cz/item/CS_URS_2024_02/938909612" TargetMode="External" /><Relationship Id="rId13" Type="http://schemas.openxmlformats.org/officeDocument/2006/relationships/hyperlink" Target="https://podminky.urs.cz/item/CS_URS_2024_02/997221551" TargetMode="External" /><Relationship Id="rId14" Type="http://schemas.openxmlformats.org/officeDocument/2006/relationships/hyperlink" Target="https://podminky.urs.cz/item/CS_URS_2024_02/997221559" TargetMode="External" /><Relationship Id="rId15" Type="http://schemas.openxmlformats.org/officeDocument/2006/relationships/hyperlink" Target="https://podminky.urs.cz/item/CS_URS_2024_02/997221559" TargetMode="External" /><Relationship Id="rId16" Type="http://schemas.openxmlformats.org/officeDocument/2006/relationships/hyperlink" Target="https://podminky.urs.cz/item/CS_URS_2024_02/997221611" TargetMode="External" /><Relationship Id="rId17" Type="http://schemas.openxmlformats.org/officeDocument/2006/relationships/hyperlink" Target="https://podminky.urs.cz/item/CS_URS_2024_02/997221873" TargetMode="External" /><Relationship Id="rId18" Type="http://schemas.openxmlformats.org/officeDocument/2006/relationships/hyperlink" Target="https://podminky.urs.cz/item/CS_URS_2024_02/998225111" TargetMode="External" /><Relationship Id="rId19" Type="http://schemas.openxmlformats.org/officeDocument/2006/relationships/hyperlink" Target="https://podminky.urs.cz/item/CS_URS_2024_02/010001000" TargetMode="External" /><Relationship Id="rId20" Type="http://schemas.openxmlformats.org/officeDocument/2006/relationships/hyperlink" Target="https://podminky.urs.cz/item/CS_URS_2024_02/020001000" TargetMode="External" /><Relationship Id="rId21" Type="http://schemas.openxmlformats.org/officeDocument/2006/relationships/hyperlink" Target="https://podminky.urs.cz/item/CS_URS_2024_02/030001000" TargetMode="External" /><Relationship Id="rId22" Type="http://schemas.openxmlformats.org/officeDocument/2006/relationships/hyperlink" Target="https://podminky.urs.cz/item/CS_URS_2024_02/040001000" TargetMode="External" /><Relationship Id="rId23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13106121" TargetMode="External" /><Relationship Id="rId2" Type="http://schemas.openxmlformats.org/officeDocument/2006/relationships/hyperlink" Target="https://podminky.urs.cz/item/CS_URS_2024_02/113106123" TargetMode="External" /><Relationship Id="rId3" Type="http://schemas.openxmlformats.org/officeDocument/2006/relationships/hyperlink" Target="https://podminky.urs.cz/item/CS_URS_2024_02/113107142" TargetMode="External" /><Relationship Id="rId4" Type="http://schemas.openxmlformats.org/officeDocument/2006/relationships/hyperlink" Target="https://podminky.urs.cz/item/CS_URS_2024_02/113154523" TargetMode="External" /><Relationship Id="rId5" Type="http://schemas.openxmlformats.org/officeDocument/2006/relationships/hyperlink" Target="https://podminky.urs.cz/item/CS_URS_2024_02/113202111" TargetMode="External" /><Relationship Id="rId6" Type="http://schemas.openxmlformats.org/officeDocument/2006/relationships/hyperlink" Target="https://podminky.urs.cz/item/CS_URS_2024_02/122452203" TargetMode="External" /><Relationship Id="rId7" Type="http://schemas.openxmlformats.org/officeDocument/2006/relationships/hyperlink" Target="https://podminky.urs.cz/item/CS_URS_2024_02/132251101" TargetMode="External" /><Relationship Id="rId8" Type="http://schemas.openxmlformats.org/officeDocument/2006/relationships/hyperlink" Target="https://podminky.urs.cz/item/CS_URS_2024_02/162751117" TargetMode="External" /><Relationship Id="rId9" Type="http://schemas.openxmlformats.org/officeDocument/2006/relationships/hyperlink" Target="https://podminky.urs.cz/item/CS_URS_2024_02/167151101" TargetMode="External" /><Relationship Id="rId10" Type="http://schemas.openxmlformats.org/officeDocument/2006/relationships/hyperlink" Target="https://podminky.urs.cz/item/CS_URS_2024_02/171201231" TargetMode="External" /><Relationship Id="rId11" Type="http://schemas.openxmlformats.org/officeDocument/2006/relationships/hyperlink" Target="https://podminky.urs.cz/item/CS_URS_2024_02/564831011" TargetMode="External" /><Relationship Id="rId12" Type="http://schemas.openxmlformats.org/officeDocument/2006/relationships/hyperlink" Target="https://podminky.urs.cz/item/CS_URS_2024_02/567122114" TargetMode="External" /><Relationship Id="rId13" Type="http://schemas.openxmlformats.org/officeDocument/2006/relationships/hyperlink" Target="https://podminky.urs.cz/item/CS_URS_2024_02/569831111" TargetMode="External" /><Relationship Id="rId14" Type="http://schemas.openxmlformats.org/officeDocument/2006/relationships/hyperlink" Target="https://podminky.urs.cz/item/CS_URS_2024_02/573111113" TargetMode="External" /><Relationship Id="rId15" Type="http://schemas.openxmlformats.org/officeDocument/2006/relationships/hyperlink" Target="https://podminky.urs.cz/item/CS_URS_2024_02/573211109" TargetMode="External" /><Relationship Id="rId16" Type="http://schemas.openxmlformats.org/officeDocument/2006/relationships/hyperlink" Target="https://podminky.urs.cz/item/CS_URS_2024_02/577154121" TargetMode="External" /><Relationship Id="rId17" Type="http://schemas.openxmlformats.org/officeDocument/2006/relationships/hyperlink" Target="https://podminky.urs.cz/item/CS_URS_2024_02/596211110" TargetMode="External" /><Relationship Id="rId18" Type="http://schemas.openxmlformats.org/officeDocument/2006/relationships/hyperlink" Target="https://podminky.urs.cz/item/CS_URS_2024_02/899132122" TargetMode="External" /><Relationship Id="rId19" Type="http://schemas.openxmlformats.org/officeDocument/2006/relationships/hyperlink" Target="https://podminky.urs.cz/item/CS_URS_2024_02/899132211" TargetMode="External" /><Relationship Id="rId20" Type="http://schemas.openxmlformats.org/officeDocument/2006/relationships/hyperlink" Target="https://podminky.urs.cz/item/CS_URS_2024_02/899132212" TargetMode="External" /><Relationship Id="rId21" Type="http://schemas.openxmlformats.org/officeDocument/2006/relationships/hyperlink" Target="https://podminky.urs.cz/item/CS_URS_2024_02/899132213" TargetMode="External" /><Relationship Id="rId22" Type="http://schemas.openxmlformats.org/officeDocument/2006/relationships/hyperlink" Target="https://podminky.urs.cz/item/CS_URS_2024_02/899133211" TargetMode="External" /><Relationship Id="rId23" Type="http://schemas.openxmlformats.org/officeDocument/2006/relationships/hyperlink" Target="https://podminky.urs.cz/item/CS_URS_2024_02/916131113" TargetMode="External" /><Relationship Id="rId24" Type="http://schemas.openxmlformats.org/officeDocument/2006/relationships/hyperlink" Target="https://podminky.urs.cz/item/CS_URS_2024_02/916131213" TargetMode="External" /><Relationship Id="rId25" Type="http://schemas.openxmlformats.org/officeDocument/2006/relationships/hyperlink" Target="https://podminky.urs.cz/item/CS_URS_2024_02/916131213" TargetMode="External" /><Relationship Id="rId26" Type="http://schemas.openxmlformats.org/officeDocument/2006/relationships/hyperlink" Target="https://podminky.urs.cz/item/CS_URS_2024_02/916231213" TargetMode="External" /><Relationship Id="rId27" Type="http://schemas.openxmlformats.org/officeDocument/2006/relationships/hyperlink" Target="https://podminky.urs.cz/item/CS_URS_2024_02/919112114" TargetMode="External" /><Relationship Id="rId28" Type="http://schemas.openxmlformats.org/officeDocument/2006/relationships/hyperlink" Target="https://podminky.urs.cz/item/CS_URS_2024_02/919121122" TargetMode="External" /><Relationship Id="rId29" Type="http://schemas.openxmlformats.org/officeDocument/2006/relationships/hyperlink" Target="https://podminky.urs.cz/item/CS_URS_2024_02/938908411" TargetMode="External" /><Relationship Id="rId30" Type="http://schemas.openxmlformats.org/officeDocument/2006/relationships/hyperlink" Target="https://podminky.urs.cz/item/CS_URS_2024_02/938909612" TargetMode="External" /><Relationship Id="rId31" Type="http://schemas.openxmlformats.org/officeDocument/2006/relationships/hyperlink" Target="https://podminky.urs.cz/item/CS_URS_2024_02/997221551" TargetMode="External" /><Relationship Id="rId32" Type="http://schemas.openxmlformats.org/officeDocument/2006/relationships/hyperlink" Target="https://podminky.urs.cz/item/CS_URS_2024_02/997221559" TargetMode="External" /><Relationship Id="rId33" Type="http://schemas.openxmlformats.org/officeDocument/2006/relationships/hyperlink" Target="https://podminky.urs.cz/item/CS_URS_2024_02/997221559" TargetMode="External" /><Relationship Id="rId34" Type="http://schemas.openxmlformats.org/officeDocument/2006/relationships/hyperlink" Target="https://podminky.urs.cz/item/CS_URS_2024_02/997221611" TargetMode="External" /><Relationship Id="rId35" Type="http://schemas.openxmlformats.org/officeDocument/2006/relationships/hyperlink" Target="https://podminky.urs.cz/item/CS_URS_2024_02/997221873" TargetMode="External" /><Relationship Id="rId36" Type="http://schemas.openxmlformats.org/officeDocument/2006/relationships/hyperlink" Target="https://podminky.urs.cz/item/CS_URS_2024_02/998225111" TargetMode="External" /><Relationship Id="rId37" Type="http://schemas.openxmlformats.org/officeDocument/2006/relationships/hyperlink" Target="https://podminky.urs.cz/item/CS_URS_2024_02/010001000" TargetMode="External" /><Relationship Id="rId38" Type="http://schemas.openxmlformats.org/officeDocument/2006/relationships/hyperlink" Target="https://podminky.urs.cz/item/CS_URS_2024_02/020001000" TargetMode="External" /><Relationship Id="rId39" Type="http://schemas.openxmlformats.org/officeDocument/2006/relationships/hyperlink" Target="https://podminky.urs.cz/item/CS_URS_2024_02/030001000" TargetMode="External" /><Relationship Id="rId40" Type="http://schemas.openxmlformats.org/officeDocument/2006/relationships/hyperlink" Target="https://podminky.urs.cz/item/CS_URS_2024_02/040001000" TargetMode="External" /><Relationship Id="rId4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28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30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30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28</v>
      </c>
      <c r="AL14" s="24"/>
      <c r="AM14" s="24"/>
      <c r="AN14" s="36" t="s">
        <v>30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22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28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32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33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34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28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4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35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36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37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38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39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40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41</v>
      </c>
      <c r="E29" s="49"/>
      <c r="F29" s="34" t="s">
        <v>42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43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44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45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46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47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48</v>
      </c>
      <c r="U35" s="56"/>
      <c r="V35" s="56"/>
      <c r="W35" s="56"/>
      <c r="X35" s="58" t="s">
        <v>49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50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2024R0055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Oprava komunikací a chodníků Zlivice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 xml:space="preserve"> 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25. 7. 2024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Obec Čížová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31</v>
      </c>
      <c r="AJ49" s="42"/>
      <c r="AK49" s="42"/>
      <c r="AL49" s="42"/>
      <c r="AM49" s="75" t="str">
        <f>IF(E17="","",E17)</f>
        <v xml:space="preserve"> </v>
      </c>
      <c r="AN49" s="66"/>
      <c r="AO49" s="66"/>
      <c r="AP49" s="66"/>
      <c r="AQ49" s="42"/>
      <c r="AR49" s="46"/>
      <c r="AS49" s="76" t="s">
        <v>51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29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33</v>
      </c>
      <c r="AJ50" s="42"/>
      <c r="AK50" s="42"/>
      <c r="AL50" s="42"/>
      <c r="AM50" s="75" t="str">
        <f>IF(E20="","",E20)</f>
        <v>Ing. Jitka Kubec Dupalová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52</v>
      </c>
      <c r="D52" s="89"/>
      <c r="E52" s="89"/>
      <c r="F52" s="89"/>
      <c r="G52" s="89"/>
      <c r="H52" s="90"/>
      <c r="I52" s="91" t="s">
        <v>53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54</v>
      </c>
      <c r="AH52" s="89"/>
      <c r="AI52" s="89"/>
      <c r="AJ52" s="89"/>
      <c r="AK52" s="89"/>
      <c r="AL52" s="89"/>
      <c r="AM52" s="89"/>
      <c r="AN52" s="91" t="s">
        <v>55</v>
      </c>
      <c r="AO52" s="89"/>
      <c r="AP52" s="89"/>
      <c r="AQ52" s="93" t="s">
        <v>56</v>
      </c>
      <c r="AR52" s="46"/>
      <c r="AS52" s="94" t="s">
        <v>57</v>
      </c>
      <c r="AT52" s="95" t="s">
        <v>58</v>
      </c>
      <c r="AU52" s="95" t="s">
        <v>59</v>
      </c>
      <c r="AV52" s="95" t="s">
        <v>60</v>
      </c>
      <c r="AW52" s="95" t="s">
        <v>61</v>
      </c>
      <c r="AX52" s="95" t="s">
        <v>62</v>
      </c>
      <c r="AY52" s="95" t="s">
        <v>63</v>
      </c>
      <c r="AZ52" s="95" t="s">
        <v>64</v>
      </c>
      <c r="BA52" s="95" t="s">
        <v>65</v>
      </c>
      <c r="BB52" s="95" t="s">
        <v>66</v>
      </c>
      <c r="BC52" s="95" t="s">
        <v>67</v>
      </c>
      <c r="BD52" s="96" t="s">
        <v>68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69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ROUND(SUM(AG55:AG56),2)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ROUND(SUM(AS55:AS56),2)</f>
        <v>0</v>
      </c>
      <c r="AT54" s="108">
        <f>ROUND(SUM(AV54:AW54),2)</f>
        <v>0</v>
      </c>
      <c r="AU54" s="109">
        <f>ROUND(SUM(AU55:AU56),5)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ROUND(SUM(AZ55:AZ56),2)</f>
        <v>0</v>
      </c>
      <c r="BA54" s="108">
        <f>ROUND(SUM(BA55:BA56),2)</f>
        <v>0</v>
      </c>
      <c r="BB54" s="108">
        <f>ROUND(SUM(BB55:BB56),2)</f>
        <v>0</v>
      </c>
      <c r="BC54" s="108">
        <f>ROUND(SUM(BC55:BC56),2)</f>
        <v>0</v>
      </c>
      <c r="BD54" s="110">
        <f>ROUND(SUM(BD55:BD56),2)</f>
        <v>0</v>
      </c>
      <c r="BE54" s="6"/>
      <c r="BS54" s="111" t="s">
        <v>70</v>
      </c>
      <c r="BT54" s="111" t="s">
        <v>71</v>
      </c>
      <c r="BU54" s="112" t="s">
        <v>72</v>
      </c>
      <c r="BV54" s="111" t="s">
        <v>73</v>
      </c>
      <c r="BW54" s="111" t="s">
        <v>5</v>
      </c>
      <c r="BX54" s="111" t="s">
        <v>74</v>
      </c>
      <c r="CL54" s="111" t="s">
        <v>19</v>
      </c>
    </row>
    <row r="55" s="7" customFormat="1" ht="16.5" customHeight="1">
      <c r="A55" s="113" t="s">
        <v>75</v>
      </c>
      <c r="B55" s="114"/>
      <c r="C55" s="115"/>
      <c r="D55" s="116" t="s">
        <v>76</v>
      </c>
      <c r="E55" s="116"/>
      <c r="F55" s="116"/>
      <c r="G55" s="116"/>
      <c r="H55" s="116"/>
      <c r="I55" s="117"/>
      <c r="J55" s="116" t="s">
        <v>77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'1. část - Od č.p. 6 k has...'!J30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78</v>
      </c>
      <c r="AR55" s="120"/>
      <c r="AS55" s="121">
        <v>0</v>
      </c>
      <c r="AT55" s="122">
        <f>ROUND(SUM(AV55:AW55),2)</f>
        <v>0</v>
      </c>
      <c r="AU55" s="123">
        <f>'1. část - Od č.p. 6 k has...'!P91</f>
        <v>0</v>
      </c>
      <c r="AV55" s="122">
        <f>'1. část - Od č.p. 6 k has...'!J33</f>
        <v>0</v>
      </c>
      <c r="AW55" s="122">
        <f>'1. část - Od č.p. 6 k has...'!J34</f>
        <v>0</v>
      </c>
      <c r="AX55" s="122">
        <f>'1. část - Od č.p. 6 k has...'!J35</f>
        <v>0</v>
      </c>
      <c r="AY55" s="122">
        <f>'1. část - Od č.p. 6 k has...'!J36</f>
        <v>0</v>
      </c>
      <c r="AZ55" s="122">
        <f>'1. část - Od č.p. 6 k has...'!F33</f>
        <v>0</v>
      </c>
      <c r="BA55" s="122">
        <f>'1. část - Od č.p. 6 k has...'!F34</f>
        <v>0</v>
      </c>
      <c r="BB55" s="122">
        <f>'1. část - Od č.p. 6 k has...'!F35</f>
        <v>0</v>
      </c>
      <c r="BC55" s="122">
        <f>'1. část - Od č.p. 6 k has...'!F36</f>
        <v>0</v>
      </c>
      <c r="BD55" s="124">
        <f>'1. část - Od č.p. 6 k has...'!F37</f>
        <v>0</v>
      </c>
      <c r="BE55" s="7"/>
      <c r="BT55" s="125" t="s">
        <v>79</v>
      </c>
      <c r="BV55" s="125" t="s">
        <v>73</v>
      </c>
      <c r="BW55" s="125" t="s">
        <v>80</v>
      </c>
      <c r="BX55" s="125" t="s">
        <v>5</v>
      </c>
      <c r="CL55" s="125" t="s">
        <v>19</v>
      </c>
      <c r="CM55" s="125" t="s">
        <v>81</v>
      </c>
    </row>
    <row r="56" s="7" customFormat="1" ht="16.5" customHeight="1">
      <c r="A56" s="113" t="s">
        <v>75</v>
      </c>
      <c r="B56" s="114"/>
      <c r="C56" s="115"/>
      <c r="D56" s="116" t="s">
        <v>82</v>
      </c>
      <c r="E56" s="116"/>
      <c r="F56" s="116"/>
      <c r="G56" s="116"/>
      <c r="H56" s="116"/>
      <c r="I56" s="117"/>
      <c r="J56" s="116" t="s">
        <v>83</v>
      </c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8">
        <f>'2. část - Od pekárny k č....'!J30</f>
        <v>0</v>
      </c>
      <c r="AH56" s="117"/>
      <c r="AI56" s="117"/>
      <c r="AJ56" s="117"/>
      <c r="AK56" s="117"/>
      <c r="AL56" s="117"/>
      <c r="AM56" s="117"/>
      <c r="AN56" s="118">
        <f>SUM(AG56,AT56)</f>
        <v>0</v>
      </c>
      <c r="AO56" s="117"/>
      <c r="AP56" s="117"/>
      <c r="AQ56" s="119" t="s">
        <v>78</v>
      </c>
      <c r="AR56" s="120"/>
      <c r="AS56" s="126">
        <v>0</v>
      </c>
      <c r="AT56" s="127">
        <f>ROUND(SUM(AV56:AW56),2)</f>
        <v>0</v>
      </c>
      <c r="AU56" s="128">
        <f>'2. část - Od pekárny k č....'!P91</f>
        <v>0</v>
      </c>
      <c r="AV56" s="127">
        <f>'2. část - Od pekárny k č....'!J33</f>
        <v>0</v>
      </c>
      <c r="AW56" s="127">
        <f>'2. část - Od pekárny k č....'!J34</f>
        <v>0</v>
      </c>
      <c r="AX56" s="127">
        <f>'2. část - Od pekárny k č....'!J35</f>
        <v>0</v>
      </c>
      <c r="AY56" s="127">
        <f>'2. část - Od pekárny k č....'!J36</f>
        <v>0</v>
      </c>
      <c r="AZ56" s="127">
        <f>'2. část - Od pekárny k č....'!F33</f>
        <v>0</v>
      </c>
      <c r="BA56" s="127">
        <f>'2. část - Od pekárny k č....'!F34</f>
        <v>0</v>
      </c>
      <c r="BB56" s="127">
        <f>'2. část - Od pekárny k č....'!F35</f>
        <v>0</v>
      </c>
      <c r="BC56" s="127">
        <f>'2. část - Od pekárny k č....'!F36</f>
        <v>0</v>
      </c>
      <c r="BD56" s="129">
        <f>'2. část - Od pekárny k č....'!F37</f>
        <v>0</v>
      </c>
      <c r="BE56" s="7"/>
      <c r="BT56" s="125" t="s">
        <v>79</v>
      </c>
      <c r="BV56" s="125" t="s">
        <v>73</v>
      </c>
      <c r="BW56" s="125" t="s">
        <v>84</v>
      </c>
      <c r="BX56" s="125" t="s">
        <v>5</v>
      </c>
      <c r="CL56" s="125" t="s">
        <v>19</v>
      </c>
      <c r="CM56" s="125" t="s">
        <v>81</v>
      </c>
    </row>
    <row r="57" s="2" customFormat="1" ht="30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6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</row>
    <row r="58" s="2" customFormat="1" ht="6.96" customHeight="1">
      <c r="A58" s="40"/>
      <c r="B58" s="61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46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</row>
  </sheetData>
  <sheetProtection sheet="1" formatColumns="0" formatRows="0" objects="1" scenarios="1" spinCount="100000" saltValue="/hSGqPpk0pwiuVOI2Jc8sPNLsU2tlpzofX5A+EaOxE8qeGsXCIuBvN0uV/IfunipuIrzuIGI/Pecg/vQCK7gaw==" hashValue="kIR+xXMQJmtEwYWTNABJsM0S0K75LTSw0c5fWB/NNrzblERvVCnevkYAKiX98OTD2QBJtriqwD51My1RGens2g==" algorithmName="SHA-512" password="CC35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G54:AM54"/>
    <mergeCell ref="AN54:AP54"/>
    <mergeCell ref="AR2:BE2"/>
  </mergeCells>
  <hyperlinks>
    <hyperlink ref="A55" location="'1. část - Od č.p. 6 k has...'!C2" display="/"/>
    <hyperlink ref="A56" location="'2. část - Od pekárny k č.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80</v>
      </c>
      <c r="AZ2" s="130" t="s">
        <v>85</v>
      </c>
      <c r="BA2" s="130" t="s">
        <v>19</v>
      </c>
      <c r="BB2" s="130" t="s">
        <v>19</v>
      </c>
      <c r="BC2" s="130" t="s">
        <v>86</v>
      </c>
      <c r="BD2" s="130" t="s">
        <v>81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2"/>
      <c r="AT3" s="19" t="s">
        <v>81</v>
      </c>
      <c r="AZ3" s="130" t="s">
        <v>87</v>
      </c>
      <c r="BA3" s="130" t="s">
        <v>19</v>
      </c>
      <c r="BB3" s="130" t="s">
        <v>19</v>
      </c>
      <c r="BC3" s="130" t="s">
        <v>88</v>
      </c>
      <c r="BD3" s="130" t="s">
        <v>81</v>
      </c>
    </row>
    <row r="4" s="1" customFormat="1" ht="24.96" customHeight="1">
      <c r="B4" s="22"/>
      <c r="D4" s="133" t="s">
        <v>89</v>
      </c>
      <c r="L4" s="22"/>
      <c r="M4" s="134" t="s">
        <v>10</v>
      </c>
      <c r="AT4" s="19" t="s">
        <v>4</v>
      </c>
      <c r="AZ4" s="130" t="s">
        <v>90</v>
      </c>
      <c r="BA4" s="130" t="s">
        <v>19</v>
      </c>
      <c r="BB4" s="130" t="s">
        <v>19</v>
      </c>
      <c r="BC4" s="130" t="s">
        <v>91</v>
      </c>
      <c r="BD4" s="130" t="s">
        <v>81</v>
      </c>
    </row>
    <row r="5" s="1" customFormat="1" ht="6.96" customHeight="1">
      <c r="B5" s="22"/>
      <c r="L5" s="22"/>
      <c r="AZ5" s="130" t="s">
        <v>92</v>
      </c>
      <c r="BA5" s="130" t="s">
        <v>19</v>
      </c>
      <c r="BB5" s="130" t="s">
        <v>19</v>
      </c>
      <c r="BC5" s="130" t="s">
        <v>93</v>
      </c>
      <c r="BD5" s="130" t="s">
        <v>81</v>
      </c>
    </row>
    <row r="6" s="1" customFormat="1" ht="12" customHeight="1">
      <c r="B6" s="22"/>
      <c r="D6" s="135" t="s">
        <v>16</v>
      </c>
      <c r="L6" s="22"/>
    </row>
    <row r="7" s="1" customFormat="1" ht="16.5" customHeight="1">
      <c r="B7" s="22"/>
      <c r="E7" s="136" t="str">
        <f>'Rekapitulace stavby'!K6</f>
        <v>Oprava komunikací a chodníků Zlivice</v>
      </c>
      <c r="F7" s="135"/>
      <c r="G7" s="135"/>
      <c r="H7" s="135"/>
      <c r="L7" s="22"/>
    </row>
    <row r="8" s="2" customFormat="1" ht="12" customHeight="1">
      <c r="A8" s="40"/>
      <c r="B8" s="46"/>
      <c r="C8" s="40"/>
      <c r="D8" s="135" t="s">
        <v>94</v>
      </c>
      <c r="E8" s="40"/>
      <c r="F8" s="40"/>
      <c r="G8" s="40"/>
      <c r="H8" s="40"/>
      <c r="I8" s="40"/>
      <c r="J8" s="40"/>
      <c r="K8" s="40"/>
      <c r="L8" s="137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8" t="s">
        <v>95</v>
      </c>
      <c r="F9" s="40"/>
      <c r="G9" s="40"/>
      <c r="H9" s="40"/>
      <c r="I9" s="40"/>
      <c r="J9" s="40"/>
      <c r="K9" s="40"/>
      <c r="L9" s="137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7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5" t="s">
        <v>18</v>
      </c>
      <c r="E11" s="40"/>
      <c r="F11" s="139" t="s">
        <v>19</v>
      </c>
      <c r="G11" s="40"/>
      <c r="H11" s="40"/>
      <c r="I11" s="135" t="s">
        <v>20</v>
      </c>
      <c r="J11" s="139" t="s">
        <v>19</v>
      </c>
      <c r="K11" s="40"/>
      <c r="L11" s="137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5" t="s">
        <v>21</v>
      </c>
      <c r="E12" s="40"/>
      <c r="F12" s="139" t="s">
        <v>22</v>
      </c>
      <c r="G12" s="40"/>
      <c r="H12" s="40"/>
      <c r="I12" s="135" t="s">
        <v>23</v>
      </c>
      <c r="J12" s="140" t="str">
        <f>'Rekapitulace stavby'!AN8</f>
        <v>25. 7. 2024</v>
      </c>
      <c r="K12" s="40"/>
      <c r="L12" s="137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7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5" t="s">
        <v>25</v>
      </c>
      <c r="E14" s="40"/>
      <c r="F14" s="40"/>
      <c r="G14" s="40"/>
      <c r="H14" s="40"/>
      <c r="I14" s="135" t="s">
        <v>26</v>
      </c>
      <c r="J14" s="139" t="s">
        <v>19</v>
      </c>
      <c r="K14" s="40"/>
      <c r="L14" s="137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9" t="s">
        <v>27</v>
      </c>
      <c r="F15" s="40"/>
      <c r="G15" s="40"/>
      <c r="H15" s="40"/>
      <c r="I15" s="135" t="s">
        <v>28</v>
      </c>
      <c r="J15" s="139" t="s">
        <v>19</v>
      </c>
      <c r="K15" s="40"/>
      <c r="L15" s="137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7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5" t="s">
        <v>29</v>
      </c>
      <c r="E17" s="40"/>
      <c r="F17" s="40"/>
      <c r="G17" s="40"/>
      <c r="H17" s="40"/>
      <c r="I17" s="135" t="s">
        <v>26</v>
      </c>
      <c r="J17" s="35" t="str">
        <f>'Rekapitulace stavby'!AN13</f>
        <v>Vyplň údaj</v>
      </c>
      <c r="K17" s="40"/>
      <c r="L17" s="137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9"/>
      <c r="G18" s="139"/>
      <c r="H18" s="139"/>
      <c r="I18" s="135" t="s">
        <v>28</v>
      </c>
      <c r="J18" s="35" t="str">
        <f>'Rekapitulace stavby'!AN14</f>
        <v>Vyplň údaj</v>
      </c>
      <c r="K18" s="40"/>
      <c r="L18" s="137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7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5" t="s">
        <v>31</v>
      </c>
      <c r="E20" s="40"/>
      <c r="F20" s="40"/>
      <c r="G20" s="40"/>
      <c r="H20" s="40"/>
      <c r="I20" s="135" t="s">
        <v>26</v>
      </c>
      <c r="J20" s="139" t="str">
        <f>IF('Rekapitulace stavby'!AN16="","",'Rekapitulace stavby'!AN16)</f>
        <v/>
      </c>
      <c r="K20" s="40"/>
      <c r="L20" s="137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9" t="str">
        <f>IF('Rekapitulace stavby'!E17="","",'Rekapitulace stavby'!E17)</f>
        <v xml:space="preserve"> </v>
      </c>
      <c r="F21" s="40"/>
      <c r="G21" s="40"/>
      <c r="H21" s="40"/>
      <c r="I21" s="135" t="s">
        <v>28</v>
      </c>
      <c r="J21" s="139" t="str">
        <f>IF('Rekapitulace stavby'!AN17="","",'Rekapitulace stavby'!AN17)</f>
        <v/>
      </c>
      <c r="K21" s="40"/>
      <c r="L21" s="137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7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5" t="s">
        <v>33</v>
      </c>
      <c r="E23" s="40"/>
      <c r="F23" s="40"/>
      <c r="G23" s="40"/>
      <c r="H23" s="40"/>
      <c r="I23" s="135" t="s">
        <v>26</v>
      </c>
      <c r="J23" s="139" t="s">
        <v>19</v>
      </c>
      <c r="K23" s="40"/>
      <c r="L23" s="137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9" t="s">
        <v>34</v>
      </c>
      <c r="F24" s="40"/>
      <c r="G24" s="40"/>
      <c r="H24" s="40"/>
      <c r="I24" s="135" t="s">
        <v>28</v>
      </c>
      <c r="J24" s="139" t="s">
        <v>19</v>
      </c>
      <c r="K24" s="40"/>
      <c r="L24" s="137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7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5" t="s">
        <v>35</v>
      </c>
      <c r="E26" s="40"/>
      <c r="F26" s="40"/>
      <c r="G26" s="40"/>
      <c r="H26" s="40"/>
      <c r="I26" s="40"/>
      <c r="J26" s="40"/>
      <c r="K26" s="40"/>
      <c r="L26" s="137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1"/>
      <c r="B27" s="142"/>
      <c r="C27" s="141"/>
      <c r="D27" s="141"/>
      <c r="E27" s="143" t="s">
        <v>19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7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5"/>
      <c r="E29" s="145"/>
      <c r="F29" s="145"/>
      <c r="G29" s="145"/>
      <c r="H29" s="145"/>
      <c r="I29" s="145"/>
      <c r="J29" s="145"/>
      <c r="K29" s="145"/>
      <c r="L29" s="137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6" t="s">
        <v>37</v>
      </c>
      <c r="E30" s="40"/>
      <c r="F30" s="40"/>
      <c r="G30" s="40"/>
      <c r="H30" s="40"/>
      <c r="I30" s="40"/>
      <c r="J30" s="147">
        <f>ROUND(J91, 2)</f>
        <v>0</v>
      </c>
      <c r="K30" s="40"/>
      <c r="L30" s="137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5"/>
      <c r="E31" s="145"/>
      <c r="F31" s="145"/>
      <c r="G31" s="145"/>
      <c r="H31" s="145"/>
      <c r="I31" s="145"/>
      <c r="J31" s="145"/>
      <c r="K31" s="145"/>
      <c r="L31" s="137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8" t="s">
        <v>39</v>
      </c>
      <c r="G32" s="40"/>
      <c r="H32" s="40"/>
      <c r="I32" s="148" t="s">
        <v>38</v>
      </c>
      <c r="J32" s="148" t="s">
        <v>40</v>
      </c>
      <c r="K32" s="40"/>
      <c r="L32" s="137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9" t="s">
        <v>41</v>
      </c>
      <c r="E33" s="135" t="s">
        <v>42</v>
      </c>
      <c r="F33" s="150">
        <f>ROUND((SUM(BE91:BE177)),  2)</f>
        <v>0</v>
      </c>
      <c r="G33" s="40"/>
      <c r="H33" s="40"/>
      <c r="I33" s="151">
        <v>0.20999999999999999</v>
      </c>
      <c r="J33" s="150">
        <f>ROUND(((SUM(BE91:BE177))*I33),  2)</f>
        <v>0</v>
      </c>
      <c r="K33" s="40"/>
      <c r="L33" s="137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5" t="s">
        <v>43</v>
      </c>
      <c r="F34" s="150">
        <f>ROUND((SUM(BF91:BF177)),  2)</f>
        <v>0</v>
      </c>
      <c r="G34" s="40"/>
      <c r="H34" s="40"/>
      <c r="I34" s="151">
        <v>0.12</v>
      </c>
      <c r="J34" s="150">
        <f>ROUND(((SUM(BF91:BF177))*I34),  2)</f>
        <v>0</v>
      </c>
      <c r="K34" s="40"/>
      <c r="L34" s="137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5" t="s">
        <v>44</v>
      </c>
      <c r="F35" s="150">
        <f>ROUND((SUM(BG91:BG177)),  2)</f>
        <v>0</v>
      </c>
      <c r="G35" s="40"/>
      <c r="H35" s="40"/>
      <c r="I35" s="151">
        <v>0.20999999999999999</v>
      </c>
      <c r="J35" s="150">
        <f>0</f>
        <v>0</v>
      </c>
      <c r="K35" s="40"/>
      <c r="L35" s="137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5" t="s">
        <v>45</v>
      </c>
      <c r="F36" s="150">
        <f>ROUND((SUM(BH91:BH177)),  2)</f>
        <v>0</v>
      </c>
      <c r="G36" s="40"/>
      <c r="H36" s="40"/>
      <c r="I36" s="151">
        <v>0.12</v>
      </c>
      <c r="J36" s="150">
        <f>0</f>
        <v>0</v>
      </c>
      <c r="K36" s="40"/>
      <c r="L36" s="137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5" t="s">
        <v>46</v>
      </c>
      <c r="F37" s="150">
        <f>ROUND((SUM(BI91:BI177)),  2)</f>
        <v>0</v>
      </c>
      <c r="G37" s="40"/>
      <c r="H37" s="40"/>
      <c r="I37" s="151">
        <v>0</v>
      </c>
      <c r="J37" s="150">
        <f>0</f>
        <v>0</v>
      </c>
      <c r="K37" s="40"/>
      <c r="L37" s="137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7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2"/>
      <c r="D39" s="153" t="s">
        <v>47</v>
      </c>
      <c r="E39" s="154"/>
      <c r="F39" s="154"/>
      <c r="G39" s="155" t="s">
        <v>48</v>
      </c>
      <c r="H39" s="156" t="s">
        <v>49</v>
      </c>
      <c r="I39" s="154"/>
      <c r="J39" s="157">
        <f>SUM(J30:J37)</f>
        <v>0</v>
      </c>
      <c r="K39" s="158"/>
      <c r="L39" s="137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96</v>
      </c>
      <c r="D45" s="42"/>
      <c r="E45" s="42"/>
      <c r="F45" s="42"/>
      <c r="G45" s="42"/>
      <c r="H45" s="42"/>
      <c r="I45" s="42"/>
      <c r="J45" s="42"/>
      <c r="K45" s="42"/>
      <c r="L45" s="137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7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3" t="str">
        <f>E7</f>
        <v>Oprava komunikací a chodníků Zlivice</v>
      </c>
      <c r="F48" s="34"/>
      <c r="G48" s="34"/>
      <c r="H48" s="34"/>
      <c r="I48" s="42"/>
      <c r="J48" s="42"/>
      <c r="K48" s="42"/>
      <c r="L48" s="1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94</v>
      </c>
      <c r="D49" s="42"/>
      <c r="E49" s="42"/>
      <c r="F49" s="42"/>
      <c r="G49" s="42"/>
      <c r="H49" s="42"/>
      <c r="I49" s="42"/>
      <c r="J49" s="42"/>
      <c r="K49" s="42"/>
      <c r="L49" s="1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1. část - Od č.p. 6 k hasičské zbrojnici</v>
      </c>
      <c r="F50" s="42"/>
      <c r="G50" s="42"/>
      <c r="H50" s="42"/>
      <c r="I50" s="42"/>
      <c r="J50" s="42"/>
      <c r="K50" s="42"/>
      <c r="L50" s="1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 xml:space="preserve"> </v>
      </c>
      <c r="G52" s="42"/>
      <c r="H52" s="42"/>
      <c r="I52" s="34" t="s">
        <v>23</v>
      </c>
      <c r="J52" s="74" t="str">
        <f>IF(J12="","",J12)</f>
        <v>25. 7. 2024</v>
      </c>
      <c r="K52" s="42"/>
      <c r="L52" s="1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Obec Čížová</v>
      </c>
      <c r="G54" s="42"/>
      <c r="H54" s="42"/>
      <c r="I54" s="34" t="s">
        <v>31</v>
      </c>
      <c r="J54" s="38" t="str">
        <f>E21</f>
        <v xml:space="preserve"> </v>
      </c>
      <c r="K54" s="42"/>
      <c r="L54" s="1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25.6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33</v>
      </c>
      <c r="J55" s="38" t="str">
        <f>E24</f>
        <v>Ing. Jitka Kubec Dupalová</v>
      </c>
      <c r="K55" s="42"/>
      <c r="L55" s="1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4" t="s">
        <v>97</v>
      </c>
      <c r="D57" s="165"/>
      <c r="E57" s="165"/>
      <c r="F57" s="165"/>
      <c r="G57" s="165"/>
      <c r="H57" s="165"/>
      <c r="I57" s="165"/>
      <c r="J57" s="166" t="s">
        <v>98</v>
      </c>
      <c r="K57" s="165"/>
      <c r="L57" s="137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7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7" t="s">
        <v>69</v>
      </c>
      <c r="D59" s="42"/>
      <c r="E59" s="42"/>
      <c r="F59" s="42"/>
      <c r="G59" s="42"/>
      <c r="H59" s="42"/>
      <c r="I59" s="42"/>
      <c r="J59" s="104">
        <f>J91</f>
        <v>0</v>
      </c>
      <c r="K59" s="42"/>
      <c r="L59" s="137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99</v>
      </c>
    </row>
    <row r="60" s="9" customFormat="1" ht="24.96" customHeight="1">
      <c r="A60" s="9"/>
      <c r="B60" s="168"/>
      <c r="C60" s="169"/>
      <c r="D60" s="170" t="s">
        <v>100</v>
      </c>
      <c r="E60" s="171"/>
      <c r="F60" s="171"/>
      <c r="G60" s="171"/>
      <c r="H60" s="171"/>
      <c r="I60" s="171"/>
      <c r="J60" s="172">
        <f>J92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101</v>
      </c>
      <c r="E61" s="177"/>
      <c r="F61" s="177"/>
      <c r="G61" s="177"/>
      <c r="H61" s="177"/>
      <c r="I61" s="177"/>
      <c r="J61" s="178">
        <f>J93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102</v>
      </c>
      <c r="E62" s="177"/>
      <c r="F62" s="177"/>
      <c r="G62" s="177"/>
      <c r="H62" s="177"/>
      <c r="I62" s="177"/>
      <c r="J62" s="178">
        <f>J97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103</v>
      </c>
      <c r="E63" s="177"/>
      <c r="F63" s="177"/>
      <c r="G63" s="177"/>
      <c r="H63" s="177"/>
      <c r="I63" s="177"/>
      <c r="J63" s="178">
        <f>J107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4"/>
      <c r="C64" s="175"/>
      <c r="D64" s="176" t="s">
        <v>104</v>
      </c>
      <c r="E64" s="177"/>
      <c r="F64" s="177"/>
      <c r="G64" s="177"/>
      <c r="H64" s="177"/>
      <c r="I64" s="177"/>
      <c r="J64" s="178">
        <f>J120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4"/>
      <c r="C65" s="175"/>
      <c r="D65" s="176" t="s">
        <v>105</v>
      </c>
      <c r="E65" s="177"/>
      <c r="F65" s="177"/>
      <c r="G65" s="177"/>
      <c r="H65" s="177"/>
      <c r="I65" s="177"/>
      <c r="J65" s="178">
        <f>J136</f>
        <v>0</v>
      </c>
      <c r="K65" s="175"/>
      <c r="L65" s="179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4"/>
      <c r="C66" s="175"/>
      <c r="D66" s="176" t="s">
        <v>106</v>
      </c>
      <c r="E66" s="177"/>
      <c r="F66" s="177"/>
      <c r="G66" s="177"/>
      <c r="H66" s="177"/>
      <c r="I66" s="177"/>
      <c r="J66" s="178">
        <f>J162</f>
        <v>0</v>
      </c>
      <c r="K66" s="175"/>
      <c r="L66" s="179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9" customFormat="1" ht="24.96" customHeight="1">
      <c r="A67" s="9"/>
      <c r="B67" s="168"/>
      <c r="C67" s="169"/>
      <c r="D67" s="170" t="s">
        <v>107</v>
      </c>
      <c r="E67" s="171"/>
      <c r="F67" s="171"/>
      <c r="G67" s="171"/>
      <c r="H67" s="171"/>
      <c r="I67" s="171"/>
      <c r="J67" s="172">
        <f>J165</f>
        <v>0</v>
      </c>
      <c r="K67" s="169"/>
      <c r="L67" s="173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10" customFormat="1" ht="19.92" customHeight="1">
      <c r="A68" s="10"/>
      <c r="B68" s="174"/>
      <c r="C68" s="175"/>
      <c r="D68" s="176" t="s">
        <v>108</v>
      </c>
      <c r="E68" s="177"/>
      <c r="F68" s="177"/>
      <c r="G68" s="177"/>
      <c r="H68" s="177"/>
      <c r="I68" s="177"/>
      <c r="J68" s="178">
        <f>J166</f>
        <v>0</v>
      </c>
      <c r="K68" s="175"/>
      <c r="L68" s="179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4"/>
      <c r="C69" s="175"/>
      <c r="D69" s="176" t="s">
        <v>109</v>
      </c>
      <c r="E69" s="177"/>
      <c r="F69" s="177"/>
      <c r="G69" s="177"/>
      <c r="H69" s="177"/>
      <c r="I69" s="177"/>
      <c r="J69" s="178">
        <f>J169</f>
        <v>0</v>
      </c>
      <c r="K69" s="175"/>
      <c r="L69" s="179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4"/>
      <c r="C70" s="175"/>
      <c r="D70" s="176" t="s">
        <v>110</v>
      </c>
      <c r="E70" s="177"/>
      <c r="F70" s="177"/>
      <c r="G70" s="177"/>
      <c r="H70" s="177"/>
      <c r="I70" s="177"/>
      <c r="J70" s="178">
        <f>J172</f>
        <v>0</v>
      </c>
      <c r="K70" s="175"/>
      <c r="L70" s="179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4"/>
      <c r="C71" s="175"/>
      <c r="D71" s="176" t="s">
        <v>111</v>
      </c>
      <c r="E71" s="177"/>
      <c r="F71" s="177"/>
      <c r="G71" s="177"/>
      <c r="H71" s="177"/>
      <c r="I71" s="177"/>
      <c r="J71" s="178">
        <f>J175</f>
        <v>0</v>
      </c>
      <c r="K71" s="175"/>
      <c r="L71" s="179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2" customFormat="1" ht="21.84" customHeight="1">
      <c r="A72" s="40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137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6.96" customHeight="1">
      <c r="A73" s="40"/>
      <c r="B73" s="61"/>
      <c r="C73" s="62"/>
      <c r="D73" s="62"/>
      <c r="E73" s="62"/>
      <c r="F73" s="62"/>
      <c r="G73" s="62"/>
      <c r="H73" s="62"/>
      <c r="I73" s="62"/>
      <c r="J73" s="62"/>
      <c r="K73" s="62"/>
      <c r="L73" s="137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7" s="2" customFormat="1" ht="6.96" customHeight="1">
      <c r="A77" s="40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137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24.96" customHeight="1">
      <c r="A78" s="40"/>
      <c r="B78" s="41"/>
      <c r="C78" s="25" t="s">
        <v>112</v>
      </c>
      <c r="D78" s="42"/>
      <c r="E78" s="42"/>
      <c r="F78" s="42"/>
      <c r="G78" s="42"/>
      <c r="H78" s="42"/>
      <c r="I78" s="42"/>
      <c r="J78" s="42"/>
      <c r="K78" s="42"/>
      <c r="L78" s="137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7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16</v>
      </c>
      <c r="D80" s="42"/>
      <c r="E80" s="42"/>
      <c r="F80" s="42"/>
      <c r="G80" s="42"/>
      <c r="H80" s="42"/>
      <c r="I80" s="42"/>
      <c r="J80" s="42"/>
      <c r="K80" s="42"/>
      <c r="L80" s="137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6.5" customHeight="1">
      <c r="A81" s="40"/>
      <c r="B81" s="41"/>
      <c r="C81" s="42"/>
      <c r="D81" s="42"/>
      <c r="E81" s="163" t="str">
        <f>E7</f>
        <v>Oprava komunikací a chodníků Zlivice</v>
      </c>
      <c r="F81" s="34"/>
      <c r="G81" s="34"/>
      <c r="H81" s="34"/>
      <c r="I81" s="42"/>
      <c r="J81" s="42"/>
      <c r="K81" s="42"/>
      <c r="L81" s="137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2" customHeight="1">
      <c r="A82" s="40"/>
      <c r="B82" s="41"/>
      <c r="C82" s="34" t="s">
        <v>94</v>
      </c>
      <c r="D82" s="42"/>
      <c r="E82" s="42"/>
      <c r="F82" s="42"/>
      <c r="G82" s="42"/>
      <c r="H82" s="42"/>
      <c r="I82" s="42"/>
      <c r="J82" s="42"/>
      <c r="K82" s="42"/>
      <c r="L82" s="137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6.5" customHeight="1">
      <c r="A83" s="40"/>
      <c r="B83" s="41"/>
      <c r="C83" s="42"/>
      <c r="D83" s="42"/>
      <c r="E83" s="71" t="str">
        <f>E9</f>
        <v>1. část - Od č.p. 6 k hasičské zbrojnici</v>
      </c>
      <c r="F83" s="42"/>
      <c r="G83" s="42"/>
      <c r="H83" s="42"/>
      <c r="I83" s="42"/>
      <c r="J83" s="42"/>
      <c r="K83" s="42"/>
      <c r="L83" s="137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6.96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37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2" customHeight="1">
      <c r="A85" s="40"/>
      <c r="B85" s="41"/>
      <c r="C85" s="34" t="s">
        <v>21</v>
      </c>
      <c r="D85" s="42"/>
      <c r="E85" s="42"/>
      <c r="F85" s="29" t="str">
        <f>F12</f>
        <v xml:space="preserve"> </v>
      </c>
      <c r="G85" s="42"/>
      <c r="H85" s="42"/>
      <c r="I85" s="34" t="s">
        <v>23</v>
      </c>
      <c r="J85" s="74" t="str">
        <f>IF(J12="","",J12)</f>
        <v>25. 7. 2024</v>
      </c>
      <c r="K85" s="42"/>
      <c r="L85" s="137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6.96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137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5.15" customHeight="1">
      <c r="A87" s="40"/>
      <c r="B87" s="41"/>
      <c r="C87" s="34" t="s">
        <v>25</v>
      </c>
      <c r="D87" s="42"/>
      <c r="E87" s="42"/>
      <c r="F87" s="29" t="str">
        <f>E15</f>
        <v>Obec Čížová</v>
      </c>
      <c r="G87" s="42"/>
      <c r="H87" s="42"/>
      <c r="I87" s="34" t="s">
        <v>31</v>
      </c>
      <c r="J87" s="38" t="str">
        <f>E21</f>
        <v xml:space="preserve"> </v>
      </c>
      <c r="K87" s="42"/>
      <c r="L87" s="137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25.65" customHeight="1">
      <c r="A88" s="40"/>
      <c r="B88" s="41"/>
      <c r="C88" s="34" t="s">
        <v>29</v>
      </c>
      <c r="D88" s="42"/>
      <c r="E88" s="42"/>
      <c r="F88" s="29" t="str">
        <f>IF(E18="","",E18)</f>
        <v>Vyplň údaj</v>
      </c>
      <c r="G88" s="42"/>
      <c r="H88" s="42"/>
      <c r="I88" s="34" t="s">
        <v>33</v>
      </c>
      <c r="J88" s="38" t="str">
        <f>E24</f>
        <v>Ing. Jitka Kubec Dupalová</v>
      </c>
      <c r="K88" s="42"/>
      <c r="L88" s="137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0.32" customHeight="1">
      <c r="A89" s="40"/>
      <c r="B89" s="41"/>
      <c r="C89" s="42"/>
      <c r="D89" s="42"/>
      <c r="E89" s="42"/>
      <c r="F89" s="42"/>
      <c r="G89" s="42"/>
      <c r="H89" s="42"/>
      <c r="I89" s="42"/>
      <c r="J89" s="42"/>
      <c r="K89" s="42"/>
      <c r="L89" s="137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11" customFormat="1" ht="29.28" customHeight="1">
      <c r="A90" s="180"/>
      <c r="B90" s="181"/>
      <c r="C90" s="182" t="s">
        <v>113</v>
      </c>
      <c r="D90" s="183" t="s">
        <v>56</v>
      </c>
      <c r="E90" s="183" t="s">
        <v>52</v>
      </c>
      <c r="F90" s="183" t="s">
        <v>53</v>
      </c>
      <c r="G90" s="183" t="s">
        <v>114</v>
      </c>
      <c r="H90" s="183" t="s">
        <v>115</v>
      </c>
      <c r="I90" s="183" t="s">
        <v>116</v>
      </c>
      <c r="J90" s="183" t="s">
        <v>98</v>
      </c>
      <c r="K90" s="184" t="s">
        <v>117</v>
      </c>
      <c r="L90" s="185"/>
      <c r="M90" s="94" t="s">
        <v>19</v>
      </c>
      <c r="N90" s="95" t="s">
        <v>41</v>
      </c>
      <c r="O90" s="95" t="s">
        <v>118</v>
      </c>
      <c r="P90" s="95" t="s">
        <v>119</v>
      </c>
      <c r="Q90" s="95" t="s">
        <v>120</v>
      </c>
      <c r="R90" s="95" t="s">
        <v>121</v>
      </c>
      <c r="S90" s="95" t="s">
        <v>122</v>
      </c>
      <c r="T90" s="96" t="s">
        <v>123</v>
      </c>
      <c r="U90" s="180"/>
      <c r="V90" s="180"/>
      <c r="W90" s="180"/>
      <c r="X90" s="180"/>
      <c r="Y90" s="180"/>
      <c r="Z90" s="180"/>
      <c r="AA90" s="180"/>
      <c r="AB90" s="180"/>
      <c r="AC90" s="180"/>
      <c r="AD90" s="180"/>
      <c r="AE90" s="180"/>
    </row>
    <row r="91" s="2" customFormat="1" ht="22.8" customHeight="1">
      <c r="A91" s="40"/>
      <c r="B91" s="41"/>
      <c r="C91" s="101" t="s">
        <v>124</v>
      </c>
      <c r="D91" s="42"/>
      <c r="E91" s="42"/>
      <c r="F91" s="42"/>
      <c r="G91" s="42"/>
      <c r="H91" s="42"/>
      <c r="I91" s="42"/>
      <c r="J91" s="186">
        <f>BK91</f>
        <v>0</v>
      </c>
      <c r="K91" s="42"/>
      <c r="L91" s="46"/>
      <c r="M91" s="97"/>
      <c r="N91" s="187"/>
      <c r="O91" s="98"/>
      <c r="P91" s="188">
        <f>P92+P165</f>
        <v>0</v>
      </c>
      <c r="Q91" s="98"/>
      <c r="R91" s="188">
        <f>R92+R165</f>
        <v>116.22929987000001</v>
      </c>
      <c r="S91" s="98"/>
      <c r="T91" s="189">
        <f>T92+T165</f>
        <v>108.952125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70</v>
      </c>
      <c r="AU91" s="19" t="s">
        <v>99</v>
      </c>
      <c r="BK91" s="190">
        <f>BK92+BK165</f>
        <v>0</v>
      </c>
    </row>
    <row r="92" s="12" customFormat="1" ht="25.92" customHeight="1">
      <c r="A92" s="12"/>
      <c r="B92" s="191"/>
      <c r="C92" s="192"/>
      <c r="D92" s="193" t="s">
        <v>70</v>
      </c>
      <c r="E92" s="194" t="s">
        <v>125</v>
      </c>
      <c r="F92" s="194" t="s">
        <v>126</v>
      </c>
      <c r="G92" s="192"/>
      <c r="H92" s="192"/>
      <c r="I92" s="195"/>
      <c r="J92" s="196">
        <f>BK92</f>
        <v>0</v>
      </c>
      <c r="K92" s="192"/>
      <c r="L92" s="197"/>
      <c r="M92" s="198"/>
      <c r="N92" s="199"/>
      <c r="O92" s="199"/>
      <c r="P92" s="200">
        <f>P93+P97+P107+P120+P136+P162</f>
        <v>0</v>
      </c>
      <c r="Q92" s="199"/>
      <c r="R92" s="200">
        <f>R93+R97+R107+R120+R136+R162</f>
        <v>116.22929987000001</v>
      </c>
      <c r="S92" s="199"/>
      <c r="T92" s="201">
        <f>T93+T97+T107+T120+T136+T162</f>
        <v>108.952125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2" t="s">
        <v>79</v>
      </c>
      <c r="AT92" s="203" t="s">
        <v>70</v>
      </c>
      <c r="AU92" s="203" t="s">
        <v>71</v>
      </c>
      <c r="AY92" s="202" t="s">
        <v>127</v>
      </c>
      <c r="BK92" s="204">
        <f>BK93+BK97+BK107+BK120+BK136+BK162</f>
        <v>0</v>
      </c>
    </row>
    <row r="93" s="12" customFormat="1" ht="22.8" customHeight="1">
      <c r="A93" s="12"/>
      <c r="B93" s="191"/>
      <c r="C93" s="192"/>
      <c r="D93" s="193" t="s">
        <v>70</v>
      </c>
      <c r="E93" s="205" t="s">
        <v>79</v>
      </c>
      <c r="F93" s="205" t="s">
        <v>128</v>
      </c>
      <c r="G93" s="192"/>
      <c r="H93" s="192"/>
      <c r="I93" s="195"/>
      <c r="J93" s="206">
        <f>BK93</f>
        <v>0</v>
      </c>
      <c r="K93" s="192"/>
      <c r="L93" s="197"/>
      <c r="M93" s="198"/>
      <c r="N93" s="199"/>
      <c r="O93" s="199"/>
      <c r="P93" s="200">
        <f>SUM(P94:P96)</f>
        <v>0</v>
      </c>
      <c r="Q93" s="199"/>
      <c r="R93" s="200">
        <f>SUM(R94:R96)</f>
        <v>0.0062761700000000002</v>
      </c>
      <c r="S93" s="199"/>
      <c r="T93" s="201">
        <f>SUM(T94:T96)</f>
        <v>72.175955000000002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2" t="s">
        <v>79</v>
      </c>
      <c r="AT93" s="203" t="s">
        <v>70</v>
      </c>
      <c r="AU93" s="203" t="s">
        <v>79</v>
      </c>
      <c r="AY93" s="202" t="s">
        <v>127</v>
      </c>
      <c r="BK93" s="204">
        <f>SUM(BK94:BK96)</f>
        <v>0</v>
      </c>
    </row>
    <row r="94" s="2" customFormat="1" ht="44.25" customHeight="1">
      <c r="A94" s="40"/>
      <c r="B94" s="41"/>
      <c r="C94" s="207" t="s">
        <v>79</v>
      </c>
      <c r="D94" s="207" t="s">
        <v>129</v>
      </c>
      <c r="E94" s="208" t="s">
        <v>130</v>
      </c>
      <c r="F94" s="209" t="s">
        <v>131</v>
      </c>
      <c r="G94" s="210" t="s">
        <v>132</v>
      </c>
      <c r="H94" s="211">
        <v>627.61699999999996</v>
      </c>
      <c r="I94" s="212"/>
      <c r="J94" s="213">
        <f>ROUND(I94*H94,2)</f>
        <v>0</v>
      </c>
      <c r="K94" s="209" t="s">
        <v>133</v>
      </c>
      <c r="L94" s="46"/>
      <c r="M94" s="214" t="s">
        <v>19</v>
      </c>
      <c r="N94" s="215" t="s">
        <v>42</v>
      </c>
      <c r="O94" s="86"/>
      <c r="P94" s="216">
        <f>O94*H94</f>
        <v>0</v>
      </c>
      <c r="Q94" s="216">
        <v>1.0000000000000001E-05</v>
      </c>
      <c r="R94" s="216">
        <f>Q94*H94</f>
        <v>0.0062761700000000002</v>
      </c>
      <c r="S94" s="216">
        <v>0.11500000000000001</v>
      </c>
      <c r="T94" s="217">
        <f>S94*H94</f>
        <v>72.175955000000002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8" t="s">
        <v>134</v>
      </c>
      <c r="AT94" s="218" t="s">
        <v>129</v>
      </c>
      <c r="AU94" s="218" t="s">
        <v>81</v>
      </c>
      <c r="AY94" s="19" t="s">
        <v>127</v>
      </c>
      <c r="BE94" s="219">
        <f>IF(N94="základní",J94,0)</f>
        <v>0</v>
      </c>
      <c r="BF94" s="219">
        <f>IF(N94="snížená",J94,0)</f>
        <v>0</v>
      </c>
      <c r="BG94" s="219">
        <f>IF(N94="zákl. přenesená",J94,0)</f>
        <v>0</v>
      </c>
      <c r="BH94" s="219">
        <f>IF(N94="sníž. přenesená",J94,0)</f>
        <v>0</v>
      </c>
      <c r="BI94" s="219">
        <f>IF(N94="nulová",J94,0)</f>
        <v>0</v>
      </c>
      <c r="BJ94" s="19" t="s">
        <v>79</v>
      </c>
      <c r="BK94" s="219">
        <f>ROUND(I94*H94,2)</f>
        <v>0</v>
      </c>
      <c r="BL94" s="19" t="s">
        <v>134</v>
      </c>
      <c r="BM94" s="218" t="s">
        <v>135</v>
      </c>
    </row>
    <row r="95" s="2" customFormat="1">
      <c r="A95" s="40"/>
      <c r="B95" s="41"/>
      <c r="C95" s="42"/>
      <c r="D95" s="220" t="s">
        <v>136</v>
      </c>
      <c r="E95" s="42"/>
      <c r="F95" s="221" t="s">
        <v>137</v>
      </c>
      <c r="G95" s="42"/>
      <c r="H95" s="42"/>
      <c r="I95" s="222"/>
      <c r="J95" s="42"/>
      <c r="K95" s="42"/>
      <c r="L95" s="46"/>
      <c r="M95" s="223"/>
      <c r="N95" s="224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136</v>
      </c>
      <c r="AU95" s="19" t="s">
        <v>81</v>
      </c>
    </row>
    <row r="96" s="13" customFormat="1">
      <c r="A96" s="13"/>
      <c r="B96" s="225"/>
      <c r="C96" s="226"/>
      <c r="D96" s="227" t="s">
        <v>138</v>
      </c>
      <c r="E96" s="228" t="s">
        <v>19</v>
      </c>
      <c r="F96" s="229" t="s">
        <v>87</v>
      </c>
      <c r="G96" s="226"/>
      <c r="H96" s="230">
        <v>627.61699999999996</v>
      </c>
      <c r="I96" s="231"/>
      <c r="J96" s="226"/>
      <c r="K96" s="226"/>
      <c r="L96" s="232"/>
      <c r="M96" s="233"/>
      <c r="N96" s="234"/>
      <c r="O96" s="234"/>
      <c r="P96" s="234"/>
      <c r="Q96" s="234"/>
      <c r="R96" s="234"/>
      <c r="S96" s="234"/>
      <c r="T96" s="235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6" t="s">
        <v>138</v>
      </c>
      <c r="AU96" s="236" t="s">
        <v>81</v>
      </c>
      <c r="AV96" s="13" t="s">
        <v>81</v>
      </c>
      <c r="AW96" s="13" t="s">
        <v>32</v>
      </c>
      <c r="AX96" s="13" t="s">
        <v>79</v>
      </c>
      <c r="AY96" s="236" t="s">
        <v>127</v>
      </c>
    </row>
    <row r="97" s="12" customFormat="1" ht="22.8" customHeight="1">
      <c r="A97" s="12"/>
      <c r="B97" s="191"/>
      <c r="C97" s="192"/>
      <c r="D97" s="193" t="s">
        <v>70</v>
      </c>
      <c r="E97" s="205" t="s">
        <v>139</v>
      </c>
      <c r="F97" s="205" t="s">
        <v>140</v>
      </c>
      <c r="G97" s="192"/>
      <c r="H97" s="192"/>
      <c r="I97" s="195"/>
      <c r="J97" s="206">
        <f>BK97</f>
        <v>0</v>
      </c>
      <c r="K97" s="192"/>
      <c r="L97" s="197"/>
      <c r="M97" s="198"/>
      <c r="N97" s="199"/>
      <c r="O97" s="199"/>
      <c r="P97" s="200">
        <f>SUM(P98:P106)</f>
        <v>0</v>
      </c>
      <c r="Q97" s="199"/>
      <c r="R97" s="200">
        <f>SUM(R98:R106)</f>
        <v>112.80601369999999</v>
      </c>
      <c r="S97" s="199"/>
      <c r="T97" s="201">
        <f>SUM(T98:T106)</f>
        <v>0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202" t="s">
        <v>79</v>
      </c>
      <c r="AT97" s="203" t="s">
        <v>70</v>
      </c>
      <c r="AU97" s="203" t="s">
        <v>79</v>
      </c>
      <c r="AY97" s="202" t="s">
        <v>127</v>
      </c>
      <c r="BK97" s="204">
        <f>SUM(BK98:BK106)</f>
        <v>0</v>
      </c>
    </row>
    <row r="98" s="2" customFormat="1" ht="37.8" customHeight="1">
      <c r="A98" s="40"/>
      <c r="B98" s="41"/>
      <c r="C98" s="207" t="s">
        <v>81</v>
      </c>
      <c r="D98" s="207" t="s">
        <v>129</v>
      </c>
      <c r="E98" s="208" t="s">
        <v>141</v>
      </c>
      <c r="F98" s="209" t="s">
        <v>142</v>
      </c>
      <c r="G98" s="210" t="s">
        <v>132</v>
      </c>
      <c r="H98" s="211">
        <v>64.5</v>
      </c>
      <c r="I98" s="212"/>
      <c r="J98" s="213">
        <f>ROUND(I98*H98,2)</f>
        <v>0</v>
      </c>
      <c r="K98" s="209" t="s">
        <v>133</v>
      </c>
      <c r="L98" s="46"/>
      <c r="M98" s="214" t="s">
        <v>19</v>
      </c>
      <c r="N98" s="215" t="s">
        <v>42</v>
      </c>
      <c r="O98" s="86"/>
      <c r="P98" s="216">
        <f>O98*H98</f>
        <v>0</v>
      </c>
      <c r="Q98" s="216">
        <v>0.23000000000000001</v>
      </c>
      <c r="R98" s="216">
        <f>Q98*H98</f>
        <v>14.835000000000001</v>
      </c>
      <c r="S98" s="216">
        <v>0</v>
      </c>
      <c r="T98" s="217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8" t="s">
        <v>134</v>
      </c>
      <c r="AT98" s="218" t="s">
        <v>129</v>
      </c>
      <c r="AU98" s="218" t="s">
        <v>81</v>
      </c>
      <c r="AY98" s="19" t="s">
        <v>127</v>
      </c>
      <c r="BE98" s="219">
        <f>IF(N98="základní",J98,0)</f>
        <v>0</v>
      </c>
      <c r="BF98" s="219">
        <f>IF(N98="snížená",J98,0)</f>
        <v>0</v>
      </c>
      <c r="BG98" s="219">
        <f>IF(N98="zákl. přenesená",J98,0)</f>
        <v>0</v>
      </c>
      <c r="BH98" s="219">
        <f>IF(N98="sníž. přenesená",J98,0)</f>
        <v>0</v>
      </c>
      <c r="BI98" s="219">
        <f>IF(N98="nulová",J98,0)</f>
        <v>0</v>
      </c>
      <c r="BJ98" s="19" t="s">
        <v>79</v>
      </c>
      <c r="BK98" s="219">
        <f>ROUND(I98*H98,2)</f>
        <v>0</v>
      </c>
      <c r="BL98" s="19" t="s">
        <v>134</v>
      </c>
      <c r="BM98" s="218" t="s">
        <v>143</v>
      </c>
    </row>
    <row r="99" s="2" customFormat="1">
      <c r="A99" s="40"/>
      <c r="B99" s="41"/>
      <c r="C99" s="42"/>
      <c r="D99" s="220" t="s">
        <v>136</v>
      </c>
      <c r="E99" s="42"/>
      <c r="F99" s="221" t="s">
        <v>144</v>
      </c>
      <c r="G99" s="42"/>
      <c r="H99" s="42"/>
      <c r="I99" s="222"/>
      <c r="J99" s="42"/>
      <c r="K99" s="42"/>
      <c r="L99" s="46"/>
      <c r="M99" s="223"/>
      <c r="N99" s="224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136</v>
      </c>
      <c r="AU99" s="19" t="s">
        <v>81</v>
      </c>
    </row>
    <row r="100" s="13" customFormat="1">
      <c r="A100" s="13"/>
      <c r="B100" s="225"/>
      <c r="C100" s="226"/>
      <c r="D100" s="227" t="s">
        <v>138</v>
      </c>
      <c r="E100" s="228" t="s">
        <v>19</v>
      </c>
      <c r="F100" s="229" t="s">
        <v>145</v>
      </c>
      <c r="G100" s="226"/>
      <c r="H100" s="230">
        <v>64.5</v>
      </c>
      <c r="I100" s="231"/>
      <c r="J100" s="226"/>
      <c r="K100" s="226"/>
      <c r="L100" s="232"/>
      <c r="M100" s="233"/>
      <c r="N100" s="234"/>
      <c r="O100" s="234"/>
      <c r="P100" s="234"/>
      <c r="Q100" s="234"/>
      <c r="R100" s="234"/>
      <c r="S100" s="234"/>
      <c r="T100" s="235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6" t="s">
        <v>138</v>
      </c>
      <c r="AU100" s="236" t="s">
        <v>81</v>
      </c>
      <c r="AV100" s="13" t="s">
        <v>81</v>
      </c>
      <c r="AW100" s="13" t="s">
        <v>32</v>
      </c>
      <c r="AX100" s="13" t="s">
        <v>79</v>
      </c>
      <c r="AY100" s="236" t="s">
        <v>127</v>
      </c>
    </row>
    <row r="101" s="2" customFormat="1" ht="24.15" customHeight="1">
      <c r="A101" s="40"/>
      <c r="B101" s="41"/>
      <c r="C101" s="207" t="s">
        <v>146</v>
      </c>
      <c r="D101" s="207" t="s">
        <v>129</v>
      </c>
      <c r="E101" s="208" t="s">
        <v>147</v>
      </c>
      <c r="F101" s="209" t="s">
        <v>148</v>
      </c>
      <c r="G101" s="210" t="s">
        <v>132</v>
      </c>
      <c r="H101" s="211">
        <v>627.61699999999996</v>
      </c>
      <c r="I101" s="212"/>
      <c r="J101" s="213">
        <f>ROUND(I101*H101,2)</f>
        <v>0</v>
      </c>
      <c r="K101" s="209" t="s">
        <v>133</v>
      </c>
      <c r="L101" s="46"/>
      <c r="M101" s="214" t="s">
        <v>19</v>
      </c>
      <c r="N101" s="215" t="s">
        <v>42</v>
      </c>
      <c r="O101" s="86"/>
      <c r="P101" s="216">
        <f>O101*H101</f>
        <v>0</v>
      </c>
      <c r="Q101" s="216">
        <v>0.00051000000000000004</v>
      </c>
      <c r="R101" s="216">
        <f>Q101*H101</f>
        <v>0.32008467000000002</v>
      </c>
      <c r="S101" s="216">
        <v>0</v>
      </c>
      <c r="T101" s="217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8" t="s">
        <v>134</v>
      </c>
      <c r="AT101" s="218" t="s">
        <v>129</v>
      </c>
      <c r="AU101" s="218" t="s">
        <v>81</v>
      </c>
      <c r="AY101" s="19" t="s">
        <v>127</v>
      </c>
      <c r="BE101" s="219">
        <f>IF(N101="základní",J101,0)</f>
        <v>0</v>
      </c>
      <c r="BF101" s="219">
        <f>IF(N101="snížená",J101,0)</f>
        <v>0</v>
      </c>
      <c r="BG101" s="219">
        <f>IF(N101="zákl. přenesená",J101,0)</f>
        <v>0</v>
      </c>
      <c r="BH101" s="219">
        <f>IF(N101="sníž. přenesená",J101,0)</f>
        <v>0</v>
      </c>
      <c r="BI101" s="219">
        <f>IF(N101="nulová",J101,0)</f>
        <v>0</v>
      </c>
      <c r="BJ101" s="19" t="s">
        <v>79</v>
      </c>
      <c r="BK101" s="219">
        <f>ROUND(I101*H101,2)</f>
        <v>0</v>
      </c>
      <c r="BL101" s="19" t="s">
        <v>134</v>
      </c>
      <c r="BM101" s="218" t="s">
        <v>149</v>
      </c>
    </row>
    <row r="102" s="2" customFormat="1">
      <c r="A102" s="40"/>
      <c r="B102" s="41"/>
      <c r="C102" s="42"/>
      <c r="D102" s="220" t="s">
        <v>136</v>
      </c>
      <c r="E102" s="42"/>
      <c r="F102" s="221" t="s">
        <v>150</v>
      </c>
      <c r="G102" s="42"/>
      <c r="H102" s="42"/>
      <c r="I102" s="222"/>
      <c r="J102" s="42"/>
      <c r="K102" s="42"/>
      <c r="L102" s="46"/>
      <c r="M102" s="223"/>
      <c r="N102" s="224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136</v>
      </c>
      <c r="AU102" s="19" t="s">
        <v>81</v>
      </c>
    </row>
    <row r="103" s="13" customFormat="1">
      <c r="A103" s="13"/>
      <c r="B103" s="225"/>
      <c r="C103" s="226"/>
      <c r="D103" s="227" t="s">
        <v>138</v>
      </c>
      <c r="E103" s="228" t="s">
        <v>19</v>
      </c>
      <c r="F103" s="229" t="s">
        <v>87</v>
      </c>
      <c r="G103" s="226"/>
      <c r="H103" s="230">
        <v>627.61699999999996</v>
      </c>
      <c r="I103" s="231"/>
      <c r="J103" s="226"/>
      <c r="K103" s="226"/>
      <c r="L103" s="232"/>
      <c r="M103" s="233"/>
      <c r="N103" s="234"/>
      <c r="O103" s="234"/>
      <c r="P103" s="234"/>
      <c r="Q103" s="234"/>
      <c r="R103" s="234"/>
      <c r="S103" s="234"/>
      <c r="T103" s="235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6" t="s">
        <v>138</v>
      </c>
      <c r="AU103" s="236" t="s">
        <v>81</v>
      </c>
      <c r="AV103" s="13" t="s">
        <v>81</v>
      </c>
      <c r="AW103" s="13" t="s">
        <v>32</v>
      </c>
      <c r="AX103" s="13" t="s">
        <v>79</v>
      </c>
      <c r="AY103" s="236" t="s">
        <v>127</v>
      </c>
    </row>
    <row r="104" s="2" customFormat="1" ht="49.05" customHeight="1">
      <c r="A104" s="40"/>
      <c r="B104" s="41"/>
      <c r="C104" s="207" t="s">
        <v>134</v>
      </c>
      <c r="D104" s="207" t="s">
        <v>129</v>
      </c>
      <c r="E104" s="208" t="s">
        <v>151</v>
      </c>
      <c r="F104" s="209" t="s">
        <v>152</v>
      </c>
      <c r="G104" s="210" t="s">
        <v>132</v>
      </c>
      <c r="H104" s="211">
        <v>627.61699999999996</v>
      </c>
      <c r="I104" s="212"/>
      <c r="J104" s="213">
        <f>ROUND(I104*H104,2)</f>
        <v>0</v>
      </c>
      <c r="K104" s="209" t="s">
        <v>133</v>
      </c>
      <c r="L104" s="46"/>
      <c r="M104" s="214" t="s">
        <v>19</v>
      </c>
      <c r="N104" s="215" t="s">
        <v>42</v>
      </c>
      <c r="O104" s="86"/>
      <c r="P104" s="216">
        <f>O104*H104</f>
        <v>0</v>
      </c>
      <c r="Q104" s="216">
        <v>0.15559000000000001</v>
      </c>
      <c r="R104" s="216">
        <f>Q104*H104</f>
        <v>97.65092903</v>
      </c>
      <c r="S104" s="216">
        <v>0</v>
      </c>
      <c r="T104" s="217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8" t="s">
        <v>134</v>
      </c>
      <c r="AT104" s="218" t="s">
        <v>129</v>
      </c>
      <c r="AU104" s="218" t="s">
        <v>81</v>
      </c>
      <c r="AY104" s="19" t="s">
        <v>127</v>
      </c>
      <c r="BE104" s="219">
        <f>IF(N104="základní",J104,0)</f>
        <v>0</v>
      </c>
      <c r="BF104" s="219">
        <f>IF(N104="snížená",J104,0)</f>
        <v>0</v>
      </c>
      <c r="BG104" s="219">
        <f>IF(N104="zákl. přenesená",J104,0)</f>
        <v>0</v>
      </c>
      <c r="BH104" s="219">
        <f>IF(N104="sníž. přenesená",J104,0)</f>
        <v>0</v>
      </c>
      <c r="BI104" s="219">
        <f>IF(N104="nulová",J104,0)</f>
        <v>0</v>
      </c>
      <c r="BJ104" s="19" t="s">
        <v>79</v>
      </c>
      <c r="BK104" s="219">
        <f>ROUND(I104*H104,2)</f>
        <v>0</v>
      </c>
      <c r="BL104" s="19" t="s">
        <v>134</v>
      </c>
      <c r="BM104" s="218" t="s">
        <v>153</v>
      </c>
    </row>
    <row r="105" s="2" customFormat="1">
      <c r="A105" s="40"/>
      <c r="B105" s="41"/>
      <c r="C105" s="42"/>
      <c r="D105" s="220" t="s">
        <v>136</v>
      </c>
      <c r="E105" s="42"/>
      <c r="F105" s="221" t="s">
        <v>154</v>
      </c>
      <c r="G105" s="42"/>
      <c r="H105" s="42"/>
      <c r="I105" s="222"/>
      <c r="J105" s="42"/>
      <c r="K105" s="42"/>
      <c r="L105" s="46"/>
      <c r="M105" s="223"/>
      <c r="N105" s="224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136</v>
      </c>
      <c r="AU105" s="19" t="s">
        <v>81</v>
      </c>
    </row>
    <row r="106" s="13" customFormat="1">
      <c r="A106" s="13"/>
      <c r="B106" s="225"/>
      <c r="C106" s="226"/>
      <c r="D106" s="227" t="s">
        <v>138</v>
      </c>
      <c r="E106" s="228" t="s">
        <v>19</v>
      </c>
      <c r="F106" s="229" t="s">
        <v>87</v>
      </c>
      <c r="G106" s="226"/>
      <c r="H106" s="230">
        <v>627.61699999999996</v>
      </c>
      <c r="I106" s="231"/>
      <c r="J106" s="226"/>
      <c r="K106" s="226"/>
      <c r="L106" s="232"/>
      <c r="M106" s="233"/>
      <c r="N106" s="234"/>
      <c r="O106" s="234"/>
      <c r="P106" s="234"/>
      <c r="Q106" s="234"/>
      <c r="R106" s="234"/>
      <c r="S106" s="234"/>
      <c r="T106" s="235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6" t="s">
        <v>138</v>
      </c>
      <c r="AU106" s="236" t="s">
        <v>81</v>
      </c>
      <c r="AV106" s="13" t="s">
        <v>81</v>
      </c>
      <c r="AW106" s="13" t="s">
        <v>32</v>
      </c>
      <c r="AX106" s="13" t="s">
        <v>79</v>
      </c>
      <c r="AY106" s="236" t="s">
        <v>127</v>
      </c>
    </row>
    <row r="107" s="12" customFormat="1" ht="22.8" customHeight="1">
      <c r="A107" s="12"/>
      <c r="B107" s="191"/>
      <c r="C107" s="192"/>
      <c r="D107" s="193" t="s">
        <v>70</v>
      </c>
      <c r="E107" s="205" t="s">
        <v>155</v>
      </c>
      <c r="F107" s="205" t="s">
        <v>156</v>
      </c>
      <c r="G107" s="192"/>
      <c r="H107" s="192"/>
      <c r="I107" s="195"/>
      <c r="J107" s="206">
        <f>BK107</f>
        <v>0</v>
      </c>
      <c r="K107" s="192"/>
      <c r="L107" s="197"/>
      <c r="M107" s="198"/>
      <c r="N107" s="199"/>
      <c r="O107" s="199"/>
      <c r="P107" s="200">
        <f>SUM(P108:P119)</f>
        <v>0</v>
      </c>
      <c r="Q107" s="199"/>
      <c r="R107" s="200">
        <f>SUM(R108:R119)</f>
        <v>3.4135900000000001</v>
      </c>
      <c r="S107" s="199"/>
      <c r="T107" s="201">
        <f>SUM(T108:T119)</f>
        <v>3.4100000000000001</v>
      </c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R107" s="202" t="s">
        <v>79</v>
      </c>
      <c r="AT107" s="203" t="s">
        <v>70</v>
      </c>
      <c r="AU107" s="203" t="s">
        <v>79</v>
      </c>
      <c r="AY107" s="202" t="s">
        <v>127</v>
      </c>
      <c r="BK107" s="204">
        <f>SUM(BK108:BK119)</f>
        <v>0</v>
      </c>
    </row>
    <row r="108" s="2" customFormat="1" ht="37.8" customHeight="1">
      <c r="A108" s="40"/>
      <c r="B108" s="41"/>
      <c r="C108" s="207" t="s">
        <v>139</v>
      </c>
      <c r="D108" s="207" t="s">
        <v>129</v>
      </c>
      <c r="E108" s="208" t="s">
        <v>157</v>
      </c>
      <c r="F108" s="209" t="s">
        <v>158</v>
      </c>
      <c r="G108" s="210" t="s">
        <v>159</v>
      </c>
      <c r="H108" s="211">
        <v>4</v>
      </c>
      <c r="I108" s="212"/>
      <c r="J108" s="213">
        <f>ROUND(I108*H108,2)</f>
        <v>0</v>
      </c>
      <c r="K108" s="209" t="s">
        <v>133</v>
      </c>
      <c r="L108" s="46"/>
      <c r="M108" s="214" t="s">
        <v>19</v>
      </c>
      <c r="N108" s="215" t="s">
        <v>42</v>
      </c>
      <c r="O108" s="86"/>
      <c r="P108" s="216">
        <f>O108*H108</f>
        <v>0</v>
      </c>
      <c r="Q108" s="216">
        <v>0.74048000000000003</v>
      </c>
      <c r="R108" s="216">
        <f>Q108*H108</f>
        <v>2.9619200000000001</v>
      </c>
      <c r="S108" s="216">
        <v>0.73999999999999999</v>
      </c>
      <c r="T108" s="217">
        <f>S108*H108</f>
        <v>2.96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8" t="s">
        <v>134</v>
      </c>
      <c r="AT108" s="218" t="s">
        <v>129</v>
      </c>
      <c r="AU108" s="218" t="s">
        <v>81</v>
      </c>
      <c r="AY108" s="19" t="s">
        <v>127</v>
      </c>
      <c r="BE108" s="219">
        <f>IF(N108="základní",J108,0)</f>
        <v>0</v>
      </c>
      <c r="BF108" s="219">
        <f>IF(N108="snížená",J108,0)</f>
        <v>0</v>
      </c>
      <c r="BG108" s="219">
        <f>IF(N108="zákl. přenesená",J108,0)</f>
        <v>0</v>
      </c>
      <c r="BH108" s="219">
        <f>IF(N108="sníž. přenesená",J108,0)</f>
        <v>0</v>
      </c>
      <c r="BI108" s="219">
        <f>IF(N108="nulová",J108,0)</f>
        <v>0</v>
      </c>
      <c r="BJ108" s="19" t="s">
        <v>79</v>
      </c>
      <c r="BK108" s="219">
        <f>ROUND(I108*H108,2)</f>
        <v>0</v>
      </c>
      <c r="BL108" s="19" t="s">
        <v>134</v>
      </c>
      <c r="BM108" s="218" t="s">
        <v>160</v>
      </c>
    </row>
    <row r="109" s="2" customFormat="1">
      <c r="A109" s="40"/>
      <c r="B109" s="41"/>
      <c r="C109" s="42"/>
      <c r="D109" s="220" t="s">
        <v>136</v>
      </c>
      <c r="E109" s="42"/>
      <c r="F109" s="221" t="s">
        <v>161</v>
      </c>
      <c r="G109" s="42"/>
      <c r="H109" s="42"/>
      <c r="I109" s="222"/>
      <c r="J109" s="42"/>
      <c r="K109" s="42"/>
      <c r="L109" s="46"/>
      <c r="M109" s="223"/>
      <c r="N109" s="224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136</v>
      </c>
      <c r="AU109" s="19" t="s">
        <v>81</v>
      </c>
    </row>
    <row r="110" s="13" customFormat="1">
      <c r="A110" s="13"/>
      <c r="B110" s="225"/>
      <c r="C110" s="226"/>
      <c r="D110" s="227" t="s">
        <v>138</v>
      </c>
      <c r="E110" s="228" t="s">
        <v>19</v>
      </c>
      <c r="F110" s="229" t="s">
        <v>134</v>
      </c>
      <c r="G110" s="226"/>
      <c r="H110" s="230">
        <v>4</v>
      </c>
      <c r="I110" s="231"/>
      <c r="J110" s="226"/>
      <c r="K110" s="226"/>
      <c r="L110" s="232"/>
      <c r="M110" s="233"/>
      <c r="N110" s="234"/>
      <c r="O110" s="234"/>
      <c r="P110" s="234"/>
      <c r="Q110" s="234"/>
      <c r="R110" s="234"/>
      <c r="S110" s="234"/>
      <c r="T110" s="235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6" t="s">
        <v>138</v>
      </c>
      <c r="AU110" s="236" t="s">
        <v>81</v>
      </c>
      <c r="AV110" s="13" t="s">
        <v>81</v>
      </c>
      <c r="AW110" s="13" t="s">
        <v>32</v>
      </c>
      <c r="AX110" s="13" t="s">
        <v>79</v>
      </c>
      <c r="AY110" s="236" t="s">
        <v>127</v>
      </c>
    </row>
    <row r="111" s="2" customFormat="1" ht="24.15" customHeight="1">
      <c r="A111" s="40"/>
      <c r="B111" s="41"/>
      <c r="C111" s="207" t="s">
        <v>162</v>
      </c>
      <c r="D111" s="207" t="s">
        <v>129</v>
      </c>
      <c r="E111" s="208" t="s">
        <v>163</v>
      </c>
      <c r="F111" s="209" t="s">
        <v>164</v>
      </c>
      <c r="G111" s="210" t="s">
        <v>159</v>
      </c>
      <c r="H111" s="211">
        <v>2</v>
      </c>
      <c r="I111" s="212"/>
      <c r="J111" s="213">
        <f>ROUND(I111*H111,2)</f>
        <v>0</v>
      </c>
      <c r="K111" s="209" t="s">
        <v>133</v>
      </c>
      <c r="L111" s="46"/>
      <c r="M111" s="214" t="s">
        <v>19</v>
      </c>
      <c r="N111" s="215" t="s">
        <v>42</v>
      </c>
      <c r="O111" s="86"/>
      <c r="P111" s="216">
        <f>O111*H111</f>
        <v>0</v>
      </c>
      <c r="Q111" s="216">
        <v>0.10037</v>
      </c>
      <c r="R111" s="216">
        <f>Q111*H111</f>
        <v>0.20074</v>
      </c>
      <c r="S111" s="216">
        <v>0.10000000000000001</v>
      </c>
      <c r="T111" s="217">
        <f>S111*H111</f>
        <v>0.20000000000000001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8" t="s">
        <v>134</v>
      </c>
      <c r="AT111" s="218" t="s">
        <v>129</v>
      </c>
      <c r="AU111" s="218" t="s">
        <v>81</v>
      </c>
      <c r="AY111" s="19" t="s">
        <v>127</v>
      </c>
      <c r="BE111" s="219">
        <f>IF(N111="základní",J111,0)</f>
        <v>0</v>
      </c>
      <c r="BF111" s="219">
        <f>IF(N111="snížená",J111,0)</f>
        <v>0</v>
      </c>
      <c r="BG111" s="219">
        <f>IF(N111="zákl. přenesená",J111,0)</f>
        <v>0</v>
      </c>
      <c r="BH111" s="219">
        <f>IF(N111="sníž. přenesená",J111,0)</f>
        <v>0</v>
      </c>
      <c r="BI111" s="219">
        <f>IF(N111="nulová",J111,0)</f>
        <v>0</v>
      </c>
      <c r="BJ111" s="19" t="s">
        <v>79</v>
      </c>
      <c r="BK111" s="219">
        <f>ROUND(I111*H111,2)</f>
        <v>0</v>
      </c>
      <c r="BL111" s="19" t="s">
        <v>134</v>
      </c>
      <c r="BM111" s="218" t="s">
        <v>165</v>
      </c>
    </row>
    <row r="112" s="2" customFormat="1">
      <c r="A112" s="40"/>
      <c r="B112" s="41"/>
      <c r="C112" s="42"/>
      <c r="D112" s="220" t="s">
        <v>136</v>
      </c>
      <c r="E112" s="42"/>
      <c r="F112" s="221" t="s">
        <v>166</v>
      </c>
      <c r="G112" s="42"/>
      <c r="H112" s="42"/>
      <c r="I112" s="222"/>
      <c r="J112" s="42"/>
      <c r="K112" s="42"/>
      <c r="L112" s="46"/>
      <c r="M112" s="223"/>
      <c r="N112" s="224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136</v>
      </c>
      <c r="AU112" s="19" t="s">
        <v>81</v>
      </c>
    </row>
    <row r="113" s="13" customFormat="1">
      <c r="A113" s="13"/>
      <c r="B113" s="225"/>
      <c r="C113" s="226"/>
      <c r="D113" s="227" t="s">
        <v>138</v>
      </c>
      <c r="E113" s="228" t="s">
        <v>19</v>
      </c>
      <c r="F113" s="229" t="s">
        <v>81</v>
      </c>
      <c r="G113" s="226"/>
      <c r="H113" s="230">
        <v>2</v>
      </c>
      <c r="I113" s="231"/>
      <c r="J113" s="226"/>
      <c r="K113" s="226"/>
      <c r="L113" s="232"/>
      <c r="M113" s="233"/>
      <c r="N113" s="234"/>
      <c r="O113" s="234"/>
      <c r="P113" s="234"/>
      <c r="Q113" s="234"/>
      <c r="R113" s="234"/>
      <c r="S113" s="234"/>
      <c r="T113" s="235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6" t="s">
        <v>138</v>
      </c>
      <c r="AU113" s="236" t="s">
        <v>81</v>
      </c>
      <c r="AV113" s="13" t="s">
        <v>81</v>
      </c>
      <c r="AW113" s="13" t="s">
        <v>32</v>
      </c>
      <c r="AX113" s="13" t="s">
        <v>79</v>
      </c>
      <c r="AY113" s="236" t="s">
        <v>127</v>
      </c>
    </row>
    <row r="114" s="2" customFormat="1" ht="24.15" customHeight="1">
      <c r="A114" s="40"/>
      <c r="B114" s="41"/>
      <c r="C114" s="207" t="s">
        <v>167</v>
      </c>
      <c r="D114" s="207" t="s">
        <v>129</v>
      </c>
      <c r="E114" s="208" t="s">
        <v>168</v>
      </c>
      <c r="F114" s="209" t="s">
        <v>169</v>
      </c>
      <c r="G114" s="210" t="s">
        <v>159</v>
      </c>
      <c r="H114" s="211">
        <v>1</v>
      </c>
      <c r="I114" s="212"/>
      <c r="J114" s="213">
        <f>ROUND(I114*H114,2)</f>
        <v>0</v>
      </c>
      <c r="K114" s="209" t="s">
        <v>133</v>
      </c>
      <c r="L114" s="46"/>
      <c r="M114" s="214" t="s">
        <v>19</v>
      </c>
      <c r="N114" s="215" t="s">
        <v>42</v>
      </c>
      <c r="O114" s="86"/>
      <c r="P114" s="216">
        <f>O114*H114</f>
        <v>0</v>
      </c>
      <c r="Q114" s="216">
        <v>0.10037</v>
      </c>
      <c r="R114" s="216">
        <f>Q114*H114</f>
        <v>0.10037</v>
      </c>
      <c r="S114" s="216">
        <v>0.10000000000000001</v>
      </c>
      <c r="T114" s="217">
        <f>S114*H114</f>
        <v>0.10000000000000001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8" t="s">
        <v>134</v>
      </c>
      <c r="AT114" s="218" t="s">
        <v>129</v>
      </c>
      <c r="AU114" s="218" t="s">
        <v>81</v>
      </c>
      <c r="AY114" s="19" t="s">
        <v>127</v>
      </c>
      <c r="BE114" s="219">
        <f>IF(N114="základní",J114,0)</f>
        <v>0</v>
      </c>
      <c r="BF114" s="219">
        <f>IF(N114="snížená",J114,0)</f>
        <v>0</v>
      </c>
      <c r="BG114" s="219">
        <f>IF(N114="zákl. přenesená",J114,0)</f>
        <v>0</v>
      </c>
      <c r="BH114" s="219">
        <f>IF(N114="sníž. přenesená",J114,0)</f>
        <v>0</v>
      </c>
      <c r="BI114" s="219">
        <f>IF(N114="nulová",J114,0)</f>
        <v>0</v>
      </c>
      <c r="BJ114" s="19" t="s">
        <v>79</v>
      </c>
      <c r="BK114" s="219">
        <f>ROUND(I114*H114,2)</f>
        <v>0</v>
      </c>
      <c r="BL114" s="19" t="s">
        <v>134</v>
      </c>
      <c r="BM114" s="218" t="s">
        <v>170</v>
      </c>
    </row>
    <row r="115" s="2" customFormat="1">
      <c r="A115" s="40"/>
      <c r="B115" s="41"/>
      <c r="C115" s="42"/>
      <c r="D115" s="220" t="s">
        <v>136</v>
      </c>
      <c r="E115" s="42"/>
      <c r="F115" s="221" t="s">
        <v>171</v>
      </c>
      <c r="G115" s="42"/>
      <c r="H115" s="42"/>
      <c r="I115" s="222"/>
      <c r="J115" s="42"/>
      <c r="K115" s="42"/>
      <c r="L115" s="46"/>
      <c r="M115" s="223"/>
      <c r="N115" s="224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9" t="s">
        <v>136</v>
      </c>
      <c r="AU115" s="19" t="s">
        <v>81</v>
      </c>
    </row>
    <row r="116" s="13" customFormat="1">
      <c r="A116" s="13"/>
      <c r="B116" s="225"/>
      <c r="C116" s="226"/>
      <c r="D116" s="227" t="s">
        <v>138</v>
      </c>
      <c r="E116" s="228" t="s">
        <v>19</v>
      </c>
      <c r="F116" s="229" t="s">
        <v>79</v>
      </c>
      <c r="G116" s="226"/>
      <c r="H116" s="230">
        <v>1</v>
      </c>
      <c r="I116" s="231"/>
      <c r="J116" s="226"/>
      <c r="K116" s="226"/>
      <c r="L116" s="232"/>
      <c r="M116" s="233"/>
      <c r="N116" s="234"/>
      <c r="O116" s="234"/>
      <c r="P116" s="234"/>
      <c r="Q116" s="234"/>
      <c r="R116" s="234"/>
      <c r="S116" s="234"/>
      <c r="T116" s="235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6" t="s">
        <v>138</v>
      </c>
      <c r="AU116" s="236" t="s">
        <v>81</v>
      </c>
      <c r="AV116" s="13" t="s">
        <v>81</v>
      </c>
      <c r="AW116" s="13" t="s">
        <v>32</v>
      </c>
      <c r="AX116" s="13" t="s">
        <v>79</v>
      </c>
      <c r="AY116" s="236" t="s">
        <v>127</v>
      </c>
    </row>
    <row r="117" s="2" customFormat="1" ht="24.15" customHeight="1">
      <c r="A117" s="40"/>
      <c r="B117" s="41"/>
      <c r="C117" s="207" t="s">
        <v>155</v>
      </c>
      <c r="D117" s="207" t="s">
        <v>129</v>
      </c>
      <c r="E117" s="208" t="s">
        <v>172</v>
      </c>
      <c r="F117" s="209" t="s">
        <v>173</v>
      </c>
      <c r="G117" s="210" t="s">
        <v>159</v>
      </c>
      <c r="H117" s="211">
        <v>1</v>
      </c>
      <c r="I117" s="212"/>
      <c r="J117" s="213">
        <f>ROUND(I117*H117,2)</f>
        <v>0</v>
      </c>
      <c r="K117" s="209" t="s">
        <v>133</v>
      </c>
      <c r="L117" s="46"/>
      <c r="M117" s="214" t="s">
        <v>19</v>
      </c>
      <c r="N117" s="215" t="s">
        <v>42</v>
      </c>
      <c r="O117" s="86"/>
      <c r="P117" s="216">
        <f>O117*H117</f>
        <v>0</v>
      </c>
      <c r="Q117" s="216">
        <v>0.15056</v>
      </c>
      <c r="R117" s="216">
        <f>Q117*H117</f>
        <v>0.15056</v>
      </c>
      <c r="S117" s="216">
        <v>0.14999999999999999</v>
      </c>
      <c r="T117" s="217">
        <f>S117*H117</f>
        <v>0.14999999999999999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8" t="s">
        <v>134</v>
      </c>
      <c r="AT117" s="218" t="s">
        <v>129</v>
      </c>
      <c r="AU117" s="218" t="s">
        <v>81</v>
      </c>
      <c r="AY117" s="19" t="s">
        <v>127</v>
      </c>
      <c r="BE117" s="219">
        <f>IF(N117="základní",J117,0)</f>
        <v>0</v>
      </c>
      <c r="BF117" s="219">
        <f>IF(N117="snížená",J117,0)</f>
        <v>0</v>
      </c>
      <c r="BG117" s="219">
        <f>IF(N117="zákl. přenesená",J117,0)</f>
        <v>0</v>
      </c>
      <c r="BH117" s="219">
        <f>IF(N117="sníž. přenesená",J117,0)</f>
        <v>0</v>
      </c>
      <c r="BI117" s="219">
        <f>IF(N117="nulová",J117,0)</f>
        <v>0</v>
      </c>
      <c r="BJ117" s="19" t="s">
        <v>79</v>
      </c>
      <c r="BK117" s="219">
        <f>ROUND(I117*H117,2)</f>
        <v>0</v>
      </c>
      <c r="BL117" s="19" t="s">
        <v>134</v>
      </c>
      <c r="BM117" s="218" t="s">
        <v>174</v>
      </c>
    </row>
    <row r="118" s="2" customFormat="1">
      <c r="A118" s="40"/>
      <c r="B118" s="41"/>
      <c r="C118" s="42"/>
      <c r="D118" s="220" t="s">
        <v>136</v>
      </c>
      <c r="E118" s="42"/>
      <c r="F118" s="221" t="s">
        <v>175</v>
      </c>
      <c r="G118" s="42"/>
      <c r="H118" s="42"/>
      <c r="I118" s="222"/>
      <c r="J118" s="42"/>
      <c r="K118" s="42"/>
      <c r="L118" s="46"/>
      <c r="M118" s="223"/>
      <c r="N118" s="224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9" t="s">
        <v>136</v>
      </c>
      <c r="AU118" s="19" t="s">
        <v>81</v>
      </c>
    </row>
    <row r="119" s="13" customFormat="1">
      <c r="A119" s="13"/>
      <c r="B119" s="225"/>
      <c r="C119" s="226"/>
      <c r="D119" s="227" t="s">
        <v>138</v>
      </c>
      <c r="E119" s="228" t="s">
        <v>19</v>
      </c>
      <c r="F119" s="229" t="s">
        <v>79</v>
      </c>
      <c r="G119" s="226"/>
      <c r="H119" s="230">
        <v>1</v>
      </c>
      <c r="I119" s="231"/>
      <c r="J119" s="226"/>
      <c r="K119" s="226"/>
      <c r="L119" s="232"/>
      <c r="M119" s="233"/>
      <c r="N119" s="234"/>
      <c r="O119" s="234"/>
      <c r="P119" s="234"/>
      <c r="Q119" s="234"/>
      <c r="R119" s="234"/>
      <c r="S119" s="234"/>
      <c r="T119" s="235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6" t="s">
        <v>138</v>
      </c>
      <c r="AU119" s="236" t="s">
        <v>81</v>
      </c>
      <c r="AV119" s="13" t="s">
        <v>81</v>
      </c>
      <c r="AW119" s="13" t="s">
        <v>32</v>
      </c>
      <c r="AX119" s="13" t="s">
        <v>79</v>
      </c>
      <c r="AY119" s="236" t="s">
        <v>127</v>
      </c>
    </row>
    <row r="120" s="12" customFormat="1" ht="22.8" customHeight="1">
      <c r="A120" s="12"/>
      <c r="B120" s="191"/>
      <c r="C120" s="192"/>
      <c r="D120" s="193" t="s">
        <v>70</v>
      </c>
      <c r="E120" s="205" t="s">
        <v>176</v>
      </c>
      <c r="F120" s="205" t="s">
        <v>177</v>
      </c>
      <c r="G120" s="192"/>
      <c r="H120" s="192"/>
      <c r="I120" s="195"/>
      <c r="J120" s="206">
        <f>BK120</f>
        <v>0</v>
      </c>
      <c r="K120" s="192"/>
      <c r="L120" s="197"/>
      <c r="M120" s="198"/>
      <c r="N120" s="199"/>
      <c r="O120" s="199"/>
      <c r="P120" s="200">
        <f>SUM(P121:P135)</f>
        <v>0</v>
      </c>
      <c r="Q120" s="199"/>
      <c r="R120" s="200">
        <f>SUM(R121:R135)</f>
        <v>0.0034200000000000003</v>
      </c>
      <c r="S120" s="199"/>
      <c r="T120" s="201">
        <f>SUM(T121:T135)</f>
        <v>33.366169999999997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02" t="s">
        <v>79</v>
      </c>
      <c r="AT120" s="203" t="s">
        <v>70</v>
      </c>
      <c r="AU120" s="203" t="s">
        <v>79</v>
      </c>
      <c r="AY120" s="202" t="s">
        <v>127</v>
      </c>
      <c r="BK120" s="204">
        <f>SUM(BK121:BK135)</f>
        <v>0</v>
      </c>
    </row>
    <row r="121" s="2" customFormat="1" ht="33" customHeight="1">
      <c r="A121" s="40"/>
      <c r="B121" s="41"/>
      <c r="C121" s="207" t="s">
        <v>176</v>
      </c>
      <c r="D121" s="207" t="s">
        <v>129</v>
      </c>
      <c r="E121" s="208" t="s">
        <v>178</v>
      </c>
      <c r="F121" s="209" t="s">
        <v>179</v>
      </c>
      <c r="G121" s="210" t="s">
        <v>180</v>
      </c>
      <c r="H121" s="211">
        <v>18</v>
      </c>
      <c r="I121" s="212"/>
      <c r="J121" s="213">
        <f>ROUND(I121*H121,2)</f>
        <v>0</v>
      </c>
      <c r="K121" s="209" t="s">
        <v>133</v>
      </c>
      <c r="L121" s="46"/>
      <c r="M121" s="214" t="s">
        <v>19</v>
      </c>
      <c r="N121" s="215" t="s">
        <v>42</v>
      </c>
      <c r="O121" s="86"/>
      <c r="P121" s="216">
        <f>O121*H121</f>
        <v>0</v>
      </c>
      <c r="Q121" s="216">
        <v>1.0000000000000001E-05</v>
      </c>
      <c r="R121" s="216">
        <f>Q121*H121</f>
        <v>0.00018000000000000001</v>
      </c>
      <c r="S121" s="216">
        <v>0</v>
      </c>
      <c r="T121" s="217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18" t="s">
        <v>134</v>
      </c>
      <c r="AT121" s="218" t="s">
        <v>129</v>
      </c>
      <c r="AU121" s="218" t="s">
        <v>81</v>
      </c>
      <c r="AY121" s="19" t="s">
        <v>127</v>
      </c>
      <c r="BE121" s="219">
        <f>IF(N121="základní",J121,0)</f>
        <v>0</v>
      </c>
      <c r="BF121" s="219">
        <f>IF(N121="snížená",J121,0)</f>
        <v>0</v>
      </c>
      <c r="BG121" s="219">
        <f>IF(N121="zákl. přenesená",J121,0)</f>
        <v>0</v>
      </c>
      <c r="BH121" s="219">
        <f>IF(N121="sníž. přenesená",J121,0)</f>
        <v>0</v>
      </c>
      <c r="BI121" s="219">
        <f>IF(N121="nulová",J121,0)</f>
        <v>0</v>
      </c>
      <c r="BJ121" s="19" t="s">
        <v>79</v>
      </c>
      <c r="BK121" s="219">
        <f>ROUND(I121*H121,2)</f>
        <v>0</v>
      </c>
      <c r="BL121" s="19" t="s">
        <v>134</v>
      </c>
      <c r="BM121" s="218" t="s">
        <v>181</v>
      </c>
    </row>
    <row r="122" s="2" customFormat="1">
      <c r="A122" s="40"/>
      <c r="B122" s="41"/>
      <c r="C122" s="42"/>
      <c r="D122" s="220" t="s">
        <v>136</v>
      </c>
      <c r="E122" s="42"/>
      <c r="F122" s="221" t="s">
        <v>182</v>
      </c>
      <c r="G122" s="42"/>
      <c r="H122" s="42"/>
      <c r="I122" s="222"/>
      <c r="J122" s="42"/>
      <c r="K122" s="42"/>
      <c r="L122" s="46"/>
      <c r="M122" s="223"/>
      <c r="N122" s="224"/>
      <c r="O122" s="86"/>
      <c r="P122" s="86"/>
      <c r="Q122" s="86"/>
      <c r="R122" s="86"/>
      <c r="S122" s="86"/>
      <c r="T122" s="87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T122" s="19" t="s">
        <v>136</v>
      </c>
      <c r="AU122" s="19" t="s">
        <v>81</v>
      </c>
    </row>
    <row r="123" s="13" customFormat="1">
      <c r="A123" s="13"/>
      <c r="B123" s="225"/>
      <c r="C123" s="226"/>
      <c r="D123" s="227" t="s">
        <v>138</v>
      </c>
      <c r="E123" s="228" t="s">
        <v>90</v>
      </c>
      <c r="F123" s="229" t="s">
        <v>183</v>
      </c>
      <c r="G123" s="226"/>
      <c r="H123" s="230">
        <v>18</v>
      </c>
      <c r="I123" s="231"/>
      <c r="J123" s="226"/>
      <c r="K123" s="226"/>
      <c r="L123" s="232"/>
      <c r="M123" s="233"/>
      <c r="N123" s="234"/>
      <c r="O123" s="234"/>
      <c r="P123" s="234"/>
      <c r="Q123" s="234"/>
      <c r="R123" s="234"/>
      <c r="S123" s="234"/>
      <c r="T123" s="235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6" t="s">
        <v>138</v>
      </c>
      <c r="AU123" s="236" t="s">
        <v>81</v>
      </c>
      <c r="AV123" s="13" t="s">
        <v>81</v>
      </c>
      <c r="AW123" s="13" t="s">
        <v>32</v>
      </c>
      <c r="AX123" s="13" t="s">
        <v>79</v>
      </c>
      <c r="AY123" s="236" t="s">
        <v>127</v>
      </c>
    </row>
    <row r="124" s="2" customFormat="1" ht="55.5" customHeight="1">
      <c r="A124" s="40"/>
      <c r="B124" s="41"/>
      <c r="C124" s="207" t="s">
        <v>184</v>
      </c>
      <c r="D124" s="207" t="s">
        <v>129</v>
      </c>
      <c r="E124" s="208" t="s">
        <v>185</v>
      </c>
      <c r="F124" s="209" t="s">
        <v>186</v>
      </c>
      <c r="G124" s="210" t="s">
        <v>180</v>
      </c>
      <c r="H124" s="211">
        <v>18</v>
      </c>
      <c r="I124" s="212"/>
      <c r="J124" s="213">
        <f>ROUND(I124*H124,2)</f>
        <v>0</v>
      </c>
      <c r="K124" s="209" t="s">
        <v>133</v>
      </c>
      <c r="L124" s="46"/>
      <c r="M124" s="214" t="s">
        <v>19</v>
      </c>
      <c r="N124" s="215" t="s">
        <v>42</v>
      </c>
      <c r="O124" s="86"/>
      <c r="P124" s="216">
        <f>O124*H124</f>
        <v>0</v>
      </c>
      <c r="Q124" s="216">
        <v>0.00018000000000000001</v>
      </c>
      <c r="R124" s="216">
        <f>Q124*H124</f>
        <v>0.0032400000000000003</v>
      </c>
      <c r="S124" s="216">
        <v>0</v>
      </c>
      <c r="T124" s="217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8" t="s">
        <v>134</v>
      </c>
      <c r="AT124" s="218" t="s">
        <v>129</v>
      </c>
      <c r="AU124" s="218" t="s">
        <v>81</v>
      </c>
      <c r="AY124" s="19" t="s">
        <v>127</v>
      </c>
      <c r="BE124" s="219">
        <f>IF(N124="základní",J124,0)</f>
        <v>0</v>
      </c>
      <c r="BF124" s="219">
        <f>IF(N124="snížená",J124,0)</f>
        <v>0</v>
      </c>
      <c r="BG124" s="219">
        <f>IF(N124="zákl. přenesená",J124,0)</f>
        <v>0</v>
      </c>
      <c r="BH124" s="219">
        <f>IF(N124="sníž. přenesená",J124,0)</f>
        <v>0</v>
      </c>
      <c r="BI124" s="219">
        <f>IF(N124="nulová",J124,0)</f>
        <v>0</v>
      </c>
      <c r="BJ124" s="19" t="s">
        <v>79</v>
      </c>
      <c r="BK124" s="219">
        <f>ROUND(I124*H124,2)</f>
        <v>0</v>
      </c>
      <c r="BL124" s="19" t="s">
        <v>134</v>
      </c>
      <c r="BM124" s="218" t="s">
        <v>187</v>
      </c>
    </row>
    <row r="125" s="2" customFormat="1">
      <c r="A125" s="40"/>
      <c r="B125" s="41"/>
      <c r="C125" s="42"/>
      <c r="D125" s="220" t="s">
        <v>136</v>
      </c>
      <c r="E125" s="42"/>
      <c r="F125" s="221" t="s">
        <v>188</v>
      </c>
      <c r="G125" s="42"/>
      <c r="H125" s="42"/>
      <c r="I125" s="222"/>
      <c r="J125" s="42"/>
      <c r="K125" s="42"/>
      <c r="L125" s="46"/>
      <c r="M125" s="223"/>
      <c r="N125" s="224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136</v>
      </c>
      <c r="AU125" s="19" t="s">
        <v>81</v>
      </c>
    </row>
    <row r="126" s="13" customFormat="1">
      <c r="A126" s="13"/>
      <c r="B126" s="225"/>
      <c r="C126" s="226"/>
      <c r="D126" s="227" t="s">
        <v>138</v>
      </c>
      <c r="E126" s="228" t="s">
        <v>19</v>
      </c>
      <c r="F126" s="229" t="s">
        <v>90</v>
      </c>
      <c r="G126" s="226"/>
      <c r="H126" s="230">
        <v>18</v>
      </c>
      <c r="I126" s="231"/>
      <c r="J126" s="226"/>
      <c r="K126" s="226"/>
      <c r="L126" s="232"/>
      <c r="M126" s="233"/>
      <c r="N126" s="234"/>
      <c r="O126" s="234"/>
      <c r="P126" s="234"/>
      <c r="Q126" s="234"/>
      <c r="R126" s="234"/>
      <c r="S126" s="234"/>
      <c r="T126" s="235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6" t="s">
        <v>138</v>
      </c>
      <c r="AU126" s="236" t="s">
        <v>81</v>
      </c>
      <c r="AV126" s="13" t="s">
        <v>81</v>
      </c>
      <c r="AW126" s="13" t="s">
        <v>32</v>
      </c>
      <c r="AX126" s="13" t="s">
        <v>79</v>
      </c>
      <c r="AY126" s="236" t="s">
        <v>127</v>
      </c>
    </row>
    <row r="127" s="2" customFormat="1" ht="33" customHeight="1">
      <c r="A127" s="40"/>
      <c r="B127" s="41"/>
      <c r="C127" s="207" t="s">
        <v>189</v>
      </c>
      <c r="D127" s="207" t="s">
        <v>129</v>
      </c>
      <c r="E127" s="208" t="s">
        <v>190</v>
      </c>
      <c r="F127" s="209" t="s">
        <v>191</v>
      </c>
      <c r="G127" s="210" t="s">
        <v>132</v>
      </c>
      <c r="H127" s="211">
        <v>627.61699999999996</v>
      </c>
      <c r="I127" s="212"/>
      <c r="J127" s="213">
        <f>ROUND(I127*H127,2)</f>
        <v>0</v>
      </c>
      <c r="K127" s="209" t="s">
        <v>133</v>
      </c>
      <c r="L127" s="46"/>
      <c r="M127" s="214" t="s">
        <v>19</v>
      </c>
      <c r="N127" s="215" t="s">
        <v>42</v>
      </c>
      <c r="O127" s="86"/>
      <c r="P127" s="216">
        <f>O127*H127</f>
        <v>0</v>
      </c>
      <c r="Q127" s="216">
        <v>0</v>
      </c>
      <c r="R127" s="216">
        <f>Q127*H127</f>
        <v>0</v>
      </c>
      <c r="S127" s="216">
        <v>0.01</v>
      </c>
      <c r="T127" s="217">
        <f>S127*H127</f>
        <v>6.2761699999999996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18" t="s">
        <v>134</v>
      </c>
      <c r="AT127" s="218" t="s">
        <v>129</v>
      </c>
      <c r="AU127" s="218" t="s">
        <v>81</v>
      </c>
      <c r="AY127" s="19" t="s">
        <v>127</v>
      </c>
      <c r="BE127" s="219">
        <f>IF(N127="základní",J127,0)</f>
        <v>0</v>
      </c>
      <c r="BF127" s="219">
        <f>IF(N127="snížená",J127,0)</f>
        <v>0</v>
      </c>
      <c r="BG127" s="219">
        <f>IF(N127="zákl. přenesená",J127,0)</f>
        <v>0</v>
      </c>
      <c r="BH127" s="219">
        <f>IF(N127="sníž. přenesená",J127,0)</f>
        <v>0</v>
      </c>
      <c r="BI127" s="219">
        <f>IF(N127="nulová",J127,0)</f>
        <v>0</v>
      </c>
      <c r="BJ127" s="19" t="s">
        <v>79</v>
      </c>
      <c r="BK127" s="219">
        <f>ROUND(I127*H127,2)</f>
        <v>0</v>
      </c>
      <c r="BL127" s="19" t="s">
        <v>134</v>
      </c>
      <c r="BM127" s="218" t="s">
        <v>192</v>
      </c>
    </row>
    <row r="128" s="2" customFormat="1">
      <c r="A128" s="40"/>
      <c r="B128" s="41"/>
      <c r="C128" s="42"/>
      <c r="D128" s="220" t="s">
        <v>136</v>
      </c>
      <c r="E128" s="42"/>
      <c r="F128" s="221" t="s">
        <v>193</v>
      </c>
      <c r="G128" s="42"/>
      <c r="H128" s="42"/>
      <c r="I128" s="222"/>
      <c r="J128" s="42"/>
      <c r="K128" s="42"/>
      <c r="L128" s="46"/>
      <c r="M128" s="223"/>
      <c r="N128" s="224"/>
      <c r="O128" s="86"/>
      <c r="P128" s="86"/>
      <c r="Q128" s="86"/>
      <c r="R128" s="86"/>
      <c r="S128" s="86"/>
      <c r="T128" s="87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T128" s="19" t="s">
        <v>136</v>
      </c>
      <c r="AU128" s="19" t="s">
        <v>81</v>
      </c>
    </row>
    <row r="129" s="13" customFormat="1">
      <c r="A129" s="13"/>
      <c r="B129" s="225"/>
      <c r="C129" s="226"/>
      <c r="D129" s="227" t="s">
        <v>138</v>
      </c>
      <c r="E129" s="228" t="s">
        <v>19</v>
      </c>
      <c r="F129" s="229" t="s">
        <v>194</v>
      </c>
      <c r="G129" s="226"/>
      <c r="H129" s="230">
        <v>90.25</v>
      </c>
      <c r="I129" s="231"/>
      <c r="J129" s="226"/>
      <c r="K129" s="226"/>
      <c r="L129" s="232"/>
      <c r="M129" s="233"/>
      <c r="N129" s="234"/>
      <c r="O129" s="234"/>
      <c r="P129" s="234"/>
      <c r="Q129" s="234"/>
      <c r="R129" s="234"/>
      <c r="S129" s="234"/>
      <c r="T129" s="235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6" t="s">
        <v>138</v>
      </c>
      <c r="AU129" s="236" t="s">
        <v>81</v>
      </c>
      <c r="AV129" s="13" t="s">
        <v>81</v>
      </c>
      <c r="AW129" s="13" t="s">
        <v>32</v>
      </c>
      <c r="AX129" s="13" t="s">
        <v>71</v>
      </c>
      <c r="AY129" s="236" t="s">
        <v>127</v>
      </c>
    </row>
    <row r="130" s="13" customFormat="1">
      <c r="A130" s="13"/>
      <c r="B130" s="225"/>
      <c r="C130" s="226"/>
      <c r="D130" s="227" t="s">
        <v>138</v>
      </c>
      <c r="E130" s="228" t="s">
        <v>19</v>
      </c>
      <c r="F130" s="229" t="s">
        <v>195</v>
      </c>
      <c r="G130" s="226"/>
      <c r="H130" s="230">
        <v>537.36699999999996</v>
      </c>
      <c r="I130" s="231"/>
      <c r="J130" s="226"/>
      <c r="K130" s="226"/>
      <c r="L130" s="232"/>
      <c r="M130" s="233"/>
      <c r="N130" s="234"/>
      <c r="O130" s="234"/>
      <c r="P130" s="234"/>
      <c r="Q130" s="234"/>
      <c r="R130" s="234"/>
      <c r="S130" s="234"/>
      <c r="T130" s="235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6" t="s">
        <v>138</v>
      </c>
      <c r="AU130" s="236" t="s">
        <v>81</v>
      </c>
      <c r="AV130" s="13" t="s">
        <v>81</v>
      </c>
      <c r="AW130" s="13" t="s">
        <v>32</v>
      </c>
      <c r="AX130" s="13" t="s">
        <v>71</v>
      </c>
      <c r="AY130" s="236" t="s">
        <v>127</v>
      </c>
    </row>
    <row r="131" s="14" customFormat="1">
      <c r="A131" s="14"/>
      <c r="B131" s="237"/>
      <c r="C131" s="238"/>
      <c r="D131" s="227" t="s">
        <v>138</v>
      </c>
      <c r="E131" s="239" t="s">
        <v>87</v>
      </c>
      <c r="F131" s="240" t="s">
        <v>196</v>
      </c>
      <c r="G131" s="238"/>
      <c r="H131" s="241">
        <v>627.61699999999996</v>
      </c>
      <c r="I131" s="242"/>
      <c r="J131" s="238"/>
      <c r="K131" s="238"/>
      <c r="L131" s="243"/>
      <c r="M131" s="244"/>
      <c r="N131" s="245"/>
      <c r="O131" s="245"/>
      <c r="P131" s="245"/>
      <c r="Q131" s="245"/>
      <c r="R131" s="245"/>
      <c r="S131" s="245"/>
      <c r="T131" s="246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47" t="s">
        <v>138</v>
      </c>
      <c r="AU131" s="247" t="s">
        <v>81</v>
      </c>
      <c r="AV131" s="14" t="s">
        <v>134</v>
      </c>
      <c r="AW131" s="14" t="s">
        <v>32</v>
      </c>
      <c r="AX131" s="14" t="s">
        <v>79</v>
      </c>
      <c r="AY131" s="247" t="s">
        <v>127</v>
      </c>
    </row>
    <row r="132" s="2" customFormat="1" ht="66.75" customHeight="1">
      <c r="A132" s="40"/>
      <c r="B132" s="41"/>
      <c r="C132" s="207" t="s">
        <v>8</v>
      </c>
      <c r="D132" s="207" t="s">
        <v>129</v>
      </c>
      <c r="E132" s="208" t="s">
        <v>197</v>
      </c>
      <c r="F132" s="209" t="s">
        <v>198</v>
      </c>
      <c r="G132" s="210" t="s">
        <v>132</v>
      </c>
      <c r="H132" s="211">
        <v>107.5</v>
      </c>
      <c r="I132" s="212"/>
      <c r="J132" s="213">
        <f>ROUND(I132*H132,2)</f>
        <v>0</v>
      </c>
      <c r="K132" s="209" t="s">
        <v>133</v>
      </c>
      <c r="L132" s="46"/>
      <c r="M132" s="214" t="s">
        <v>19</v>
      </c>
      <c r="N132" s="215" t="s">
        <v>42</v>
      </c>
      <c r="O132" s="86"/>
      <c r="P132" s="216">
        <f>O132*H132</f>
        <v>0</v>
      </c>
      <c r="Q132" s="216">
        <v>0</v>
      </c>
      <c r="R132" s="216">
        <f>Q132*H132</f>
        <v>0</v>
      </c>
      <c r="S132" s="216">
        <v>0.252</v>
      </c>
      <c r="T132" s="217">
        <f>S132*H132</f>
        <v>27.09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18" t="s">
        <v>134</v>
      </c>
      <c r="AT132" s="218" t="s">
        <v>129</v>
      </c>
      <c r="AU132" s="218" t="s">
        <v>81</v>
      </c>
      <c r="AY132" s="19" t="s">
        <v>127</v>
      </c>
      <c r="BE132" s="219">
        <f>IF(N132="základní",J132,0)</f>
        <v>0</v>
      </c>
      <c r="BF132" s="219">
        <f>IF(N132="snížená",J132,0)</f>
        <v>0</v>
      </c>
      <c r="BG132" s="219">
        <f>IF(N132="zákl. přenesená",J132,0)</f>
        <v>0</v>
      </c>
      <c r="BH132" s="219">
        <f>IF(N132="sníž. přenesená",J132,0)</f>
        <v>0</v>
      </c>
      <c r="BI132" s="219">
        <f>IF(N132="nulová",J132,0)</f>
        <v>0</v>
      </c>
      <c r="BJ132" s="19" t="s">
        <v>79</v>
      </c>
      <c r="BK132" s="219">
        <f>ROUND(I132*H132,2)</f>
        <v>0</v>
      </c>
      <c r="BL132" s="19" t="s">
        <v>134</v>
      </c>
      <c r="BM132" s="218" t="s">
        <v>199</v>
      </c>
    </row>
    <row r="133" s="2" customFormat="1">
      <c r="A133" s="40"/>
      <c r="B133" s="41"/>
      <c r="C133" s="42"/>
      <c r="D133" s="220" t="s">
        <v>136</v>
      </c>
      <c r="E133" s="42"/>
      <c r="F133" s="221" t="s">
        <v>200</v>
      </c>
      <c r="G133" s="42"/>
      <c r="H133" s="42"/>
      <c r="I133" s="222"/>
      <c r="J133" s="42"/>
      <c r="K133" s="42"/>
      <c r="L133" s="46"/>
      <c r="M133" s="223"/>
      <c r="N133" s="224"/>
      <c r="O133" s="86"/>
      <c r="P133" s="86"/>
      <c r="Q133" s="86"/>
      <c r="R133" s="86"/>
      <c r="S133" s="86"/>
      <c r="T133" s="87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T133" s="19" t="s">
        <v>136</v>
      </c>
      <c r="AU133" s="19" t="s">
        <v>81</v>
      </c>
    </row>
    <row r="134" s="13" customFormat="1">
      <c r="A134" s="13"/>
      <c r="B134" s="225"/>
      <c r="C134" s="226"/>
      <c r="D134" s="227" t="s">
        <v>138</v>
      </c>
      <c r="E134" s="228" t="s">
        <v>85</v>
      </c>
      <c r="F134" s="229" t="s">
        <v>201</v>
      </c>
      <c r="G134" s="226"/>
      <c r="H134" s="230">
        <v>107.5</v>
      </c>
      <c r="I134" s="231"/>
      <c r="J134" s="226"/>
      <c r="K134" s="226"/>
      <c r="L134" s="232"/>
      <c r="M134" s="233"/>
      <c r="N134" s="234"/>
      <c r="O134" s="234"/>
      <c r="P134" s="234"/>
      <c r="Q134" s="234"/>
      <c r="R134" s="234"/>
      <c r="S134" s="234"/>
      <c r="T134" s="235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6" t="s">
        <v>138</v>
      </c>
      <c r="AU134" s="236" t="s">
        <v>81</v>
      </c>
      <c r="AV134" s="13" t="s">
        <v>81</v>
      </c>
      <c r="AW134" s="13" t="s">
        <v>32</v>
      </c>
      <c r="AX134" s="13" t="s">
        <v>71</v>
      </c>
      <c r="AY134" s="236" t="s">
        <v>127</v>
      </c>
    </row>
    <row r="135" s="13" customFormat="1">
      <c r="A135" s="13"/>
      <c r="B135" s="225"/>
      <c r="C135" s="226"/>
      <c r="D135" s="227" t="s">
        <v>138</v>
      </c>
      <c r="E135" s="228" t="s">
        <v>19</v>
      </c>
      <c r="F135" s="229" t="s">
        <v>202</v>
      </c>
      <c r="G135" s="226"/>
      <c r="H135" s="230">
        <v>107.5</v>
      </c>
      <c r="I135" s="231"/>
      <c r="J135" s="226"/>
      <c r="K135" s="226"/>
      <c r="L135" s="232"/>
      <c r="M135" s="233"/>
      <c r="N135" s="234"/>
      <c r="O135" s="234"/>
      <c r="P135" s="234"/>
      <c r="Q135" s="234"/>
      <c r="R135" s="234"/>
      <c r="S135" s="234"/>
      <c r="T135" s="235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6" t="s">
        <v>138</v>
      </c>
      <c r="AU135" s="236" t="s">
        <v>81</v>
      </c>
      <c r="AV135" s="13" t="s">
        <v>81</v>
      </c>
      <c r="AW135" s="13" t="s">
        <v>32</v>
      </c>
      <c r="AX135" s="13" t="s">
        <v>79</v>
      </c>
      <c r="AY135" s="236" t="s">
        <v>127</v>
      </c>
    </row>
    <row r="136" s="12" customFormat="1" ht="22.8" customHeight="1">
      <c r="A136" s="12"/>
      <c r="B136" s="191"/>
      <c r="C136" s="192"/>
      <c r="D136" s="193" t="s">
        <v>70</v>
      </c>
      <c r="E136" s="205" t="s">
        <v>203</v>
      </c>
      <c r="F136" s="205" t="s">
        <v>204</v>
      </c>
      <c r="G136" s="192"/>
      <c r="H136" s="192"/>
      <c r="I136" s="195"/>
      <c r="J136" s="206">
        <f>BK136</f>
        <v>0</v>
      </c>
      <c r="K136" s="192"/>
      <c r="L136" s="197"/>
      <c r="M136" s="198"/>
      <c r="N136" s="199"/>
      <c r="O136" s="199"/>
      <c r="P136" s="200">
        <f>SUM(P137:P161)</f>
        <v>0</v>
      </c>
      <c r="Q136" s="199"/>
      <c r="R136" s="200">
        <f>SUM(R137:R161)</f>
        <v>0</v>
      </c>
      <c r="S136" s="199"/>
      <c r="T136" s="201">
        <f>SUM(T137:T161)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02" t="s">
        <v>79</v>
      </c>
      <c r="AT136" s="203" t="s">
        <v>70</v>
      </c>
      <c r="AU136" s="203" t="s">
        <v>79</v>
      </c>
      <c r="AY136" s="202" t="s">
        <v>127</v>
      </c>
      <c r="BK136" s="204">
        <f>SUM(BK137:BK161)</f>
        <v>0</v>
      </c>
    </row>
    <row r="137" s="2" customFormat="1" ht="37.8" customHeight="1">
      <c r="A137" s="40"/>
      <c r="B137" s="41"/>
      <c r="C137" s="207" t="s">
        <v>205</v>
      </c>
      <c r="D137" s="207" t="s">
        <v>129</v>
      </c>
      <c r="E137" s="208" t="s">
        <v>206</v>
      </c>
      <c r="F137" s="209" t="s">
        <v>207</v>
      </c>
      <c r="G137" s="210" t="s">
        <v>208</v>
      </c>
      <c r="H137" s="211">
        <v>108.952</v>
      </c>
      <c r="I137" s="212"/>
      <c r="J137" s="213">
        <f>ROUND(I137*H137,2)</f>
        <v>0</v>
      </c>
      <c r="K137" s="209" t="s">
        <v>133</v>
      </c>
      <c r="L137" s="46"/>
      <c r="M137" s="214" t="s">
        <v>19</v>
      </c>
      <c r="N137" s="215" t="s">
        <v>42</v>
      </c>
      <c r="O137" s="86"/>
      <c r="P137" s="216">
        <f>O137*H137</f>
        <v>0</v>
      </c>
      <c r="Q137" s="216">
        <v>0</v>
      </c>
      <c r="R137" s="216">
        <f>Q137*H137</f>
        <v>0</v>
      </c>
      <c r="S137" s="216">
        <v>0</v>
      </c>
      <c r="T137" s="217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18" t="s">
        <v>134</v>
      </c>
      <c r="AT137" s="218" t="s">
        <v>129</v>
      </c>
      <c r="AU137" s="218" t="s">
        <v>81</v>
      </c>
      <c r="AY137" s="19" t="s">
        <v>127</v>
      </c>
      <c r="BE137" s="219">
        <f>IF(N137="základní",J137,0)</f>
        <v>0</v>
      </c>
      <c r="BF137" s="219">
        <f>IF(N137="snížená",J137,0)</f>
        <v>0</v>
      </c>
      <c r="BG137" s="219">
        <f>IF(N137="zákl. přenesená",J137,0)</f>
        <v>0</v>
      </c>
      <c r="BH137" s="219">
        <f>IF(N137="sníž. přenesená",J137,0)</f>
        <v>0</v>
      </c>
      <c r="BI137" s="219">
        <f>IF(N137="nulová",J137,0)</f>
        <v>0</v>
      </c>
      <c r="BJ137" s="19" t="s">
        <v>79</v>
      </c>
      <c r="BK137" s="219">
        <f>ROUND(I137*H137,2)</f>
        <v>0</v>
      </c>
      <c r="BL137" s="19" t="s">
        <v>134</v>
      </c>
      <c r="BM137" s="218" t="s">
        <v>209</v>
      </c>
    </row>
    <row r="138" s="2" customFormat="1">
      <c r="A138" s="40"/>
      <c r="B138" s="41"/>
      <c r="C138" s="42"/>
      <c r="D138" s="220" t="s">
        <v>136</v>
      </c>
      <c r="E138" s="42"/>
      <c r="F138" s="221" t="s">
        <v>210</v>
      </c>
      <c r="G138" s="42"/>
      <c r="H138" s="42"/>
      <c r="I138" s="222"/>
      <c r="J138" s="42"/>
      <c r="K138" s="42"/>
      <c r="L138" s="46"/>
      <c r="M138" s="223"/>
      <c r="N138" s="224"/>
      <c r="O138" s="86"/>
      <c r="P138" s="86"/>
      <c r="Q138" s="86"/>
      <c r="R138" s="86"/>
      <c r="S138" s="86"/>
      <c r="T138" s="87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T138" s="19" t="s">
        <v>136</v>
      </c>
      <c r="AU138" s="19" t="s">
        <v>81</v>
      </c>
    </row>
    <row r="139" s="2" customFormat="1" ht="37.8" customHeight="1">
      <c r="A139" s="40"/>
      <c r="B139" s="41"/>
      <c r="C139" s="207" t="s">
        <v>211</v>
      </c>
      <c r="D139" s="207" t="s">
        <v>129</v>
      </c>
      <c r="E139" s="208" t="s">
        <v>212</v>
      </c>
      <c r="F139" s="209" t="s">
        <v>213</v>
      </c>
      <c r="G139" s="210" t="s">
        <v>208</v>
      </c>
      <c r="H139" s="211">
        <v>367.75999999999999</v>
      </c>
      <c r="I139" s="212"/>
      <c r="J139" s="213">
        <f>ROUND(I139*H139,2)</f>
        <v>0</v>
      </c>
      <c r="K139" s="209" t="s">
        <v>133</v>
      </c>
      <c r="L139" s="46"/>
      <c r="M139" s="214" t="s">
        <v>19</v>
      </c>
      <c r="N139" s="215" t="s">
        <v>42</v>
      </c>
      <c r="O139" s="86"/>
      <c r="P139" s="216">
        <f>O139*H139</f>
        <v>0</v>
      </c>
      <c r="Q139" s="216">
        <v>0</v>
      </c>
      <c r="R139" s="216">
        <f>Q139*H139</f>
        <v>0</v>
      </c>
      <c r="S139" s="216">
        <v>0</v>
      </c>
      <c r="T139" s="217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18" t="s">
        <v>134</v>
      </c>
      <c r="AT139" s="218" t="s">
        <v>129</v>
      </c>
      <c r="AU139" s="218" t="s">
        <v>81</v>
      </c>
      <c r="AY139" s="19" t="s">
        <v>127</v>
      </c>
      <c r="BE139" s="219">
        <f>IF(N139="základní",J139,0)</f>
        <v>0</v>
      </c>
      <c r="BF139" s="219">
        <f>IF(N139="snížená",J139,0)</f>
        <v>0</v>
      </c>
      <c r="BG139" s="219">
        <f>IF(N139="zákl. přenesená",J139,0)</f>
        <v>0</v>
      </c>
      <c r="BH139" s="219">
        <f>IF(N139="sníž. přenesená",J139,0)</f>
        <v>0</v>
      </c>
      <c r="BI139" s="219">
        <f>IF(N139="nulová",J139,0)</f>
        <v>0</v>
      </c>
      <c r="BJ139" s="19" t="s">
        <v>79</v>
      </c>
      <c r="BK139" s="219">
        <f>ROUND(I139*H139,2)</f>
        <v>0</v>
      </c>
      <c r="BL139" s="19" t="s">
        <v>134</v>
      </c>
      <c r="BM139" s="218" t="s">
        <v>214</v>
      </c>
    </row>
    <row r="140" s="2" customFormat="1">
      <c r="A140" s="40"/>
      <c r="B140" s="41"/>
      <c r="C140" s="42"/>
      <c r="D140" s="220" t="s">
        <v>136</v>
      </c>
      <c r="E140" s="42"/>
      <c r="F140" s="221" t="s">
        <v>215</v>
      </c>
      <c r="G140" s="42"/>
      <c r="H140" s="42"/>
      <c r="I140" s="222"/>
      <c r="J140" s="42"/>
      <c r="K140" s="42"/>
      <c r="L140" s="46"/>
      <c r="M140" s="223"/>
      <c r="N140" s="224"/>
      <c r="O140" s="86"/>
      <c r="P140" s="86"/>
      <c r="Q140" s="86"/>
      <c r="R140" s="86"/>
      <c r="S140" s="86"/>
      <c r="T140" s="87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T140" s="19" t="s">
        <v>136</v>
      </c>
      <c r="AU140" s="19" t="s">
        <v>81</v>
      </c>
    </row>
    <row r="141" s="13" customFormat="1">
      <c r="A141" s="13"/>
      <c r="B141" s="225"/>
      <c r="C141" s="226"/>
      <c r="D141" s="227" t="s">
        <v>138</v>
      </c>
      <c r="E141" s="228" t="s">
        <v>19</v>
      </c>
      <c r="F141" s="229" t="s">
        <v>216</v>
      </c>
      <c r="G141" s="226"/>
      <c r="H141" s="230">
        <v>108.952</v>
      </c>
      <c r="I141" s="231"/>
      <c r="J141" s="226"/>
      <c r="K141" s="226"/>
      <c r="L141" s="232"/>
      <c r="M141" s="233"/>
      <c r="N141" s="234"/>
      <c r="O141" s="234"/>
      <c r="P141" s="234"/>
      <c r="Q141" s="234"/>
      <c r="R141" s="234"/>
      <c r="S141" s="234"/>
      <c r="T141" s="235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6" t="s">
        <v>138</v>
      </c>
      <c r="AU141" s="236" t="s">
        <v>81</v>
      </c>
      <c r="AV141" s="13" t="s">
        <v>81</v>
      </c>
      <c r="AW141" s="13" t="s">
        <v>32</v>
      </c>
      <c r="AX141" s="13" t="s">
        <v>71</v>
      </c>
      <c r="AY141" s="236" t="s">
        <v>127</v>
      </c>
    </row>
    <row r="142" s="13" customFormat="1">
      <c r="A142" s="13"/>
      <c r="B142" s="225"/>
      <c r="C142" s="226"/>
      <c r="D142" s="227" t="s">
        <v>138</v>
      </c>
      <c r="E142" s="228" t="s">
        <v>19</v>
      </c>
      <c r="F142" s="229" t="s">
        <v>217</v>
      </c>
      <c r="G142" s="226"/>
      <c r="H142" s="230">
        <v>-72.176000000000002</v>
      </c>
      <c r="I142" s="231"/>
      <c r="J142" s="226"/>
      <c r="K142" s="226"/>
      <c r="L142" s="232"/>
      <c r="M142" s="233"/>
      <c r="N142" s="234"/>
      <c r="O142" s="234"/>
      <c r="P142" s="234"/>
      <c r="Q142" s="234"/>
      <c r="R142" s="234"/>
      <c r="S142" s="234"/>
      <c r="T142" s="235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6" t="s">
        <v>138</v>
      </c>
      <c r="AU142" s="236" t="s">
        <v>81</v>
      </c>
      <c r="AV142" s="13" t="s">
        <v>81</v>
      </c>
      <c r="AW142" s="13" t="s">
        <v>32</v>
      </c>
      <c r="AX142" s="13" t="s">
        <v>71</v>
      </c>
      <c r="AY142" s="236" t="s">
        <v>127</v>
      </c>
    </row>
    <row r="143" s="14" customFormat="1">
      <c r="A143" s="14"/>
      <c r="B143" s="237"/>
      <c r="C143" s="238"/>
      <c r="D143" s="227" t="s">
        <v>138</v>
      </c>
      <c r="E143" s="239" t="s">
        <v>19</v>
      </c>
      <c r="F143" s="240" t="s">
        <v>196</v>
      </c>
      <c r="G143" s="238"/>
      <c r="H143" s="241">
        <v>36.776000000000003</v>
      </c>
      <c r="I143" s="242"/>
      <c r="J143" s="238"/>
      <c r="K143" s="238"/>
      <c r="L143" s="243"/>
      <c r="M143" s="244"/>
      <c r="N143" s="245"/>
      <c r="O143" s="245"/>
      <c r="P143" s="245"/>
      <c r="Q143" s="245"/>
      <c r="R143" s="245"/>
      <c r="S143" s="245"/>
      <c r="T143" s="246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47" t="s">
        <v>138</v>
      </c>
      <c r="AU143" s="247" t="s">
        <v>81</v>
      </c>
      <c r="AV143" s="14" t="s">
        <v>134</v>
      </c>
      <c r="AW143" s="14" t="s">
        <v>32</v>
      </c>
      <c r="AX143" s="14" t="s">
        <v>79</v>
      </c>
      <c r="AY143" s="247" t="s">
        <v>127</v>
      </c>
    </row>
    <row r="144" s="13" customFormat="1">
      <c r="A144" s="13"/>
      <c r="B144" s="225"/>
      <c r="C144" s="226"/>
      <c r="D144" s="227" t="s">
        <v>138</v>
      </c>
      <c r="E144" s="226"/>
      <c r="F144" s="229" t="s">
        <v>218</v>
      </c>
      <c r="G144" s="226"/>
      <c r="H144" s="230">
        <v>367.75999999999999</v>
      </c>
      <c r="I144" s="231"/>
      <c r="J144" s="226"/>
      <c r="K144" s="226"/>
      <c r="L144" s="232"/>
      <c r="M144" s="233"/>
      <c r="N144" s="234"/>
      <c r="O144" s="234"/>
      <c r="P144" s="234"/>
      <c r="Q144" s="234"/>
      <c r="R144" s="234"/>
      <c r="S144" s="234"/>
      <c r="T144" s="235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6" t="s">
        <v>138</v>
      </c>
      <c r="AU144" s="236" t="s">
        <v>81</v>
      </c>
      <c r="AV144" s="13" t="s">
        <v>81</v>
      </c>
      <c r="AW144" s="13" t="s">
        <v>4</v>
      </c>
      <c r="AX144" s="13" t="s">
        <v>79</v>
      </c>
      <c r="AY144" s="236" t="s">
        <v>127</v>
      </c>
    </row>
    <row r="145" s="2" customFormat="1" ht="37.8" customHeight="1">
      <c r="A145" s="40"/>
      <c r="B145" s="41"/>
      <c r="C145" s="207" t="s">
        <v>219</v>
      </c>
      <c r="D145" s="207" t="s">
        <v>129</v>
      </c>
      <c r="E145" s="208" t="s">
        <v>212</v>
      </c>
      <c r="F145" s="209" t="s">
        <v>213</v>
      </c>
      <c r="G145" s="210" t="s">
        <v>208</v>
      </c>
      <c r="H145" s="211">
        <v>144.352</v>
      </c>
      <c r="I145" s="212"/>
      <c r="J145" s="213">
        <f>ROUND(I145*H145,2)</f>
        <v>0</v>
      </c>
      <c r="K145" s="209" t="s">
        <v>133</v>
      </c>
      <c r="L145" s="46"/>
      <c r="M145" s="214" t="s">
        <v>19</v>
      </c>
      <c r="N145" s="215" t="s">
        <v>42</v>
      </c>
      <c r="O145" s="86"/>
      <c r="P145" s="216">
        <f>O145*H145</f>
        <v>0</v>
      </c>
      <c r="Q145" s="216">
        <v>0</v>
      </c>
      <c r="R145" s="216">
        <f>Q145*H145</f>
        <v>0</v>
      </c>
      <c r="S145" s="216">
        <v>0</v>
      </c>
      <c r="T145" s="217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8" t="s">
        <v>134</v>
      </c>
      <c r="AT145" s="218" t="s">
        <v>129</v>
      </c>
      <c r="AU145" s="218" t="s">
        <v>81</v>
      </c>
      <c r="AY145" s="19" t="s">
        <v>127</v>
      </c>
      <c r="BE145" s="219">
        <f>IF(N145="základní",J145,0)</f>
        <v>0</v>
      </c>
      <c r="BF145" s="219">
        <f>IF(N145="snížená",J145,0)</f>
        <v>0</v>
      </c>
      <c r="BG145" s="219">
        <f>IF(N145="zákl. přenesená",J145,0)</f>
        <v>0</v>
      </c>
      <c r="BH145" s="219">
        <f>IF(N145="sníž. přenesená",J145,0)</f>
        <v>0</v>
      </c>
      <c r="BI145" s="219">
        <f>IF(N145="nulová",J145,0)</f>
        <v>0</v>
      </c>
      <c r="BJ145" s="19" t="s">
        <v>79</v>
      </c>
      <c r="BK145" s="219">
        <f>ROUND(I145*H145,2)</f>
        <v>0</v>
      </c>
      <c r="BL145" s="19" t="s">
        <v>134</v>
      </c>
      <c r="BM145" s="218" t="s">
        <v>220</v>
      </c>
    </row>
    <row r="146" s="2" customFormat="1">
      <c r="A146" s="40"/>
      <c r="B146" s="41"/>
      <c r="C146" s="42"/>
      <c r="D146" s="220" t="s">
        <v>136</v>
      </c>
      <c r="E146" s="42"/>
      <c r="F146" s="221" t="s">
        <v>215</v>
      </c>
      <c r="G146" s="42"/>
      <c r="H146" s="42"/>
      <c r="I146" s="222"/>
      <c r="J146" s="42"/>
      <c r="K146" s="42"/>
      <c r="L146" s="46"/>
      <c r="M146" s="223"/>
      <c r="N146" s="224"/>
      <c r="O146" s="86"/>
      <c r="P146" s="86"/>
      <c r="Q146" s="86"/>
      <c r="R146" s="86"/>
      <c r="S146" s="86"/>
      <c r="T146" s="87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9" t="s">
        <v>136</v>
      </c>
      <c r="AU146" s="19" t="s">
        <v>81</v>
      </c>
    </row>
    <row r="147" s="15" customFormat="1">
      <c r="A147" s="15"/>
      <c r="B147" s="248"/>
      <c r="C147" s="249"/>
      <c r="D147" s="227" t="s">
        <v>138</v>
      </c>
      <c r="E147" s="250" t="s">
        <v>19</v>
      </c>
      <c r="F147" s="251" t="s">
        <v>221</v>
      </c>
      <c r="G147" s="249"/>
      <c r="H147" s="250" t="s">
        <v>19</v>
      </c>
      <c r="I147" s="252"/>
      <c r="J147" s="249"/>
      <c r="K147" s="249"/>
      <c r="L147" s="253"/>
      <c r="M147" s="254"/>
      <c r="N147" s="255"/>
      <c r="O147" s="255"/>
      <c r="P147" s="255"/>
      <c r="Q147" s="255"/>
      <c r="R147" s="255"/>
      <c r="S147" s="255"/>
      <c r="T147" s="256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T147" s="257" t="s">
        <v>138</v>
      </c>
      <c r="AU147" s="257" t="s">
        <v>81</v>
      </c>
      <c r="AV147" s="15" t="s">
        <v>79</v>
      </c>
      <c r="AW147" s="15" t="s">
        <v>32</v>
      </c>
      <c r="AX147" s="15" t="s">
        <v>71</v>
      </c>
      <c r="AY147" s="257" t="s">
        <v>127</v>
      </c>
    </row>
    <row r="148" s="13" customFormat="1">
      <c r="A148" s="13"/>
      <c r="B148" s="225"/>
      <c r="C148" s="226"/>
      <c r="D148" s="227" t="s">
        <v>138</v>
      </c>
      <c r="E148" s="228" t="s">
        <v>92</v>
      </c>
      <c r="F148" s="229" t="s">
        <v>93</v>
      </c>
      <c r="G148" s="226"/>
      <c r="H148" s="230">
        <v>72.176000000000002</v>
      </c>
      <c r="I148" s="231"/>
      <c r="J148" s="226"/>
      <c r="K148" s="226"/>
      <c r="L148" s="232"/>
      <c r="M148" s="233"/>
      <c r="N148" s="234"/>
      <c r="O148" s="234"/>
      <c r="P148" s="234"/>
      <c r="Q148" s="234"/>
      <c r="R148" s="234"/>
      <c r="S148" s="234"/>
      <c r="T148" s="235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6" t="s">
        <v>138</v>
      </c>
      <c r="AU148" s="236" t="s">
        <v>81</v>
      </c>
      <c r="AV148" s="13" t="s">
        <v>81</v>
      </c>
      <c r="AW148" s="13" t="s">
        <v>32</v>
      </c>
      <c r="AX148" s="13" t="s">
        <v>79</v>
      </c>
      <c r="AY148" s="236" t="s">
        <v>127</v>
      </c>
    </row>
    <row r="149" s="13" customFormat="1">
      <c r="A149" s="13"/>
      <c r="B149" s="225"/>
      <c r="C149" s="226"/>
      <c r="D149" s="227" t="s">
        <v>138</v>
      </c>
      <c r="E149" s="226"/>
      <c r="F149" s="229" t="s">
        <v>222</v>
      </c>
      <c r="G149" s="226"/>
      <c r="H149" s="230">
        <v>144.352</v>
      </c>
      <c r="I149" s="231"/>
      <c r="J149" s="226"/>
      <c r="K149" s="226"/>
      <c r="L149" s="232"/>
      <c r="M149" s="233"/>
      <c r="N149" s="234"/>
      <c r="O149" s="234"/>
      <c r="P149" s="234"/>
      <c r="Q149" s="234"/>
      <c r="R149" s="234"/>
      <c r="S149" s="234"/>
      <c r="T149" s="235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6" t="s">
        <v>138</v>
      </c>
      <c r="AU149" s="236" t="s">
        <v>81</v>
      </c>
      <c r="AV149" s="13" t="s">
        <v>81</v>
      </c>
      <c r="AW149" s="13" t="s">
        <v>4</v>
      </c>
      <c r="AX149" s="13" t="s">
        <v>79</v>
      </c>
      <c r="AY149" s="236" t="s">
        <v>127</v>
      </c>
    </row>
    <row r="150" s="2" customFormat="1" ht="24.15" customHeight="1">
      <c r="A150" s="40"/>
      <c r="B150" s="41"/>
      <c r="C150" s="207" t="s">
        <v>223</v>
      </c>
      <c r="D150" s="207" t="s">
        <v>129</v>
      </c>
      <c r="E150" s="208" t="s">
        <v>224</v>
      </c>
      <c r="F150" s="209" t="s">
        <v>225</v>
      </c>
      <c r="G150" s="210" t="s">
        <v>208</v>
      </c>
      <c r="H150" s="211">
        <v>36.776000000000003</v>
      </c>
      <c r="I150" s="212"/>
      <c r="J150" s="213">
        <f>ROUND(I150*H150,2)</f>
        <v>0</v>
      </c>
      <c r="K150" s="209" t="s">
        <v>133</v>
      </c>
      <c r="L150" s="46"/>
      <c r="M150" s="214" t="s">
        <v>19</v>
      </c>
      <c r="N150" s="215" t="s">
        <v>42</v>
      </c>
      <c r="O150" s="86"/>
      <c r="P150" s="216">
        <f>O150*H150</f>
        <v>0</v>
      </c>
      <c r="Q150" s="216">
        <v>0</v>
      </c>
      <c r="R150" s="216">
        <f>Q150*H150</f>
        <v>0</v>
      </c>
      <c r="S150" s="216">
        <v>0</v>
      </c>
      <c r="T150" s="217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18" t="s">
        <v>134</v>
      </c>
      <c r="AT150" s="218" t="s">
        <v>129</v>
      </c>
      <c r="AU150" s="218" t="s">
        <v>81</v>
      </c>
      <c r="AY150" s="19" t="s">
        <v>127</v>
      </c>
      <c r="BE150" s="219">
        <f>IF(N150="základní",J150,0)</f>
        <v>0</v>
      </c>
      <c r="BF150" s="219">
        <f>IF(N150="snížená",J150,0)</f>
        <v>0</v>
      </c>
      <c r="BG150" s="219">
        <f>IF(N150="zákl. přenesená",J150,0)</f>
        <v>0</v>
      </c>
      <c r="BH150" s="219">
        <f>IF(N150="sníž. přenesená",J150,0)</f>
        <v>0</v>
      </c>
      <c r="BI150" s="219">
        <f>IF(N150="nulová",J150,0)</f>
        <v>0</v>
      </c>
      <c r="BJ150" s="19" t="s">
        <v>79</v>
      </c>
      <c r="BK150" s="219">
        <f>ROUND(I150*H150,2)</f>
        <v>0</v>
      </c>
      <c r="BL150" s="19" t="s">
        <v>134</v>
      </c>
      <c r="BM150" s="218" t="s">
        <v>226</v>
      </c>
    </row>
    <row r="151" s="2" customFormat="1">
      <c r="A151" s="40"/>
      <c r="B151" s="41"/>
      <c r="C151" s="42"/>
      <c r="D151" s="220" t="s">
        <v>136</v>
      </c>
      <c r="E151" s="42"/>
      <c r="F151" s="221" t="s">
        <v>227</v>
      </c>
      <c r="G151" s="42"/>
      <c r="H151" s="42"/>
      <c r="I151" s="222"/>
      <c r="J151" s="42"/>
      <c r="K151" s="42"/>
      <c r="L151" s="46"/>
      <c r="M151" s="223"/>
      <c r="N151" s="224"/>
      <c r="O151" s="86"/>
      <c r="P151" s="86"/>
      <c r="Q151" s="86"/>
      <c r="R151" s="86"/>
      <c r="S151" s="86"/>
      <c r="T151" s="87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T151" s="19" t="s">
        <v>136</v>
      </c>
      <c r="AU151" s="19" t="s">
        <v>81</v>
      </c>
    </row>
    <row r="152" s="13" customFormat="1">
      <c r="A152" s="13"/>
      <c r="B152" s="225"/>
      <c r="C152" s="226"/>
      <c r="D152" s="227" t="s">
        <v>138</v>
      </c>
      <c r="E152" s="228" t="s">
        <v>19</v>
      </c>
      <c r="F152" s="229" t="s">
        <v>216</v>
      </c>
      <c r="G152" s="226"/>
      <c r="H152" s="230">
        <v>108.952</v>
      </c>
      <c r="I152" s="231"/>
      <c r="J152" s="226"/>
      <c r="K152" s="226"/>
      <c r="L152" s="232"/>
      <c r="M152" s="233"/>
      <c r="N152" s="234"/>
      <c r="O152" s="234"/>
      <c r="P152" s="234"/>
      <c r="Q152" s="234"/>
      <c r="R152" s="234"/>
      <c r="S152" s="234"/>
      <c r="T152" s="235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6" t="s">
        <v>138</v>
      </c>
      <c r="AU152" s="236" t="s">
        <v>81</v>
      </c>
      <c r="AV152" s="13" t="s">
        <v>81</v>
      </c>
      <c r="AW152" s="13" t="s">
        <v>32</v>
      </c>
      <c r="AX152" s="13" t="s">
        <v>71</v>
      </c>
      <c r="AY152" s="236" t="s">
        <v>127</v>
      </c>
    </row>
    <row r="153" s="13" customFormat="1">
      <c r="A153" s="13"/>
      <c r="B153" s="225"/>
      <c r="C153" s="226"/>
      <c r="D153" s="227" t="s">
        <v>138</v>
      </c>
      <c r="E153" s="228" t="s">
        <v>19</v>
      </c>
      <c r="F153" s="229" t="s">
        <v>217</v>
      </c>
      <c r="G153" s="226"/>
      <c r="H153" s="230">
        <v>-72.176000000000002</v>
      </c>
      <c r="I153" s="231"/>
      <c r="J153" s="226"/>
      <c r="K153" s="226"/>
      <c r="L153" s="232"/>
      <c r="M153" s="233"/>
      <c r="N153" s="234"/>
      <c r="O153" s="234"/>
      <c r="P153" s="234"/>
      <c r="Q153" s="234"/>
      <c r="R153" s="234"/>
      <c r="S153" s="234"/>
      <c r="T153" s="235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6" t="s">
        <v>138</v>
      </c>
      <c r="AU153" s="236" t="s">
        <v>81</v>
      </c>
      <c r="AV153" s="13" t="s">
        <v>81</v>
      </c>
      <c r="AW153" s="13" t="s">
        <v>32</v>
      </c>
      <c r="AX153" s="13" t="s">
        <v>71</v>
      </c>
      <c r="AY153" s="236" t="s">
        <v>127</v>
      </c>
    </row>
    <row r="154" s="14" customFormat="1">
      <c r="A154" s="14"/>
      <c r="B154" s="237"/>
      <c r="C154" s="238"/>
      <c r="D154" s="227" t="s">
        <v>138</v>
      </c>
      <c r="E154" s="239" t="s">
        <v>19</v>
      </c>
      <c r="F154" s="240" t="s">
        <v>196</v>
      </c>
      <c r="G154" s="238"/>
      <c r="H154" s="241">
        <v>36.776000000000003</v>
      </c>
      <c r="I154" s="242"/>
      <c r="J154" s="238"/>
      <c r="K154" s="238"/>
      <c r="L154" s="243"/>
      <c r="M154" s="244"/>
      <c r="N154" s="245"/>
      <c r="O154" s="245"/>
      <c r="P154" s="245"/>
      <c r="Q154" s="245"/>
      <c r="R154" s="245"/>
      <c r="S154" s="245"/>
      <c r="T154" s="246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47" t="s">
        <v>138</v>
      </c>
      <c r="AU154" s="247" t="s">
        <v>81</v>
      </c>
      <c r="AV154" s="14" t="s">
        <v>134</v>
      </c>
      <c r="AW154" s="14" t="s">
        <v>32</v>
      </c>
      <c r="AX154" s="14" t="s">
        <v>79</v>
      </c>
      <c r="AY154" s="247" t="s">
        <v>127</v>
      </c>
    </row>
    <row r="155" s="2" customFormat="1" ht="44.25" customHeight="1">
      <c r="A155" s="40"/>
      <c r="B155" s="41"/>
      <c r="C155" s="207" t="s">
        <v>228</v>
      </c>
      <c r="D155" s="207" t="s">
        <v>129</v>
      </c>
      <c r="E155" s="208" t="s">
        <v>229</v>
      </c>
      <c r="F155" s="209" t="s">
        <v>230</v>
      </c>
      <c r="G155" s="210" t="s">
        <v>208</v>
      </c>
      <c r="H155" s="211">
        <v>36.776000000000003</v>
      </c>
      <c r="I155" s="212"/>
      <c r="J155" s="213">
        <f>ROUND(I155*H155,2)</f>
        <v>0</v>
      </c>
      <c r="K155" s="209" t="s">
        <v>133</v>
      </c>
      <c r="L155" s="46"/>
      <c r="M155" s="214" t="s">
        <v>19</v>
      </c>
      <c r="N155" s="215" t="s">
        <v>42</v>
      </c>
      <c r="O155" s="86"/>
      <c r="P155" s="216">
        <f>O155*H155</f>
        <v>0</v>
      </c>
      <c r="Q155" s="216">
        <v>0</v>
      </c>
      <c r="R155" s="216">
        <f>Q155*H155</f>
        <v>0</v>
      </c>
      <c r="S155" s="216">
        <v>0</v>
      </c>
      <c r="T155" s="217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18" t="s">
        <v>134</v>
      </c>
      <c r="AT155" s="218" t="s">
        <v>129</v>
      </c>
      <c r="AU155" s="218" t="s">
        <v>81</v>
      </c>
      <c r="AY155" s="19" t="s">
        <v>127</v>
      </c>
      <c r="BE155" s="219">
        <f>IF(N155="základní",J155,0)</f>
        <v>0</v>
      </c>
      <c r="BF155" s="219">
        <f>IF(N155="snížená",J155,0)</f>
        <v>0</v>
      </c>
      <c r="BG155" s="219">
        <f>IF(N155="zákl. přenesená",J155,0)</f>
        <v>0</v>
      </c>
      <c r="BH155" s="219">
        <f>IF(N155="sníž. přenesená",J155,0)</f>
        <v>0</v>
      </c>
      <c r="BI155" s="219">
        <f>IF(N155="nulová",J155,0)</f>
        <v>0</v>
      </c>
      <c r="BJ155" s="19" t="s">
        <v>79</v>
      </c>
      <c r="BK155" s="219">
        <f>ROUND(I155*H155,2)</f>
        <v>0</v>
      </c>
      <c r="BL155" s="19" t="s">
        <v>134</v>
      </c>
      <c r="BM155" s="218" t="s">
        <v>231</v>
      </c>
    </row>
    <row r="156" s="2" customFormat="1">
      <c r="A156" s="40"/>
      <c r="B156" s="41"/>
      <c r="C156" s="42"/>
      <c r="D156" s="220" t="s">
        <v>136</v>
      </c>
      <c r="E156" s="42"/>
      <c r="F156" s="221" t="s">
        <v>232</v>
      </c>
      <c r="G156" s="42"/>
      <c r="H156" s="42"/>
      <c r="I156" s="222"/>
      <c r="J156" s="42"/>
      <c r="K156" s="42"/>
      <c r="L156" s="46"/>
      <c r="M156" s="223"/>
      <c r="N156" s="224"/>
      <c r="O156" s="86"/>
      <c r="P156" s="86"/>
      <c r="Q156" s="86"/>
      <c r="R156" s="86"/>
      <c r="S156" s="86"/>
      <c r="T156" s="87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T156" s="19" t="s">
        <v>136</v>
      </c>
      <c r="AU156" s="19" t="s">
        <v>81</v>
      </c>
    </row>
    <row r="157" s="15" customFormat="1">
      <c r="A157" s="15"/>
      <c r="B157" s="248"/>
      <c r="C157" s="249"/>
      <c r="D157" s="227" t="s">
        <v>138</v>
      </c>
      <c r="E157" s="250" t="s">
        <v>19</v>
      </c>
      <c r="F157" s="251" t="s">
        <v>233</v>
      </c>
      <c r="G157" s="249"/>
      <c r="H157" s="250" t="s">
        <v>19</v>
      </c>
      <c r="I157" s="252"/>
      <c r="J157" s="249"/>
      <c r="K157" s="249"/>
      <c r="L157" s="253"/>
      <c r="M157" s="254"/>
      <c r="N157" s="255"/>
      <c r="O157" s="255"/>
      <c r="P157" s="255"/>
      <c r="Q157" s="255"/>
      <c r="R157" s="255"/>
      <c r="S157" s="255"/>
      <c r="T157" s="256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T157" s="257" t="s">
        <v>138</v>
      </c>
      <c r="AU157" s="257" t="s">
        <v>81</v>
      </c>
      <c r="AV157" s="15" t="s">
        <v>79</v>
      </c>
      <c r="AW157" s="15" t="s">
        <v>32</v>
      </c>
      <c r="AX157" s="15" t="s">
        <v>71</v>
      </c>
      <c r="AY157" s="257" t="s">
        <v>127</v>
      </c>
    </row>
    <row r="158" s="13" customFormat="1">
      <c r="A158" s="13"/>
      <c r="B158" s="225"/>
      <c r="C158" s="226"/>
      <c r="D158" s="227" t="s">
        <v>138</v>
      </c>
      <c r="E158" s="228" t="s">
        <v>19</v>
      </c>
      <c r="F158" s="229" t="s">
        <v>234</v>
      </c>
      <c r="G158" s="226"/>
      <c r="H158" s="230">
        <v>27.09</v>
      </c>
      <c r="I158" s="231"/>
      <c r="J158" s="226"/>
      <c r="K158" s="226"/>
      <c r="L158" s="232"/>
      <c r="M158" s="233"/>
      <c r="N158" s="234"/>
      <c r="O158" s="234"/>
      <c r="P158" s="234"/>
      <c r="Q158" s="234"/>
      <c r="R158" s="234"/>
      <c r="S158" s="234"/>
      <c r="T158" s="235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6" t="s">
        <v>138</v>
      </c>
      <c r="AU158" s="236" t="s">
        <v>81</v>
      </c>
      <c r="AV158" s="13" t="s">
        <v>81</v>
      </c>
      <c r="AW158" s="13" t="s">
        <v>32</v>
      </c>
      <c r="AX158" s="13" t="s">
        <v>71</v>
      </c>
      <c r="AY158" s="236" t="s">
        <v>127</v>
      </c>
    </row>
    <row r="159" s="13" customFormat="1">
      <c r="A159" s="13"/>
      <c r="B159" s="225"/>
      <c r="C159" s="226"/>
      <c r="D159" s="227" t="s">
        <v>138</v>
      </c>
      <c r="E159" s="228" t="s">
        <v>19</v>
      </c>
      <c r="F159" s="229" t="s">
        <v>235</v>
      </c>
      <c r="G159" s="226"/>
      <c r="H159" s="230">
        <v>6.2759999999999998</v>
      </c>
      <c r="I159" s="231"/>
      <c r="J159" s="226"/>
      <c r="K159" s="226"/>
      <c r="L159" s="232"/>
      <c r="M159" s="233"/>
      <c r="N159" s="234"/>
      <c r="O159" s="234"/>
      <c r="P159" s="234"/>
      <c r="Q159" s="234"/>
      <c r="R159" s="234"/>
      <c r="S159" s="234"/>
      <c r="T159" s="235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6" t="s">
        <v>138</v>
      </c>
      <c r="AU159" s="236" t="s">
        <v>81</v>
      </c>
      <c r="AV159" s="13" t="s">
        <v>81</v>
      </c>
      <c r="AW159" s="13" t="s">
        <v>32</v>
      </c>
      <c r="AX159" s="13" t="s">
        <v>71</v>
      </c>
      <c r="AY159" s="236" t="s">
        <v>127</v>
      </c>
    </row>
    <row r="160" s="13" customFormat="1">
      <c r="A160" s="13"/>
      <c r="B160" s="225"/>
      <c r="C160" s="226"/>
      <c r="D160" s="227" t="s">
        <v>138</v>
      </c>
      <c r="E160" s="228" t="s">
        <v>19</v>
      </c>
      <c r="F160" s="229" t="s">
        <v>236</v>
      </c>
      <c r="G160" s="226"/>
      <c r="H160" s="230">
        <v>3.4100000000000001</v>
      </c>
      <c r="I160" s="231"/>
      <c r="J160" s="226"/>
      <c r="K160" s="226"/>
      <c r="L160" s="232"/>
      <c r="M160" s="233"/>
      <c r="N160" s="234"/>
      <c r="O160" s="234"/>
      <c r="P160" s="234"/>
      <c r="Q160" s="234"/>
      <c r="R160" s="234"/>
      <c r="S160" s="234"/>
      <c r="T160" s="235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6" t="s">
        <v>138</v>
      </c>
      <c r="AU160" s="236" t="s">
        <v>81</v>
      </c>
      <c r="AV160" s="13" t="s">
        <v>81</v>
      </c>
      <c r="AW160" s="13" t="s">
        <v>32</v>
      </c>
      <c r="AX160" s="13" t="s">
        <v>71</v>
      </c>
      <c r="AY160" s="236" t="s">
        <v>127</v>
      </c>
    </row>
    <row r="161" s="14" customFormat="1">
      <c r="A161" s="14"/>
      <c r="B161" s="237"/>
      <c r="C161" s="238"/>
      <c r="D161" s="227" t="s">
        <v>138</v>
      </c>
      <c r="E161" s="239" t="s">
        <v>19</v>
      </c>
      <c r="F161" s="240" t="s">
        <v>196</v>
      </c>
      <c r="G161" s="238"/>
      <c r="H161" s="241">
        <v>36.776000000000003</v>
      </c>
      <c r="I161" s="242"/>
      <c r="J161" s="238"/>
      <c r="K161" s="238"/>
      <c r="L161" s="243"/>
      <c r="M161" s="244"/>
      <c r="N161" s="245"/>
      <c r="O161" s="245"/>
      <c r="P161" s="245"/>
      <c r="Q161" s="245"/>
      <c r="R161" s="245"/>
      <c r="S161" s="245"/>
      <c r="T161" s="246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47" t="s">
        <v>138</v>
      </c>
      <c r="AU161" s="247" t="s">
        <v>81</v>
      </c>
      <c r="AV161" s="14" t="s">
        <v>134</v>
      </c>
      <c r="AW161" s="14" t="s">
        <v>32</v>
      </c>
      <c r="AX161" s="14" t="s">
        <v>79</v>
      </c>
      <c r="AY161" s="247" t="s">
        <v>127</v>
      </c>
    </row>
    <row r="162" s="12" customFormat="1" ht="22.8" customHeight="1">
      <c r="A162" s="12"/>
      <c r="B162" s="191"/>
      <c r="C162" s="192"/>
      <c r="D162" s="193" t="s">
        <v>70</v>
      </c>
      <c r="E162" s="205" t="s">
        <v>237</v>
      </c>
      <c r="F162" s="205" t="s">
        <v>238</v>
      </c>
      <c r="G162" s="192"/>
      <c r="H162" s="192"/>
      <c r="I162" s="195"/>
      <c r="J162" s="206">
        <f>BK162</f>
        <v>0</v>
      </c>
      <c r="K162" s="192"/>
      <c r="L162" s="197"/>
      <c r="M162" s="198"/>
      <c r="N162" s="199"/>
      <c r="O162" s="199"/>
      <c r="P162" s="200">
        <f>SUM(P163:P164)</f>
        <v>0</v>
      </c>
      <c r="Q162" s="199"/>
      <c r="R162" s="200">
        <f>SUM(R163:R164)</f>
        <v>0</v>
      </c>
      <c r="S162" s="199"/>
      <c r="T162" s="201">
        <f>SUM(T163:T164)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02" t="s">
        <v>79</v>
      </c>
      <c r="AT162" s="203" t="s">
        <v>70</v>
      </c>
      <c r="AU162" s="203" t="s">
        <v>79</v>
      </c>
      <c r="AY162" s="202" t="s">
        <v>127</v>
      </c>
      <c r="BK162" s="204">
        <f>SUM(BK163:BK164)</f>
        <v>0</v>
      </c>
    </row>
    <row r="163" s="2" customFormat="1" ht="44.25" customHeight="1">
      <c r="A163" s="40"/>
      <c r="B163" s="41"/>
      <c r="C163" s="207" t="s">
        <v>91</v>
      </c>
      <c r="D163" s="207" t="s">
        <v>129</v>
      </c>
      <c r="E163" s="208" t="s">
        <v>239</v>
      </c>
      <c r="F163" s="209" t="s">
        <v>240</v>
      </c>
      <c r="G163" s="210" t="s">
        <v>208</v>
      </c>
      <c r="H163" s="211">
        <v>116.229</v>
      </c>
      <c r="I163" s="212"/>
      <c r="J163" s="213">
        <f>ROUND(I163*H163,2)</f>
        <v>0</v>
      </c>
      <c r="K163" s="209" t="s">
        <v>133</v>
      </c>
      <c r="L163" s="46"/>
      <c r="M163" s="214" t="s">
        <v>19</v>
      </c>
      <c r="N163" s="215" t="s">
        <v>42</v>
      </c>
      <c r="O163" s="86"/>
      <c r="P163" s="216">
        <f>O163*H163</f>
        <v>0</v>
      </c>
      <c r="Q163" s="216">
        <v>0</v>
      </c>
      <c r="R163" s="216">
        <f>Q163*H163</f>
        <v>0</v>
      </c>
      <c r="S163" s="216">
        <v>0</v>
      </c>
      <c r="T163" s="217">
        <f>S163*H163</f>
        <v>0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18" t="s">
        <v>134</v>
      </c>
      <c r="AT163" s="218" t="s">
        <v>129</v>
      </c>
      <c r="AU163" s="218" t="s">
        <v>81</v>
      </c>
      <c r="AY163" s="19" t="s">
        <v>127</v>
      </c>
      <c r="BE163" s="219">
        <f>IF(N163="základní",J163,0)</f>
        <v>0</v>
      </c>
      <c r="BF163" s="219">
        <f>IF(N163="snížená",J163,0)</f>
        <v>0</v>
      </c>
      <c r="BG163" s="219">
        <f>IF(N163="zákl. přenesená",J163,0)</f>
        <v>0</v>
      </c>
      <c r="BH163" s="219">
        <f>IF(N163="sníž. přenesená",J163,0)</f>
        <v>0</v>
      </c>
      <c r="BI163" s="219">
        <f>IF(N163="nulová",J163,0)</f>
        <v>0</v>
      </c>
      <c r="BJ163" s="19" t="s">
        <v>79</v>
      </c>
      <c r="BK163" s="219">
        <f>ROUND(I163*H163,2)</f>
        <v>0</v>
      </c>
      <c r="BL163" s="19" t="s">
        <v>134</v>
      </c>
      <c r="BM163" s="218" t="s">
        <v>241</v>
      </c>
    </row>
    <row r="164" s="2" customFormat="1">
      <c r="A164" s="40"/>
      <c r="B164" s="41"/>
      <c r="C164" s="42"/>
      <c r="D164" s="220" t="s">
        <v>136</v>
      </c>
      <c r="E164" s="42"/>
      <c r="F164" s="221" t="s">
        <v>242</v>
      </c>
      <c r="G164" s="42"/>
      <c r="H164" s="42"/>
      <c r="I164" s="222"/>
      <c r="J164" s="42"/>
      <c r="K164" s="42"/>
      <c r="L164" s="46"/>
      <c r="M164" s="223"/>
      <c r="N164" s="224"/>
      <c r="O164" s="86"/>
      <c r="P164" s="86"/>
      <c r="Q164" s="86"/>
      <c r="R164" s="86"/>
      <c r="S164" s="86"/>
      <c r="T164" s="87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T164" s="19" t="s">
        <v>136</v>
      </c>
      <c r="AU164" s="19" t="s">
        <v>81</v>
      </c>
    </row>
    <row r="165" s="12" customFormat="1" ht="25.92" customHeight="1">
      <c r="A165" s="12"/>
      <c r="B165" s="191"/>
      <c r="C165" s="192"/>
      <c r="D165" s="193" t="s">
        <v>70</v>
      </c>
      <c r="E165" s="194" t="s">
        <v>243</v>
      </c>
      <c r="F165" s="194" t="s">
        <v>244</v>
      </c>
      <c r="G165" s="192"/>
      <c r="H165" s="192"/>
      <c r="I165" s="195"/>
      <c r="J165" s="196">
        <f>BK165</f>
        <v>0</v>
      </c>
      <c r="K165" s="192"/>
      <c r="L165" s="197"/>
      <c r="M165" s="198"/>
      <c r="N165" s="199"/>
      <c r="O165" s="199"/>
      <c r="P165" s="200">
        <f>P166+P169+P172+P175</f>
        <v>0</v>
      </c>
      <c r="Q165" s="199"/>
      <c r="R165" s="200">
        <f>R166+R169+R172+R175</f>
        <v>0</v>
      </c>
      <c r="S165" s="199"/>
      <c r="T165" s="201">
        <f>T166+T169+T172+T175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02" t="s">
        <v>139</v>
      </c>
      <c r="AT165" s="203" t="s">
        <v>70</v>
      </c>
      <c r="AU165" s="203" t="s">
        <v>71</v>
      </c>
      <c r="AY165" s="202" t="s">
        <v>127</v>
      </c>
      <c r="BK165" s="204">
        <f>BK166+BK169+BK172+BK175</f>
        <v>0</v>
      </c>
    </row>
    <row r="166" s="12" customFormat="1" ht="22.8" customHeight="1">
      <c r="A166" s="12"/>
      <c r="B166" s="191"/>
      <c r="C166" s="192"/>
      <c r="D166" s="193" t="s">
        <v>70</v>
      </c>
      <c r="E166" s="205" t="s">
        <v>245</v>
      </c>
      <c r="F166" s="205" t="s">
        <v>246</v>
      </c>
      <c r="G166" s="192"/>
      <c r="H166" s="192"/>
      <c r="I166" s="195"/>
      <c r="J166" s="206">
        <f>BK166</f>
        <v>0</v>
      </c>
      <c r="K166" s="192"/>
      <c r="L166" s="197"/>
      <c r="M166" s="198"/>
      <c r="N166" s="199"/>
      <c r="O166" s="199"/>
      <c r="P166" s="200">
        <f>SUM(P167:P168)</f>
        <v>0</v>
      </c>
      <c r="Q166" s="199"/>
      <c r="R166" s="200">
        <f>SUM(R167:R168)</f>
        <v>0</v>
      </c>
      <c r="S166" s="199"/>
      <c r="T166" s="201">
        <f>SUM(T167:T168)</f>
        <v>0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202" t="s">
        <v>139</v>
      </c>
      <c r="AT166" s="203" t="s">
        <v>70</v>
      </c>
      <c r="AU166" s="203" t="s">
        <v>79</v>
      </c>
      <c r="AY166" s="202" t="s">
        <v>127</v>
      </c>
      <c r="BK166" s="204">
        <f>SUM(BK167:BK168)</f>
        <v>0</v>
      </c>
    </row>
    <row r="167" s="2" customFormat="1" ht="16.5" customHeight="1">
      <c r="A167" s="40"/>
      <c r="B167" s="41"/>
      <c r="C167" s="207" t="s">
        <v>247</v>
      </c>
      <c r="D167" s="207" t="s">
        <v>129</v>
      </c>
      <c r="E167" s="208" t="s">
        <v>248</v>
      </c>
      <c r="F167" s="209" t="s">
        <v>249</v>
      </c>
      <c r="G167" s="210" t="s">
        <v>250</v>
      </c>
      <c r="H167" s="211">
        <v>1</v>
      </c>
      <c r="I167" s="212"/>
      <c r="J167" s="213">
        <f>ROUND(I167*H167,2)</f>
        <v>0</v>
      </c>
      <c r="K167" s="209" t="s">
        <v>133</v>
      </c>
      <c r="L167" s="46"/>
      <c r="M167" s="214" t="s">
        <v>19</v>
      </c>
      <c r="N167" s="215" t="s">
        <v>42</v>
      </c>
      <c r="O167" s="86"/>
      <c r="P167" s="216">
        <f>O167*H167</f>
        <v>0</v>
      </c>
      <c r="Q167" s="216">
        <v>0</v>
      </c>
      <c r="R167" s="216">
        <f>Q167*H167</f>
        <v>0</v>
      </c>
      <c r="S167" s="216">
        <v>0</v>
      </c>
      <c r="T167" s="217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18" t="s">
        <v>251</v>
      </c>
      <c r="AT167" s="218" t="s">
        <v>129</v>
      </c>
      <c r="AU167" s="218" t="s">
        <v>81</v>
      </c>
      <c r="AY167" s="19" t="s">
        <v>127</v>
      </c>
      <c r="BE167" s="219">
        <f>IF(N167="základní",J167,0)</f>
        <v>0</v>
      </c>
      <c r="BF167" s="219">
        <f>IF(N167="snížená",J167,0)</f>
        <v>0</v>
      </c>
      <c r="BG167" s="219">
        <f>IF(N167="zákl. přenesená",J167,0)</f>
        <v>0</v>
      </c>
      <c r="BH167" s="219">
        <f>IF(N167="sníž. přenesená",J167,0)</f>
        <v>0</v>
      </c>
      <c r="BI167" s="219">
        <f>IF(N167="nulová",J167,0)</f>
        <v>0</v>
      </c>
      <c r="BJ167" s="19" t="s">
        <v>79</v>
      </c>
      <c r="BK167" s="219">
        <f>ROUND(I167*H167,2)</f>
        <v>0</v>
      </c>
      <c r="BL167" s="19" t="s">
        <v>251</v>
      </c>
      <c r="BM167" s="218" t="s">
        <v>252</v>
      </c>
    </row>
    <row r="168" s="2" customFormat="1">
      <c r="A168" s="40"/>
      <c r="B168" s="41"/>
      <c r="C168" s="42"/>
      <c r="D168" s="220" t="s">
        <v>136</v>
      </c>
      <c r="E168" s="42"/>
      <c r="F168" s="221" t="s">
        <v>253</v>
      </c>
      <c r="G168" s="42"/>
      <c r="H168" s="42"/>
      <c r="I168" s="222"/>
      <c r="J168" s="42"/>
      <c r="K168" s="42"/>
      <c r="L168" s="46"/>
      <c r="M168" s="223"/>
      <c r="N168" s="224"/>
      <c r="O168" s="86"/>
      <c r="P168" s="86"/>
      <c r="Q168" s="86"/>
      <c r="R168" s="86"/>
      <c r="S168" s="86"/>
      <c r="T168" s="87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T168" s="19" t="s">
        <v>136</v>
      </c>
      <c r="AU168" s="19" t="s">
        <v>81</v>
      </c>
    </row>
    <row r="169" s="12" customFormat="1" ht="22.8" customHeight="1">
      <c r="A169" s="12"/>
      <c r="B169" s="191"/>
      <c r="C169" s="192"/>
      <c r="D169" s="193" t="s">
        <v>70</v>
      </c>
      <c r="E169" s="205" t="s">
        <v>254</v>
      </c>
      <c r="F169" s="205" t="s">
        <v>255</v>
      </c>
      <c r="G169" s="192"/>
      <c r="H169" s="192"/>
      <c r="I169" s="195"/>
      <c r="J169" s="206">
        <f>BK169</f>
        <v>0</v>
      </c>
      <c r="K169" s="192"/>
      <c r="L169" s="197"/>
      <c r="M169" s="198"/>
      <c r="N169" s="199"/>
      <c r="O169" s="199"/>
      <c r="P169" s="200">
        <f>SUM(P170:P171)</f>
        <v>0</v>
      </c>
      <c r="Q169" s="199"/>
      <c r="R169" s="200">
        <f>SUM(R170:R171)</f>
        <v>0</v>
      </c>
      <c r="S169" s="199"/>
      <c r="T169" s="201">
        <f>SUM(T170:T171)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02" t="s">
        <v>139</v>
      </c>
      <c r="AT169" s="203" t="s">
        <v>70</v>
      </c>
      <c r="AU169" s="203" t="s">
        <v>79</v>
      </c>
      <c r="AY169" s="202" t="s">
        <v>127</v>
      </c>
      <c r="BK169" s="204">
        <f>SUM(BK170:BK171)</f>
        <v>0</v>
      </c>
    </row>
    <row r="170" s="2" customFormat="1" ht="16.5" customHeight="1">
      <c r="A170" s="40"/>
      <c r="B170" s="41"/>
      <c r="C170" s="207" t="s">
        <v>256</v>
      </c>
      <c r="D170" s="207" t="s">
        <v>129</v>
      </c>
      <c r="E170" s="208" t="s">
        <v>257</v>
      </c>
      <c r="F170" s="209" t="s">
        <v>258</v>
      </c>
      <c r="G170" s="210" t="s">
        <v>250</v>
      </c>
      <c r="H170" s="211">
        <v>1</v>
      </c>
      <c r="I170" s="212"/>
      <c r="J170" s="213">
        <f>ROUND(I170*H170,2)</f>
        <v>0</v>
      </c>
      <c r="K170" s="209" t="s">
        <v>133</v>
      </c>
      <c r="L170" s="46"/>
      <c r="M170" s="214" t="s">
        <v>19</v>
      </c>
      <c r="N170" s="215" t="s">
        <v>42</v>
      </c>
      <c r="O170" s="86"/>
      <c r="P170" s="216">
        <f>O170*H170</f>
        <v>0</v>
      </c>
      <c r="Q170" s="216">
        <v>0</v>
      </c>
      <c r="R170" s="216">
        <f>Q170*H170</f>
        <v>0</v>
      </c>
      <c r="S170" s="216">
        <v>0</v>
      </c>
      <c r="T170" s="217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18" t="s">
        <v>251</v>
      </c>
      <c r="AT170" s="218" t="s">
        <v>129</v>
      </c>
      <c r="AU170" s="218" t="s">
        <v>81</v>
      </c>
      <c r="AY170" s="19" t="s">
        <v>127</v>
      </c>
      <c r="BE170" s="219">
        <f>IF(N170="základní",J170,0)</f>
        <v>0</v>
      </c>
      <c r="BF170" s="219">
        <f>IF(N170="snížená",J170,0)</f>
        <v>0</v>
      </c>
      <c r="BG170" s="219">
        <f>IF(N170="zákl. přenesená",J170,0)</f>
        <v>0</v>
      </c>
      <c r="BH170" s="219">
        <f>IF(N170="sníž. přenesená",J170,0)</f>
        <v>0</v>
      </c>
      <c r="BI170" s="219">
        <f>IF(N170="nulová",J170,0)</f>
        <v>0</v>
      </c>
      <c r="BJ170" s="19" t="s">
        <v>79</v>
      </c>
      <c r="BK170" s="219">
        <f>ROUND(I170*H170,2)</f>
        <v>0</v>
      </c>
      <c r="BL170" s="19" t="s">
        <v>251</v>
      </c>
      <c r="BM170" s="218" t="s">
        <v>259</v>
      </c>
    </row>
    <row r="171" s="2" customFormat="1">
      <c r="A171" s="40"/>
      <c r="B171" s="41"/>
      <c r="C171" s="42"/>
      <c r="D171" s="220" t="s">
        <v>136</v>
      </c>
      <c r="E171" s="42"/>
      <c r="F171" s="221" t="s">
        <v>260</v>
      </c>
      <c r="G171" s="42"/>
      <c r="H171" s="42"/>
      <c r="I171" s="222"/>
      <c r="J171" s="42"/>
      <c r="K171" s="42"/>
      <c r="L171" s="46"/>
      <c r="M171" s="223"/>
      <c r="N171" s="224"/>
      <c r="O171" s="86"/>
      <c r="P171" s="86"/>
      <c r="Q171" s="86"/>
      <c r="R171" s="86"/>
      <c r="S171" s="86"/>
      <c r="T171" s="87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T171" s="19" t="s">
        <v>136</v>
      </c>
      <c r="AU171" s="19" t="s">
        <v>81</v>
      </c>
    </row>
    <row r="172" s="12" customFormat="1" ht="22.8" customHeight="1">
      <c r="A172" s="12"/>
      <c r="B172" s="191"/>
      <c r="C172" s="192"/>
      <c r="D172" s="193" t="s">
        <v>70</v>
      </c>
      <c r="E172" s="205" t="s">
        <v>261</v>
      </c>
      <c r="F172" s="205" t="s">
        <v>262</v>
      </c>
      <c r="G172" s="192"/>
      <c r="H172" s="192"/>
      <c r="I172" s="195"/>
      <c r="J172" s="206">
        <f>BK172</f>
        <v>0</v>
      </c>
      <c r="K172" s="192"/>
      <c r="L172" s="197"/>
      <c r="M172" s="198"/>
      <c r="N172" s="199"/>
      <c r="O172" s="199"/>
      <c r="P172" s="200">
        <f>SUM(P173:P174)</f>
        <v>0</v>
      </c>
      <c r="Q172" s="199"/>
      <c r="R172" s="200">
        <f>SUM(R173:R174)</f>
        <v>0</v>
      </c>
      <c r="S172" s="199"/>
      <c r="T172" s="201">
        <f>SUM(T173:T174)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202" t="s">
        <v>139</v>
      </c>
      <c r="AT172" s="203" t="s">
        <v>70</v>
      </c>
      <c r="AU172" s="203" t="s">
        <v>79</v>
      </c>
      <c r="AY172" s="202" t="s">
        <v>127</v>
      </c>
      <c r="BK172" s="204">
        <f>SUM(BK173:BK174)</f>
        <v>0</v>
      </c>
    </row>
    <row r="173" s="2" customFormat="1" ht="16.5" customHeight="1">
      <c r="A173" s="40"/>
      <c r="B173" s="41"/>
      <c r="C173" s="207" t="s">
        <v>7</v>
      </c>
      <c r="D173" s="207" t="s">
        <v>129</v>
      </c>
      <c r="E173" s="208" t="s">
        <v>263</v>
      </c>
      <c r="F173" s="209" t="s">
        <v>262</v>
      </c>
      <c r="G173" s="210" t="s">
        <v>250</v>
      </c>
      <c r="H173" s="211">
        <v>1</v>
      </c>
      <c r="I173" s="212"/>
      <c r="J173" s="213">
        <f>ROUND(I173*H173,2)</f>
        <v>0</v>
      </c>
      <c r="K173" s="209" t="s">
        <v>133</v>
      </c>
      <c r="L173" s="46"/>
      <c r="M173" s="214" t="s">
        <v>19</v>
      </c>
      <c r="N173" s="215" t="s">
        <v>42</v>
      </c>
      <c r="O173" s="86"/>
      <c r="P173" s="216">
        <f>O173*H173</f>
        <v>0</v>
      </c>
      <c r="Q173" s="216">
        <v>0</v>
      </c>
      <c r="R173" s="216">
        <f>Q173*H173</f>
        <v>0</v>
      </c>
      <c r="S173" s="216">
        <v>0</v>
      </c>
      <c r="T173" s="217">
        <f>S173*H173</f>
        <v>0</v>
      </c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R173" s="218" t="s">
        <v>251</v>
      </c>
      <c r="AT173" s="218" t="s">
        <v>129</v>
      </c>
      <c r="AU173" s="218" t="s">
        <v>81</v>
      </c>
      <c r="AY173" s="19" t="s">
        <v>127</v>
      </c>
      <c r="BE173" s="219">
        <f>IF(N173="základní",J173,0)</f>
        <v>0</v>
      </c>
      <c r="BF173" s="219">
        <f>IF(N173="snížená",J173,0)</f>
        <v>0</v>
      </c>
      <c r="BG173" s="219">
        <f>IF(N173="zákl. přenesená",J173,0)</f>
        <v>0</v>
      </c>
      <c r="BH173" s="219">
        <f>IF(N173="sníž. přenesená",J173,0)</f>
        <v>0</v>
      </c>
      <c r="BI173" s="219">
        <f>IF(N173="nulová",J173,0)</f>
        <v>0</v>
      </c>
      <c r="BJ173" s="19" t="s">
        <v>79</v>
      </c>
      <c r="BK173" s="219">
        <f>ROUND(I173*H173,2)</f>
        <v>0</v>
      </c>
      <c r="BL173" s="19" t="s">
        <v>251</v>
      </c>
      <c r="BM173" s="218" t="s">
        <v>264</v>
      </c>
    </row>
    <row r="174" s="2" customFormat="1">
      <c r="A174" s="40"/>
      <c r="B174" s="41"/>
      <c r="C174" s="42"/>
      <c r="D174" s="220" t="s">
        <v>136</v>
      </c>
      <c r="E174" s="42"/>
      <c r="F174" s="221" t="s">
        <v>265</v>
      </c>
      <c r="G174" s="42"/>
      <c r="H174" s="42"/>
      <c r="I174" s="222"/>
      <c r="J174" s="42"/>
      <c r="K174" s="42"/>
      <c r="L174" s="46"/>
      <c r="M174" s="223"/>
      <c r="N174" s="224"/>
      <c r="O174" s="86"/>
      <c r="P174" s="86"/>
      <c r="Q174" s="86"/>
      <c r="R174" s="86"/>
      <c r="S174" s="86"/>
      <c r="T174" s="87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T174" s="19" t="s">
        <v>136</v>
      </c>
      <c r="AU174" s="19" t="s">
        <v>81</v>
      </c>
    </row>
    <row r="175" s="12" customFormat="1" ht="22.8" customHeight="1">
      <c r="A175" s="12"/>
      <c r="B175" s="191"/>
      <c r="C175" s="192"/>
      <c r="D175" s="193" t="s">
        <v>70</v>
      </c>
      <c r="E175" s="205" t="s">
        <v>266</v>
      </c>
      <c r="F175" s="205" t="s">
        <v>267</v>
      </c>
      <c r="G175" s="192"/>
      <c r="H175" s="192"/>
      <c r="I175" s="195"/>
      <c r="J175" s="206">
        <f>BK175</f>
        <v>0</v>
      </c>
      <c r="K175" s="192"/>
      <c r="L175" s="197"/>
      <c r="M175" s="198"/>
      <c r="N175" s="199"/>
      <c r="O175" s="199"/>
      <c r="P175" s="200">
        <f>SUM(P176:P177)</f>
        <v>0</v>
      </c>
      <c r="Q175" s="199"/>
      <c r="R175" s="200">
        <f>SUM(R176:R177)</f>
        <v>0</v>
      </c>
      <c r="S175" s="199"/>
      <c r="T175" s="201">
        <f>SUM(T176:T177)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02" t="s">
        <v>139</v>
      </c>
      <c r="AT175" s="203" t="s">
        <v>70</v>
      </c>
      <c r="AU175" s="203" t="s">
        <v>79</v>
      </c>
      <c r="AY175" s="202" t="s">
        <v>127</v>
      </c>
      <c r="BK175" s="204">
        <f>SUM(BK176:BK177)</f>
        <v>0</v>
      </c>
    </row>
    <row r="176" s="2" customFormat="1" ht="16.5" customHeight="1">
      <c r="A176" s="40"/>
      <c r="B176" s="41"/>
      <c r="C176" s="207" t="s">
        <v>268</v>
      </c>
      <c r="D176" s="207" t="s">
        <v>129</v>
      </c>
      <c r="E176" s="208" t="s">
        <v>269</v>
      </c>
      <c r="F176" s="209" t="s">
        <v>270</v>
      </c>
      <c r="G176" s="210" t="s">
        <v>250</v>
      </c>
      <c r="H176" s="211">
        <v>1</v>
      </c>
      <c r="I176" s="212"/>
      <c r="J176" s="213">
        <f>ROUND(I176*H176,2)</f>
        <v>0</v>
      </c>
      <c r="K176" s="209" t="s">
        <v>133</v>
      </c>
      <c r="L176" s="46"/>
      <c r="M176" s="214" t="s">
        <v>19</v>
      </c>
      <c r="N176" s="215" t="s">
        <v>42</v>
      </c>
      <c r="O176" s="86"/>
      <c r="P176" s="216">
        <f>O176*H176</f>
        <v>0</v>
      </c>
      <c r="Q176" s="216">
        <v>0</v>
      </c>
      <c r="R176" s="216">
        <f>Q176*H176</f>
        <v>0</v>
      </c>
      <c r="S176" s="216">
        <v>0</v>
      </c>
      <c r="T176" s="217">
        <f>S176*H176</f>
        <v>0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18" t="s">
        <v>251</v>
      </c>
      <c r="AT176" s="218" t="s">
        <v>129</v>
      </c>
      <c r="AU176" s="218" t="s">
        <v>81</v>
      </c>
      <c r="AY176" s="19" t="s">
        <v>127</v>
      </c>
      <c r="BE176" s="219">
        <f>IF(N176="základní",J176,0)</f>
        <v>0</v>
      </c>
      <c r="BF176" s="219">
        <f>IF(N176="snížená",J176,0)</f>
        <v>0</v>
      </c>
      <c r="BG176" s="219">
        <f>IF(N176="zákl. přenesená",J176,0)</f>
        <v>0</v>
      </c>
      <c r="BH176" s="219">
        <f>IF(N176="sníž. přenesená",J176,0)</f>
        <v>0</v>
      </c>
      <c r="BI176" s="219">
        <f>IF(N176="nulová",J176,0)</f>
        <v>0</v>
      </c>
      <c r="BJ176" s="19" t="s">
        <v>79</v>
      </c>
      <c r="BK176" s="219">
        <f>ROUND(I176*H176,2)</f>
        <v>0</v>
      </c>
      <c r="BL176" s="19" t="s">
        <v>251</v>
      </c>
      <c r="BM176" s="218" t="s">
        <v>271</v>
      </c>
    </row>
    <row r="177" s="2" customFormat="1">
      <c r="A177" s="40"/>
      <c r="B177" s="41"/>
      <c r="C177" s="42"/>
      <c r="D177" s="220" t="s">
        <v>136</v>
      </c>
      <c r="E177" s="42"/>
      <c r="F177" s="221" t="s">
        <v>272</v>
      </c>
      <c r="G177" s="42"/>
      <c r="H177" s="42"/>
      <c r="I177" s="222"/>
      <c r="J177" s="42"/>
      <c r="K177" s="42"/>
      <c r="L177" s="46"/>
      <c r="M177" s="258"/>
      <c r="N177" s="259"/>
      <c r="O177" s="260"/>
      <c r="P177" s="260"/>
      <c r="Q177" s="260"/>
      <c r="R177" s="260"/>
      <c r="S177" s="260"/>
      <c r="T177" s="261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T177" s="19" t="s">
        <v>136</v>
      </c>
      <c r="AU177" s="19" t="s">
        <v>81</v>
      </c>
    </row>
    <row r="178" s="2" customFormat="1" ht="6.96" customHeight="1">
      <c r="A178" s="40"/>
      <c r="B178" s="61"/>
      <c r="C178" s="62"/>
      <c r="D178" s="62"/>
      <c r="E178" s="62"/>
      <c r="F178" s="62"/>
      <c r="G178" s="62"/>
      <c r="H178" s="62"/>
      <c r="I178" s="62"/>
      <c r="J178" s="62"/>
      <c r="K178" s="62"/>
      <c r="L178" s="46"/>
      <c r="M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</row>
  </sheetData>
  <sheetProtection sheet="1" autoFilter="0" formatColumns="0" formatRows="0" objects="1" scenarios="1" spinCount="100000" saltValue="ncUobEb2PRNfGVi1YzEaylN0vSUWygLywHMkPWkB/QwGa0CwDkXJ5y0plOR/aHiEPLsqj1H6QuIPg1Pw8x8pNA==" hashValue="650PN75nRkKn85D1fefOjJvuv/ldah7l+CEO5StUxMIzULWP7OVrqerST6FEX6FWh9kzzez+B2PYSdRqaTE7VQ==" algorithmName="SHA-512" password="CC35"/>
  <autoFilter ref="C90:K177"/>
  <mergeCells count="9">
    <mergeCell ref="E7:H7"/>
    <mergeCell ref="E9:H9"/>
    <mergeCell ref="E18:H18"/>
    <mergeCell ref="E27:H27"/>
    <mergeCell ref="E48:H48"/>
    <mergeCell ref="E50:H50"/>
    <mergeCell ref="E81:H81"/>
    <mergeCell ref="E83:H83"/>
    <mergeCell ref="L2:V2"/>
  </mergeCells>
  <hyperlinks>
    <hyperlink ref="F95" r:id="rId1" display="https://podminky.urs.cz/item/CS_URS_2024_02/113154523"/>
    <hyperlink ref="F99" r:id="rId2" display="https://podminky.urs.cz/item/CS_URS_2024_02/569831111"/>
    <hyperlink ref="F102" r:id="rId3" display="https://podminky.urs.cz/item/CS_URS_2024_02/573211109"/>
    <hyperlink ref="F105" r:id="rId4" display="https://podminky.urs.cz/item/CS_URS_2024_02/577154121"/>
    <hyperlink ref="F109" r:id="rId5" display="https://podminky.urs.cz/item/CS_URS_2024_02/899132122"/>
    <hyperlink ref="F112" r:id="rId6" display="https://podminky.urs.cz/item/CS_URS_2024_02/899132211"/>
    <hyperlink ref="F115" r:id="rId7" display="https://podminky.urs.cz/item/CS_URS_2024_02/899132212"/>
    <hyperlink ref="F118" r:id="rId8" display="https://podminky.urs.cz/item/CS_URS_2024_02/899132213"/>
    <hyperlink ref="F122" r:id="rId9" display="https://podminky.urs.cz/item/CS_URS_2024_02/919112114"/>
    <hyperlink ref="F125" r:id="rId10" display="https://podminky.urs.cz/item/CS_URS_2024_02/919121122"/>
    <hyperlink ref="F128" r:id="rId11" display="https://podminky.urs.cz/item/CS_URS_2024_02/938908411"/>
    <hyperlink ref="F133" r:id="rId12" display="https://podminky.urs.cz/item/CS_URS_2024_02/938909612"/>
    <hyperlink ref="F138" r:id="rId13" display="https://podminky.urs.cz/item/CS_URS_2024_02/997221551"/>
    <hyperlink ref="F140" r:id="rId14" display="https://podminky.urs.cz/item/CS_URS_2024_02/997221559"/>
    <hyperlink ref="F146" r:id="rId15" display="https://podminky.urs.cz/item/CS_URS_2024_02/997221559"/>
    <hyperlink ref="F151" r:id="rId16" display="https://podminky.urs.cz/item/CS_URS_2024_02/997221611"/>
    <hyperlink ref="F156" r:id="rId17" display="https://podminky.urs.cz/item/CS_URS_2024_02/997221873"/>
    <hyperlink ref="F164" r:id="rId18" display="https://podminky.urs.cz/item/CS_URS_2024_02/998225111"/>
    <hyperlink ref="F168" r:id="rId19" display="https://podminky.urs.cz/item/CS_URS_2024_02/010001000"/>
    <hyperlink ref="F171" r:id="rId20" display="https://podminky.urs.cz/item/CS_URS_2024_02/020001000"/>
    <hyperlink ref="F174" r:id="rId21" display="https://podminky.urs.cz/item/CS_URS_2024_02/030001000"/>
    <hyperlink ref="F177" r:id="rId22" display="https://podminky.urs.cz/item/CS_URS_2024_02/040001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3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84</v>
      </c>
      <c r="AZ2" s="130" t="s">
        <v>87</v>
      </c>
      <c r="BA2" s="130" t="s">
        <v>19</v>
      </c>
      <c r="BB2" s="130" t="s">
        <v>19</v>
      </c>
      <c r="BC2" s="130" t="s">
        <v>273</v>
      </c>
      <c r="BD2" s="130" t="s">
        <v>81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2"/>
      <c r="AT3" s="19" t="s">
        <v>81</v>
      </c>
      <c r="AZ3" s="130" t="s">
        <v>85</v>
      </c>
      <c r="BA3" s="130" t="s">
        <v>19</v>
      </c>
      <c r="BB3" s="130" t="s">
        <v>19</v>
      </c>
      <c r="BC3" s="130" t="s">
        <v>274</v>
      </c>
      <c r="BD3" s="130" t="s">
        <v>81</v>
      </c>
    </row>
    <row r="4" s="1" customFormat="1" ht="24.96" customHeight="1">
      <c r="B4" s="22"/>
      <c r="D4" s="133" t="s">
        <v>89</v>
      </c>
      <c r="L4" s="22"/>
      <c r="M4" s="134" t="s">
        <v>10</v>
      </c>
      <c r="AT4" s="19" t="s">
        <v>4</v>
      </c>
      <c r="AZ4" s="130" t="s">
        <v>90</v>
      </c>
      <c r="BA4" s="130" t="s">
        <v>19</v>
      </c>
      <c r="BB4" s="130" t="s">
        <v>19</v>
      </c>
      <c r="BC4" s="130" t="s">
        <v>275</v>
      </c>
      <c r="BD4" s="130" t="s">
        <v>81</v>
      </c>
    </row>
    <row r="5" s="1" customFormat="1" ht="6.96" customHeight="1">
      <c r="B5" s="22"/>
      <c r="L5" s="22"/>
      <c r="AZ5" s="130" t="s">
        <v>276</v>
      </c>
      <c r="BA5" s="130" t="s">
        <v>19</v>
      </c>
      <c r="BB5" s="130" t="s">
        <v>19</v>
      </c>
      <c r="BC5" s="130" t="s">
        <v>277</v>
      </c>
      <c r="BD5" s="130" t="s">
        <v>81</v>
      </c>
    </row>
    <row r="6" s="1" customFormat="1" ht="12" customHeight="1">
      <c r="B6" s="22"/>
      <c r="D6" s="135" t="s">
        <v>16</v>
      </c>
      <c r="L6" s="22"/>
      <c r="AZ6" s="130" t="s">
        <v>278</v>
      </c>
      <c r="BA6" s="130" t="s">
        <v>19</v>
      </c>
      <c r="BB6" s="130" t="s">
        <v>19</v>
      </c>
      <c r="BC6" s="130" t="s">
        <v>279</v>
      </c>
      <c r="BD6" s="130" t="s">
        <v>81</v>
      </c>
    </row>
    <row r="7" s="1" customFormat="1" ht="16.5" customHeight="1">
      <c r="B7" s="22"/>
      <c r="E7" s="136" t="str">
        <f>'Rekapitulace stavby'!K6</f>
        <v>Oprava komunikací a chodníků Zlivice</v>
      </c>
      <c r="F7" s="135"/>
      <c r="G7" s="135"/>
      <c r="H7" s="135"/>
      <c r="L7" s="22"/>
      <c r="AZ7" s="130" t="s">
        <v>280</v>
      </c>
      <c r="BA7" s="130" t="s">
        <v>19</v>
      </c>
      <c r="BB7" s="130" t="s">
        <v>19</v>
      </c>
      <c r="BC7" s="130" t="s">
        <v>281</v>
      </c>
      <c r="BD7" s="130" t="s">
        <v>81</v>
      </c>
    </row>
    <row r="8" s="2" customFormat="1" ht="12" customHeight="1">
      <c r="A8" s="40"/>
      <c r="B8" s="46"/>
      <c r="C8" s="40"/>
      <c r="D8" s="135" t="s">
        <v>94</v>
      </c>
      <c r="E8" s="40"/>
      <c r="F8" s="40"/>
      <c r="G8" s="40"/>
      <c r="H8" s="40"/>
      <c r="I8" s="40"/>
      <c r="J8" s="40"/>
      <c r="K8" s="40"/>
      <c r="L8" s="137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Z8" s="130" t="s">
        <v>282</v>
      </c>
      <c r="BA8" s="130" t="s">
        <v>19</v>
      </c>
      <c r="BB8" s="130" t="s">
        <v>19</v>
      </c>
      <c r="BC8" s="130" t="s">
        <v>283</v>
      </c>
      <c r="BD8" s="130" t="s">
        <v>81</v>
      </c>
    </row>
    <row r="9" s="2" customFormat="1" ht="16.5" customHeight="1">
      <c r="A9" s="40"/>
      <c r="B9" s="46"/>
      <c r="C9" s="40"/>
      <c r="D9" s="40"/>
      <c r="E9" s="138" t="s">
        <v>284</v>
      </c>
      <c r="F9" s="40"/>
      <c r="G9" s="40"/>
      <c r="H9" s="40"/>
      <c r="I9" s="40"/>
      <c r="J9" s="40"/>
      <c r="K9" s="40"/>
      <c r="L9" s="137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Z9" s="130" t="s">
        <v>285</v>
      </c>
      <c r="BA9" s="130" t="s">
        <v>19</v>
      </c>
      <c r="BB9" s="130" t="s">
        <v>19</v>
      </c>
      <c r="BC9" s="130" t="s">
        <v>286</v>
      </c>
      <c r="BD9" s="130" t="s">
        <v>81</v>
      </c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7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Z10" s="130" t="s">
        <v>287</v>
      </c>
      <c r="BA10" s="130" t="s">
        <v>19</v>
      </c>
      <c r="BB10" s="130" t="s">
        <v>19</v>
      </c>
      <c r="BC10" s="130" t="s">
        <v>288</v>
      </c>
      <c r="BD10" s="130" t="s">
        <v>81</v>
      </c>
    </row>
    <row r="11" s="2" customFormat="1" ht="12" customHeight="1">
      <c r="A11" s="40"/>
      <c r="B11" s="46"/>
      <c r="C11" s="40"/>
      <c r="D11" s="135" t="s">
        <v>18</v>
      </c>
      <c r="E11" s="40"/>
      <c r="F11" s="139" t="s">
        <v>19</v>
      </c>
      <c r="G11" s="40"/>
      <c r="H11" s="40"/>
      <c r="I11" s="135" t="s">
        <v>20</v>
      </c>
      <c r="J11" s="139" t="s">
        <v>19</v>
      </c>
      <c r="K11" s="40"/>
      <c r="L11" s="137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Z11" s="130" t="s">
        <v>289</v>
      </c>
      <c r="BA11" s="130" t="s">
        <v>19</v>
      </c>
      <c r="BB11" s="130" t="s">
        <v>19</v>
      </c>
      <c r="BC11" s="130" t="s">
        <v>290</v>
      </c>
      <c r="BD11" s="130" t="s">
        <v>81</v>
      </c>
    </row>
    <row r="12" s="2" customFormat="1" ht="12" customHeight="1">
      <c r="A12" s="40"/>
      <c r="B12" s="46"/>
      <c r="C12" s="40"/>
      <c r="D12" s="135" t="s">
        <v>21</v>
      </c>
      <c r="E12" s="40"/>
      <c r="F12" s="139" t="s">
        <v>22</v>
      </c>
      <c r="G12" s="40"/>
      <c r="H12" s="40"/>
      <c r="I12" s="135" t="s">
        <v>23</v>
      </c>
      <c r="J12" s="140" t="str">
        <f>'Rekapitulace stavby'!AN8</f>
        <v>25. 7. 2024</v>
      </c>
      <c r="K12" s="40"/>
      <c r="L12" s="137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Z12" s="130" t="s">
        <v>291</v>
      </c>
      <c r="BA12" s="130" t="s">
        <v>19</v>
      </c>
      <c r="BB12" s="130" t="s">
        <v>19</v>
      </c>
      <c r="BC12" s="130" t="s">
        <v>292</v>
      </c>
      <c r="BD12" s="130" t="s">
        <v>81</v>
      </c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7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Z13" s="130" t="s">
        <v>293</v>
      </c>
      <c r="BA13" s="130" t="s">
        <v>19</v>
      </c>
      <c r="BB13" s="130" t="s">
        <v>19</v>
      </c>
      <c r="BC13" s="130" t="s">
        <v>79</v>
      </c>
      <c r="BD13" s="130" t="s">
        <v>81</v>
      </c>
    </row>
    <row r="14" s="2" customFormat="1" ht="12" customHeight="1">
      <c r="A14" s="40"/>
      <c r="B14" s="46"/>
      <c r="C14" s="40"/>
      <c r="D14" s="135" t="s">
        <v>25</v>
      </c>
      <c r="E14" s="40"/>
      <c r="F14" s="40"/>
      <c r="G14" s="40"/>
      <c r="H14" s="40"/>
      <c r="I14" s="135" t="s">
        <v>26</v>
      </c>
      <c r="J14" s="139" t="s">
        <v>19</v>
      </c>
      <c r="K14" s="40"/>
      <c r="L14" s="137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Z14" s="130" t="s">
        <v>294</v>
      </c>
      <c r="BA14" s="130" t="s">
        <v>19</v>
      </c>
      <c r="BB14" s="130" t="s">
        <v>19</v>
      </c>
      <c r="BC14" s="130" t="s">
        <v>295</v>
      </c>
      <c r="BD14" s="130" t="s">
        <v>81</v>
      </c>
    </row>
    <row r="15" s="2" customFormat="1" ht="18" customHeight="1">
      <c r="A15" s="40"/>
      <c r="B15" s="46"/>
      <c r="C15" s="40"/>
      <c r="D15" s="40"/>
      <c r="E15" s="139" t="s">
        <v>27</v>
      </c>
      <c r="F15" s="40"/>
      <c r="G15" s="40"/>
      <c r="H15" s="40"/>
      <c r="I15" s="135" t="s">
        <v>28</v>
      </c>
      <c r="J15" s="139" t="s">
        <v>19</v>
      </c>
      <c r="K15" s="40"/>
      <c r="L15" s="137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Z15" s="130" t="s">
        <v>296</v>
      </c>
      <c r="BA15" s="130" t="s">
        <v>19</v>
      </c>
      <c r="BB15" s="130" t="s">
        <v>19</v>
      </c>
      <c r="BC15" s="130" t="s">
        <v>219</v>
      </c>
      <c r="BD15" s="130" t="s">
        <v>81</v>
      </c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7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Z16" s="130" t="s">
        <v>92</v>
      </c>
      <c r="BA16" s="130" t="s">
        <v>19</v>
      </c>
      <c r="BB16" s="130" t="s">
        <v>19</v>
      </c>
      <c r="BC16" s="130" t="s">
        <v>297</v>
      </c>
      <c r="BD16" s="130" t="s">
        <v>81</v>
      </c>
    </row>
    <row r="17" s="2" customFormat="1" ht="12" customHeight="1">
      <c r="A17" s="40"/>
      <c r="B17" s="46"/>
      <c r="C17" s="40"/>
      <c r="D17" s="135" t="s">
        <v>29</v>
      </c>
      <c r="E17" s="40"/>
      <c r="F17" s="40"/>
      <c r="G17" s="40"/>
      <c r="H17" s="40"/>
      <c r="I17" s="135" t="s">
        <v>26</v>
      </c>
      <c r="J17" s="35" t="str">
        <f>'Rekapitulace stavby'!AN13</f>
        <v>Vyplň údaj</v>
      </c>
      <c r="K17" s="40"/>
      <c r="L17" s="137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9"/>
      <c r="G18" s="139"/>
      <c r="H18" s="139"/>
      <c r="I18" s="135" t="s">
        <v>28</v>
      </c>
      <c r="J18" s="35" t="str">
        <f>'Rekapitulace stavby'!AN14</f>
        <v>Vyplň údaj</v>
      </c>
      <c r="K18" s="40"/>
      <c r="L18" s="137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7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5" t="s">
        <v>31</v>
      </c>
      <c r="E20" s="40"/>
      <c r="F20" s="40"/>
      <c r="G20" s="40"/>
      <c r="H20" s="40"/>
      <c r="I20" s="135" t="s">
        <v>26</v>
      </c>
      <c r="J20" s="139" t="str">
        <f>IF('Rekapitulace stavby'!AN16="","",'Rekapitulace stavby'!AN16)</f>
        <v/>
      </c>
      <c r="K20" s="40"/>
      <c r="L20" s="137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9" t="str">
        <f>IF('Rekapitulace stavby'!E17="","",'Rekapitulace stavby'!E17)</f>
        <v xml:space="preserve"> </v>
      </c>
      <c r="F21" s="40"/>
      <c r="G21" s="40"/>
      <c r="H21" s="40"/>
      <c r="I21" s="135" t="s">
        <v>28</v>
      </c>
      <c r="J21" s="139" t="str">
        <f>IF('Rekapitulace stavby'!AN17="","",'Rekapitulace stavby'!AN17)</f>
        <v/>
      </c>
      <c r="K21" s="40"/>
      <c r="L21" s="137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7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5" t="s">
        <v>33</v>
      </c>
      <c r="E23" s="40"/>
      <c r="F23" s="40"/>
      <c r="G23" s="40"/>
      <c r="H23" s="40"/>
      <c r="I23" s="135" t="s">
        <v>26</v>
      </c>
      <c r="J23" s="139" t="s">
        <v>19</v>
      </c>
      <c r="K23" s="40"/>
      <c r="L23" s="137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9" t="s">
        <v>34</v>
      </c>
      <c r="F24" s="40"/>
      <c r="G24" s="40"/>
      <c r="H24" s="40"/>
      <c r="I24" s="135" t="s">
        <v>28</v>
      </c>
      <c r="J24" s="139" t="s">
        <v>19</v>
      </c>
      <c r="K24" s="40"/>
      <c r="L24" s="137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7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5" t="s">
        <v>35</v>
      </c>
      <c r="E26" s="40"/>
      <c r="F26" s="40"/>
      <c r="G26" s="40"/>
      <c r="H26" s="40"/>
      <c r="I26" s="40"/>
      <c r="J26" s="40"/>
      <c r="K26" s="40"/>
      <c r="L26" s="137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1"/>
      <c r="B27" s="142"/>
      <c r="C27" s="141"/>
      <c r="D27" s="141"/>
      <c r="E27" s="143" t="s">
        <v>19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7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5"/>
      <c r="E29" s="145"/>
      <c r="F29" s="145"/>
      <c r="G29" s="145"/>
      <c r="H29" s="145"/>
      <c r="I29" s="145"/>
      <c r="J29" s="145"/>
      <c r="K29" s="145"/>
      <c r="L29" s="137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6" t="s">
        <v>37</v>
      </c>
      <c r="E30" s="40"/>
      <c r="F30" s="40"/>
      <c r="G30" s="40"/>
      <c r="H30" s="40"/>
      <c r="I30" s="40"/>
      <c r="J30" s="147">
        <f>ROUND(J91, 2)</f>
        <v>0</v>
      </c>
      <c r="K30" s="40"/>
      <c r="L30" s="137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5"/>
      <c r="E31" s="145"/>
      <c r="F31" s="145"/>
      <c r="G31" s="145"/>
      <c r="H31" s="145"/>
      <c r="I31" s="145"/>
      <c r="J31" s="145"/>
      <c r="K31" s="145"/>
      <c r="L31" s="137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8" t="s">
        <v>39</v>
      </c>
      <c r="G32" s="40"/>
      <c r="H32" s="40"/>
      <c r="I32" s="148" t="s">
        <v>38</v>
      </c>
      <c r="J32" s="148" t="s">
        <v>40</v>
      </c>
      <c r="K32" s="40"/>
      <c r="L32" s="137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9" t="s">
        <v>41</v>
      </c>
      <c r="E33" s="135" t="s">
        <v>42</v>
      </c>
      <c r="F33" s="150">
        <f>ROUND((SUM(BE91:BE281)),  2)</f>
        <v>0</v>
      </c>
      <c r="G33" s="40"/>
      <c r="H33" s="40"/>
      <c r="I33" s="151">
        <v>0.20999999999999999</v>
      </c>
      <c r="J33" s="150">
        <f>ROUND(((SUM(BE91:BE281))*I33),  2)</f>
        <v>0</v>
      </c>
      <c r="K33" s="40"/>
      <c r="L33" s="137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5" t="s">
        <v>43</v>
      </c>
      <c r="F34" s="150">
        <f>ROUND((SUM(BF91:BF281)),  2)</f>
        <v>0</v>
      </c>
      <c r="G34" s="40"/>
      <c r="H34" s="40"/>
      <c r="I34" s="151">
        <v>0.12</v>
      </c>
      <c r="J34" s="150">
        <f>ROUND(((SUM(BF91:BF281))*I34),  2)</f>
        <v>0</v>
      </c>
      <c r="K34" s="40"/>
      <c r="L34" s="137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5" t="s">
        <v>44</v>
      </c>
      <c r="F35" s="150">
        <f>ROUND((SUM(BG91:BG281)),  2)</f>
        <v>0</v>
      </c>
      <c r="G35" s="40"/>
      <c r="H35" s="40"/>
      <c r="I35" s="151">
        <v>0.20999999999999999</v>
      </c>
      <c r="J35" s="150">
        <f>0</f>
        <v>0</v>
      </c>
      <c r="K35" s="40"/>
      <c r="L35" s="137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5" t="s">
        <v>45</v>
      </c>
      <c r="F36" s="150">
        <f>ROUND((SUM(BH91:BH281)),  2)</f>
        <v>0</v>
      </c>
      <c r="G36" s="40"/>
      <c r="H36" s="40"/>
      <c r="I36" s="151">
        <v>0.12</v>
      </c>
      <c r="J36" s="150">
        <f>0</f>
        <v>0</v>
      </c>
      <c r="K36" s="40"/>
      <c r="L36" s="137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5" t="s">
        <v>46</v>
      </c>
      <c r="F37" s="150">
        <f>ROUND((SUM(BI91:BI281)),  2)</f>
        <v>0</v>
      </c>
      <c r="G37" s="40"/>
      <c r="H37" s="40"/>
      <c r="I37" s="151">
        <v>0</v>
      </c>
      <c r="J37" s="150">
        <f>0</f>
        <v>0</v>
      </c>
      <c r="K37" s="40"/>
      <c r="L37" s="137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7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2"/>
      <c r="D39" s="153" t="s">
        <v>47</v>
      </c>
      <c r="E39" s="154"/>
      <c r="F39" s="154"/>
      <c r="G39" s="155" t="s">
        <v>48</v>
      </c>
      <c r="H39" s="156" t="s">
        <v>49</v>
      </c>
      <c r="I39" s="154"/>
      <c r="J39" s="157">
        <f>SUM(J30:J37)</f>
        <v>0</v>
      </c>
      <c r="K39" s="158"/>
      <c r="L39" s="137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96</v>
      </c>
      <c r="D45" s="42"/>
      <c r="E45" s="42"/>
      <c r="F45" s="42"/>
      <c r="G45" s="42"/>
      <c r="H45" s="42"/>
      <c r="I45" s="42"/>
      <c r="J45" s="42"/>
      <c r="K45" s="42"/>
      <c r="L45" s="137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7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3" t="str">
        <f>E7</f>
        <v>Oprava komunikací a chodníků Zlivice</v>
      </c>
      <c r="F48" s="34"/>
      <c r="G48" s="34"/>
      <c r="H48" s="34"/>
      <c r="I48" s="42"/>
      <c r="J48" s="42"/>
      <c r="K48" s="42"/>
      <c r="L48" s="1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94</v>
      </c>
      <c r="D49" s="42"/>
      <c r="E49" s="42"/>
      <c r="F49" s="42"/>
      <c r="G49" s="42"/>
      <c r="H49" s="42"/>
      <c r="I49" s="42"/>
      <c r="J49" s="42"/>
      <c r="K49" s="42"/>
      <c r="L49" s="1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2. část - Od pekárny k č.p. 46</v>
      </c>
      <c r="F50" s="42"/>
      <c r="G50" s="42"/>
      <c r="H50" s="42"/>
      <c r="I50" s="42"/>
      <c r="J50" s="42"/>
      <c r="K50" s="42"/>
      <c r="L50" s="1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 xml:space="preserve"> </v>
      </c>
      <c r="G52" s="42"/>
      <c r="H52" s="42"/>
      <c r="I52" s="34" t="s">
        <v>23</v>
      </c>
      <c r="J52" s="74" t="str">
        <f>IF(J12="","",J12)</f>
        <v>25. 7. 2024</v>
      </c>
      <c r="K52" s="42"/>
      <c r="L52" s="1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Obec Čížová</v>
      </c>
      <c r="G54" s="42"/>
      <c r="H54" s="42"/>
      <c r="I54" s="34" t="s">
        <v>31</v>
      </c>
      <c r="J54" s="38" t="str">
        <f>E21</f>
        <v xml:space="preserve"> </v>
      </c>
      <c r="K54" s="42"/>
      <c r="L54" s="1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25.6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33</v>
      </c>
      <c r="J55" s="38" t="str">
        <f>E24</f>
        <v>Ing. Jitka Kubec Dupalová</v>
      </c>
      <c r="K55" s="42"/>
      <c r="L55" s="1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4" t="s">
        <v>97</v>
      </c>
      <c r="D57" s="165"/>
      <c r="E57" s="165"/>
      <c r="F57" s="165"/>
      <c r="G57" s="165"/>
      <c r="H57" s="165"/>
      <c r="I57" s="165"/>
      <c r="J57" s="166" t="s">
        <v>98</v>
      </c>
      <c r="K57" s="165"/>
      <c r="L57" s="137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7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7" t="s">
        <v>69</v>
      </c>
      <c r="D59" s="42"/>
      <c r="E59" s="42"/>
      <c r="F59" s="42"/>
      <c r="G59" s="42"/>
      <c r="H59" s="42"/>
      <c r="I59" s="42"/>
      <c r="J59" s="104">
        <f>J91</f>
        <v>0</v>
      </c>
      <c r="K59" s="42"/>
      <c r="L59" s="137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99</v>
      </c>
    </row>
    <row r="60" s="9" customFormat="1" ht="24.96" customHeight="1">
      <c r="A60" s="9"/>
      <c r="B60" s="168"/>
      <c r="C60" s="169"/>
      <c r="D60" s="170" t="s">
        <v>100</v>
      </c>
      <c r="E60" s="171"/>
      <c r="F60" s="171"/>
      <c r="G60" s="171"/>
      <c r="H60" s="171"/>
      <c r="I60" s="171"/>
      <c r="J60" s="172">
        <f>J92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101</v>
      </c>
      <c r="E61" s="177"/>
      <c r="F61" s="177"/>
      <c r="G61" s="177"/>
      <c r="H61" s="177"/>
      <c r="I61" s="177"/>
      <c r="J61" s="178">
        <f>J93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102</v>
      </c>
      <c r="E62" s="177"/>
      <c r="F62" s="177"/>
      <c r="G62" s="177"/>
      <c r="H62" s="177"/>
      <c r="I62" s="177"/>
      <c r="J62" s="178">
        <f>J148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103</v>
      </c>
      <c r="E63" s="177"/>
      <c r="F63" s="177"/>
      <c r="G63" s="177"/>
      <c r="H63" s="177"/>
      <c r="I63" s="177"/>
      <c r="J63" s="178">
        <f>J176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4"/>
      <c r="C64" s="175"/>
      <c r="D64" s="176" t="s">
        <v>104</v>
      </c>
      <c r="E64" s="177"/>
      <c r="F64" s="177"/>
      <c r="G64" s="177"/>
      <c r="H64" s="177"/>
      <c r="I64" s="177"/>
      <c r="J64" s="178">
        <f>J192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4"/>
      <c r="C65" s="175"/>
      <c r="D65" s="176" t="s">
        <v>105</v>
      </c>
      <c r="E65" s="177"/>
      <c r="F65" s="177"/>
      <c r="G65" s="177"/>
      <c r="H65" s="177"/>
      <c r="I65" s="177"/>
      <c r="J65" s="178">
        <f>J241</f>
        <v>0</v>
      </c>
      <c r="K65" s="175"/>
      <c r="L65" s="179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4"/>
      <c r="C66" s="175"/>
      <c r="D66" s="176" t="s">
        <v>106</v>
      </c>
      <c r="E66" s="177"/>
      <c r="F66" s="177"/>
      <c r="G66" s="177"/>
      <c r="H66" s="177"/>
      <c r="I66" s="177"/>
      <c r="J66" s="178">
        <f>J266</f>
        <v>0</v>
      </c>
      <c r="K66" s="175"/>
      <c r="L66" s="179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9" customFormat="1" ht="24.96" customHeight="1">
      <c r="A67" s="9"/>
      <c r="B67" s="168"/>
      <c r="C67" s="169"/>
      <c r="D67" s="170" t="s">
        <v>107</v>
      </c>
      <c r="E67" s="171"/>
      <c r="F67" s="171"/>
      <c r="G67" s="171"/>
      <c r="H67" s="171"/>
      <c r="I67" s="171"/>
      <c r="J67" s="172">
        <f>J269</f>
        <v>0</v>
      </c>
      <c r="K67" s="169"/>
      <c r="L67" s="173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10" customFormat="1" ht="19.92" customHeight="1">
      <c r="A68" s="10"/>
      <c r="B68" s="174"/>
      <c r="C68" s="175"/>
      <c r="D68" s="176" t="s">
        <v>108</v>
      </c>
      <c r="E68" s="177"/>
      <c r="F68" s="177"/>
      <c r="G68" s="177"/>
      <c r="H68" s="177"/>
      <c r="I68" s="177"/>
      <c r="J68" s="178">
        <f>J270</f>
        <v>0</v>
      </c>
      <c r="K68" s="175"/>
      <c r="L68" s="179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4"/>
      <c r="C69" s="175"/>
      <c r="D69" s="176" t="s">
        <v>109</v>
      </c>
      <c r="E69" s="177"/>
      <c r="F69" s="177"/>
      <c r="G69" s="177"/>
      <c r="H69" s="177"/>
      <c r="I69" s="177"/>
      <c r="J69" s="178">
        <f>J273</f>
        <v>0</v>
      </c>
      <c r="K69" s="175"/>
      <c r="L69" s="179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4"/>
      <c r="C70" s="175"/>
      <c r="D70" s="176" t="s">
        <v>110</v>
      </c>
      <c r="E70" s="177"/>
      <c r="F70" s="177"/>
      <c r="G70" s="177"/>
      <c r="H70" s="177"/>
      <c r="I70" s="177"/>
      <c r="J70" s="178">
        <f>J276</f>
        <v>0</v>
      </c>
      <c r="K70" s="175"/>
      <c r="L70" s="179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4"/>
      <c r="C71" s="175"/>
      <c r="D71" s="176" t="s">
        <v>111</v>
      </c>
      <c r="E71" s="177"/>
      <c r="F71" s="177"/>
      <c r="G71" s="177"/>
      <c r="H71" s="177"/>
      <c r="I71" s="177"/>
      <c r="J71" s="178">
        <f>J279</f>
        <v>0</v>
      </c>
      <c r="K71" s="175"/>
      <c r="L71" s="179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2" customFormat="1" ht="21.84" customHeight="1">
      <c r="A72" s="40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137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6.96" customHeight="1">
      <c r="A73" s="40"/>
      <c r="B73" s="61"/>
      <c r="C73" s="62"/>
      <c r="D73" s="62"/>
      <c r="E73" s="62"/>
      <c r="F73" s="62"/>
      <c r="G73" s="62"/>
      <c r="H73" s="62"/>
      <c r="I73" s="62"/>
      <c r="J73" s="62"/>
      <c r="K73" s="62"/>
      <c r="L73" s="137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7" s="2" customFormat="1" ht="6.96" customHeight="1">
      <c r="A77" s="40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137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24.96" customHeight="1">
      <c r="A78" s="40"/>
      <c r="B78" s="41"/>
      <c r="C78" s="25" t="s">
        <v>112</v>
      </c>
      <c r="D78" s="42"/>
      <c r="E78" s="42"/>
      <c r="F78" s="42"/>
      <c r="G78" s="42"/>
      <c r="H78" s="42"/>
      <c r="I78" s="42"/>
      <c r="J78" s="42"/>
      <c r="K78" s="42"/>
      <c r="L78" s="137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7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16</v>
      </c>
      <c r="D80" s="42"/>
      <c r="E80" s="42"/>
      <c r="F80" s="42"/>
      <c r="G80" s="42"/>
      <c r="H80" s="42"/>
      <c r="I80" s="42"/>
      <c r="J80" s="42"/>
      <c r="K80" s="42"/>
      <c r="L80" s="137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6.5" customHeight="1">
      <c r="A81" s="40"/>
      <c r="B81" s="41"/>
      <c r="C81" s="42"/>
      <c r="D81" s="42"/>
      <c r="E81" s="163" t="str">
        <f>E7</f>
        <v>Oprava komunikací a chodníků Zlivice</v>
      </c>
      <c r="F81" s="34"/>
      <c r="G81" s="34"/>
      <c r="H81" s="34"/>
      <c r="I81" s="42"/>
      <c r="J81" s="42"/>
      <c r="K81" s="42"/>
      <c r="L81" s="137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2" customHeight="1">
      <c r="A82" s="40"/>
      <c r="B82" s="41"/>
      <c r="C82" s="34" t="s">
        <v>94</v>
      </c>
      <c r="D82" s="42"/>
      <c r="E82" s="42"/>
      <c r="F82" s="42"/>
      <c r="G82" s="42"/>
      <c r="H82" s="42"/>
      <c r="I82" s="42"/>
      <c r="J82" s="42"/>
      <c r="K82" s="42"/>
      <c r="L82" s="137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6.5" customHeight="1">
      <c r="A83" s="40"/>
      <c r="B83" s="41"/>
      <c r="C83" s="42"/>
      <c r="D83" s="42"/>
      <c r="E83" s="71" t="str">
        <f>E9</f>
        <v>2. část - Od pekárny k č.p. 46</v>
      </c>
      <c r="F83" s="42"/>
      <c r="G83" s="42"/>
      <c r="H83" s="42"/>
      <c r="I83" s="42"/>
      <c r="J83" s="42"/>
      <c r="K83" s="42"/>
      <c r="L83" s="137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6.96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37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2" customHeight="1">
      <c r="A85" s="40"/>
      <c r="B85" s="41"/>
      <c r="C85" s="34" t="s">
        <v>21</v>
      </c>
      <c r="D85" s="42"/>
      <c r="E85" s="42"/>
      <c r="F85" s="29" t="str">
        <f>F12</f>
        <v xml:space="preserve"> </v>
      </c>
      <c r="G85" s="42"/>
      <c r="H85" s="42"/>
      <c r="I85" s="34" t="s">
        <v>23</v>
      </c>
      <c r="J85" s="74" t="str">
        <f>IF(J12="","",J12)</f>
        <v>25. 7. 2024</v>
      </c>
      <c r="K85" s="42"/>
      <c r="L85" s="137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6.96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137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5.15" customHeight="1">
      <c r="A87" s="40"/>
      <c r="B87" s="41"/>
      <c r="C87" s="34" t="s">
        <v>25</v>
      </c>
      <c r="D87" s="42"/>
      <c r="E87" s="42"/>
      <c r="F87" s="29" t="str">
        <f>E15</f>
        <v>Obec Čížová</v>
      </c>
      <c r="G87" s="42"/>
      <c r="H87" s="42"/>
      <c r="I87" s="34" t="s">
        <v>31</v>
      </c>
      <c r="J87" s="38" t="str">
        <f>E21</f>
        <v xml:space="preserve"> </v>
      </c>
      <c r="K87" s="42"/>
      <c r="L87" s="137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25.65" customHeight="1">
      <c r="A88" s="40"/>
      <c r="B88" s="41"/>
      <c r="C88" s="34" t="s">
        <v>29</v>
      </c>
      <c r="D88" s="42"/>
      <c r="E88" s="42"/>
      <c r="F88" s="29" t="str">
        <f>IF(E18="","",E18)</f>
        <v>Vyplň údaj</v>
      </c>
      <c r="G88" s="42"/>
      <c r="H88" s="42"/>
      <c r="I88" s="34" t="s">
        <v>33</v>
      </c>
      <c r="J88" s="38" t="str">
        <f>E24</f>
        <v>Ing. Jitka Kubec Dupalová</v>
      </c>
      <c r="K88" s="42"/>
      <c r="L88" s="137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0.32" customHeight="1">
      <c r="A89" s="40"/>
      <c r="B89" s="41"/>
      <c r="C89" s="42"/>
      <c r="D89" s="42"/>
      <c r="E89" s="42"/>
      <c r="F89" s="42"/>
      <c r="G89" s="42"/>
      <c r="H89" s="42"/>
      <c r="I89" s="42"/>
      <c r="J89" s="42"/>
      <c r="K89" s="42"/>
      <c r="L89" s="137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11" customFormat="1" ht="29.28" customHeight="1">
      <c r="A90" s="180"/>
      <c r="B90" s="181"/>
      <c r="C90" s="182" t="s">
        <v>113</v>
      </c>
      <c r="D90" s="183" t="s">
        <v>56</v>
      </c>
      <c r="E90" s="183" t="s">
        <v>52</v>
      </c>
      <c r="F90" s="183" t="s">
        <v>53</v>
      </c>
      <c r="G90" s="183" t="s">
        <v>114</v>
      </c>
      <c r="H90" s="183" t="s">
        <v>115</v>
      </c>
      <c r="I90" s="183" t="s">
        <v>116</v>
      </c>
      <c r="J90" s="183" t="s">
        <v>98</v>
      </c>
      <c r="K90" s="184" t="s">
        <v>117</v>
      </c>
      <c r="L90" s="185"/>
      <c r="M90" s="94" t="s">
        <v>19</v>
      </c>
      <c r="N90" s="95" t="s">
        <v>41</v>
      </c>
      <c r="O90" s="95" t="s">
        <v>118</v>
      </c>
      <c r="P90" s="95" t="s">
        <v>119</v>
      </c>
      <c r="Q90" s="95" t="s">
        <v>120</v>
      </c>
      <c r="R90" s="95" t="s">
        <v>121</v>
      </c>
      <c r="S90" s="95" t="s">
        <v>122</v>
      </c>
      <c r="T90" s="96" t="s">
        <v>123</v>
      </c>
      <c r="U90" s="180"/>
      <c r="V90" s="180"/>
      <c r="W90" s="180"/>
      <c r="X90" s="180"/>
      <c r="Y90" s="180"/>
      <c r="Z90" s="180"/>
      <c r="AA90" s="180"/>
      <c r="AB90" s="180"/>
      <c r="AC90" s="180"/>
      <c r="AD90" s="180"/>
      <c r="AE90" s="180"/>
    </row>
    <row r="91" s="2" customFormat="1" ht="22.8" customHeight="1">
      <c r="A91" s="40"/>
      <c r="B91" s="41"/>
      <c r="C91" s="101" t="s">
        <v>124</v>
      </c>
      <c r="D91" s="42"/>
      <c r="E91" s="42"/>
      <c r="F91" s="42"/>
      <c r="G91" s="42"/>
      <c r="H91" s="42"/>
      <c r="I91" s="42"/>
      <c r="J91" s="186">
        <f>BK91</f>
        <v>0</v>
      </c>
      <c r="K91" s="42"/>
      <c r="L91" s="46"/>
      <c r="M91" s="97"/>
      <c r="N91" s="187"/>
      <c r="O91" s="98"/>
      <c r="P91" s="188">
        <f>P92+P269</f>
        <v>0</v>
      </c>
      <c r="Q91" s="98"/>
      <c r="R91" s="188">
        <f>R92+R269</f>
        <v>328.28891759999999</v>
      </c>
      <c r="S91" s="98"/>
      <c r="T91" s="189">
        <f>T92+T269</f>
        <v>190.57500000000002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70</v>
      </c>
      <c r="AU91" s="19" t="s">
        <v>99</v>
      </c>
      <c r="BK91" s="190">
        <f>BK92+BK269</f>
        <v>0</v>
      </c>
    </row>
    <row r="92" s="12" customFormat="1" ht="25.92" customHeight="1">
      <c r="A92" s="12"/>
      <c r="B92" s="191"/>
      <c r="C92" s="192"/>
      <c r="D92" s="193" t="s">
        <v>70</v>
      </c>
      <c r="E92" s="194" t="s">
        <v>125</v>
      </c>
      <c r="F92" s="194" t="s">
        <v>126</v>
      </c>
      <c r="G92" s="192"/>
      <c r="H92" s="192"/>
      <c r="I92" s="195"/>
      <c r="J92" s="196">
        <f>BK92</f>
        <v>0</v>
      </c>
      <c r="K92" s="192"/>
      <c r="L92" s="197"/>
      <c r="M92" s="198"/>
      <c r="N92" s="199"/>
      <c r="O92" s="199"/>
      <c r="P92" s="200">
        <f>P93+P148+P176+P192+P241+P266</f>
        <v>0</v>
      </c>
      <c r="Q92" s="199"/>
      <c r="R92" s="200">
        <f>R93+R148+R176+R192+R241+R266</f>
        <v>328.28891759999999</v>
      </c>
      <c r="S92" s="199"/>
      <c r="T92" s="201">
        <f>T93+T148+T176+T192+T241+T266</f>
        <v>190.57500000000002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2" t="s">
        <v>79</v>
      </c>
      <c r="AT92" s="203" t="s">
        <v>70</v>
      </c>
      <c r="AU92" s="203" t="s">
        <v>71</v>
      </c>
      <c r="AY92" s="202" t="s">
        <v>127</v>
      </c>
      <c r="BK92" s="204">
        <f>BK93+BK148+BK176+BK192+BK241+BK266</f>
        <v>0</v>
      </c>
    </row>
    <row r="93" s="12" customFormat="1" ht="22.8" customHeight="1">
      <c r="A93" s="12"/>
      <c r="B93" s="191"/>
      <c r="C93" s="192"/>
      <c r="D93" s="193" t="s">
        <v>70</v>
      </c>
      <c r="E93" s="205" t="s">
        <v>79</v>
      </c>
      <c r="F93" s="205" t="s">
        <v>128</v>
      </c>
      <c r="G93" s="192"/>
      <c r="H93" s="192"/>
      <c r="I93" s="195"/>
      <c r="J93" s="206">
        <f>BK93</f>
        <v>0</v>
      </c>
      <c r="K93" s="192"/>
      <c r="L93" s="197"/>
      <c r="M93" s="198"/>
      <c r="N93" s="199"/>
      <c r="O93" s="199"/>
      <c r="P93" s="200">
        <f>SUM(P94:P147)</f>
        <v>0</v>
      </c>
      <c r="Q93" s="199"/>
      <c r="R93" s="200">
        <f>SUM(R94:R147)</f>
        <v>0.012377600000000001</v>
      </c>
      <c r="S93" s="199"/>
      <c r="T93" s="201">
        <f>SUM(T94:T147)</f>
        <v>160.79090000000002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2" t="s">
        <v>79</v>
      </c>
      <c r="AT93" s="203" t="s">
        <v>70</v>
      </c>
      <c r="AU93" s="203" t="s">
        <v>79</v>
      </c>
      <c r="AY93" s="202" t="s">
        <v>127</v>
      </c>
      <c r="BK93" s="204">
        <f>SUM(BK94:BK147)</f>
        <v>0</v>
      </c>
    </row>
    <row r="94" s="2" customFormat="1" ht="76.35" customHeight="1">
      <c r="A94" s="40"/>
      <c r="B94" s="41"/>
      <c r="C94" s="207" t="s">
        <v>79</v>
      </c>
      <c r="D94" s="207" t="s">
        <v>129</v>
      </c>
      <c r="E94" s="208" t="s">
        <v>298</v>
      </c>
      <c r="F94" s="209" t="s">
        <v>299</v>
      </c>
      <c r="G94" s="210" t="s">
        <v>132</v>
      </c>
      <c r="H94" s="211">
        <v>11.5</v>
      </c>
      <c r="I94" s="212"/>
      <c r="J94" s="213">
        <f>ROUND(I94*H94,2)</f>
        <v>0</v>
      </c>
      <c r="K94" s="209" t="s">
        <v>133</v>
      </c>
      <c r="L94" s="46"/>
      <c r="M94" s="214" t="s">
        <v>19</v>
      </c>
      <c r="N94" s="215" t="s">
        <v>42</v>
      </c>
      <c r="O94" s="86"/>
      <c r="P94" s="216">
        <f>O94*H94</f>
        <v>0</v>
      </c>
      <c r="Q94" s="216">
        <v>0</v>
      </c>
      <c r="R94" s="216">
        <f>Q94*H94</f>
        <v>0</v>
      </c>
      <c r="S94" s="216">
        <v>0.255</v>
      </c>
      <c r="T94" s="217">
        <f>S94*H94</f>
        <v>2.9325000000000001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8" t="s">
        <v>134</v>
      </c>
      <c r="AT94" s="218" t="s">
        <v>129</v>
      </c>
      <c r="AU94" s="218" t="s">
        <v>81</v>
      </c>
      <c r="AY94" s="19" t="s">
        <v>127</v>
      </c>
      <c r="BE94" s="219">
        <f>IF(N94="základní",J94,0)</f>
        <v>0</v>
      </c>
      <c r="BF94" s="219">
        <f>IF(N94="snížená",J94,0)</f>
        <v>0</v>
      </c>
      <c r="BG94" s="219">
        <f>IF(N94="zákl. přenesená",J94,0)</f>
        <v>0</v>
      </c>
      <c r="BH94" s="219">
        <f>IF(N94="sníž. přenesená",J94,0)</f>
        <v>0</v>
      </c>
      <c r="BI94" s="219">
        <f>IF(N94="nulová",J94,0)</f>
        <v>0</v>
      </c>
      <c r="BJ94" s="19" t="s">
        <v>79</v>
      </c>
      <c r="BK94" s="219">
        <f>ROUND(I94*H94,2)</f>
        <v>0</v>
      </c>
      <c r="BL94" s="19" t="s">
        <v>134</v>
      </c>
      <c r="BM94" s="218" t="s">
        <v>300</v>
      </c>
    </row>
    <row r="95" s="2" customFormat="1">
      <c r="A95" s="40"/>
      <c r="B95" s="41"/>
      <c r="C95" s="42"/>
      <c r="D95" s="220" t="s">
        <v>136</v>
      </c>
      <c r="E95" s="42"/>
      <c r="F95" s="221" t="s">
        <v>301</v>
      </c>
      <c r="G95" s="42"/>
      <c r="H95" s="42"/>
      <c r="I95" s="222"/>
      <c r="J95" s="42"/>
      <c r="K95" s="42"/>
      <c r="L95" s="46"/>
      <c r="M95" s="223"/>
      <c r="N95" s="224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136</v>
      </c>
      <c r="AU95" s="19" t="s">
        <v>81</v>
      </c>
    </row>
    <row r="96" s="13" customFormat="1">
      <c r="A96" s="13"/>
      <c r="B96" s="225"/>
      <c r="C96" s="226"/>
      <c r="D96" s="227" t="s">
        <v>138</v>
      </c>
      <c r="E96" s="228" t="s">
        <v>294</v>
      </c>
      <c r="F96" s="229" t="s">
        <v>302</v>
      </c>
      <c r="G96" s="226"/>
      <c r="H96" s="230">
        <v>11.5</v>
      </c>
      <c r="I96" s="231"/>
      <c r="J96" s="226"/>
      <c r="K96" s="226"/>
      <c r="L96" s="232"/>
      <c r="M96" s="233"/>
      <c r="N96" s="234"/>
      <c r="O96" s="234"/>
      <c r="P96" s="234"/>
      <c r="Q96" s="234"/>
      <c r="R96" s="234"/>
      <c r="S96" s="234"/>
      <c r="T96" s="235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6" t="s">
        <v>138</v>
      </c>
      <c r="AU96" s="236" t="s">
        <v>81</v>
      </c>
      <c r="AV96" s="13" t="s">
        <v>81</v>
      </c>
      <c r="AW96" s="13" t="s">
        <v>32</v>
      </c>
      <c r="AX96" s="13" t="s">
        <v>79</v>
      </c>
      <c r="AY96" s="236" t="s">
        <v>127</v>
      </c>
    </row>
    <row r="97" s="2" customFormat="1" ht="62.7" customHeight="1">
      <c r="A97" s="40"/>
      <c r="B97" s="41"/>
      <c r="C97" s="207" t="s">
        <v>81</v>
      </c>
      <c r="D97" s="207" t="s">
        <v>129</v>
      </c>
      <c r="E97" s="208" t="s">
        <v>303</v>
      </c>
      <c r="F97" s="209" t="s">
        <v>304</v>
      </c>
      <c r="G97" s="210" t="s">
        <v>132</v>
      </c>
      <c r="H97" s="211">
        <v>1</v>
      </c>
      <c r="I97" s="212"/>
      <c r="J97" s="213">
        <f>ROUND(I97*H97,2)</f>
        <v>0</v>
      </c>
      <c r="K97" s="209" t="s">
        <v>133</v>
      </c>
      <c r="L97" s="46"/>
      <c r="M97" s="214" t="s">
        <v>19</v>
      </c>
      <c r="N97" s="215" t="s">
        <v>42</v>
      </c>
      <c r="O97" s="86"/>
      <c r="P97" s="216">
        <f>O97*H97</f>
        <v>0</v>
      </c>
      <c r="Q97" s="216">
        <v>0</v>
      </c>
      <c r="R97" s="216">
        <f>Q97*H97</f>
        <v>0</v>
      </c>
      <c r="S97" s="216">
        <v>0.26000000000000001</v>
      </c>
      <c r="T97" s="217">
        <f>S97*H97</f>
        <v>0.26000000000000001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8" t="s">
        <v>134</v>
      </c>
      <c r="AT97" s="218" t="s">
        <v>129</v>
      </c>
      <c r="AU97" s="218" t="s">
        <v>81</v>
      </c>
      <c r="AY97" s="19" t="s">
        <v>127</v>
      </c>
      <c r="BE97" s="219">
        <f>IF(N97="základní",J97,0)</f>
        <v>0</v>
      </c>
      <c r="BF97" s="219">
        <f>IF(N97="snížená",J97,0)</f>
        <v>0</v>
      </c>
      <c r="BG97" s="219">
        <f>IF(N97="zákl. přenesená",J97,0)</f>
        <v>0</v>
      </c>
      <c r="BH97" s="219">
        <f>IF(N97="sníž. přenesená",J97,0)</f>
        <v>0</v>
      </c>
      <c r="BI97" s="219">
        <f>IF(N97="nulová",J97,0)</f>
        <v>0</v>
      </c>
      <c r="BJ97" s="19" t="s">
        <v>79</v>
      </c>
      <c r="BK97" s="219">
        <f>ROUND(I97*H97,2)</f>
        <v>0</v>
      </c>
      <c r="BL97" s="19" t="s">
        <v>134</v>
      </c>
      <c r="BM97" s="218" t="s">
        <v>305</v>
      </c>
    </row>
    <row r="98" s="2" customFormat="1">
      <c r="A98" s="40"/>
      <c r="B98" s="41"/>
      <c r="C98" s="42"/>
      <c r="D98" s="220" t="s">
        <v>136</v>
      </c>
      <c r="E98" s="42"/>
      <c r="F98" s="221" t="s">
        <v>306</v>
      </c>
      <c r="G98" s="42"/>
      <c r="H98" s="42"/>
      <c r="I98" s="222"/>
      <c r="J98" s="42"/>
      <c r="K98" s="42"/>
      <c r="L98" s="46"/>
      <c r="M98" s="223"/>
      <c r="N98" s="224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9" t="s">
        <v>136</v>
      </c>
      <c r="AU98" s="19" t="s">
        <v>81</v>
      </c>
    </row>
    <row r="99" s="13" customFormat="1">
      <c r="A99" s="13"/>
      <c r="B99" s="225"/>
      <c r="C99" s="226"/>
      <c r="D99" s="227" t="s">
        <v>138</v>
      </c>
      <c r="E99" s="228" t="s">
        <v>293</v>
      </c>
      <c r="F99" s="229" t="s">
        <v>307</v>
      </c>
      <c r="G99" s="226"/>
      <c r="H99" s="230">
        <v>1</v>
      </c>
      <c r="I99" s="231"/>
      <c r="J99" s="226"/>
      <c r="K99" s="226"/>
      <c r="L99" s="232"/>
      <c r="M99" s="233"/>
      <c r="N99" s="234"/>
      <c r="O99" s="234"/>
      <c r="P99" s="234"/>
      <c r="Q99" s="234"/>
      <c r="R99" s="234"/>
      <c r="S99" s="234"/>
      <c r="T99" s="235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6" t="s">
        <v>138</v>
      </c>
      <c r="AU99" s="236" t="s">
        <v>81</v>
      </c>
      <c r="AV99" s="13" t="s">
        <v>81</v>
      </c>
      <c r="AW99" s="13" t="s">
        <v>32</v>
      </c>
      <c r="AX99" s="13" t="s">
        <v>79</v>
      </c>
      <c r="AY99" s="236" t="s">
        <v>127</v>
      </c>
    </row>
    <row r="100" s="2" customFormat="1" ht="49.05" customHeight="1">
      <c r="A100" s="40"/>
      <c r="B100" s="41"/>
      <c r="C100" s="207" t="s">
        <v>146</v>
      </c>
      <c r="D100" s="207" t="s">
        <v>129</v>
      </c>
      <c r="E100" s="208" t="s">
        <v>308</v>
      </c>
      <c r="F100" s="209" t="s">
        <v>309</v>
      </c>
      <c r="G100" s="210" t="s">
        <v>132</v>
      </c>
      <c r="H100" s="211">
        <v>66.549999999999997</v>
      </c>
      <c r="I100" s="212"/>
      <c r="J100" s="213">
        <f>ROUND(I100*H100,2)</f>
        <v>0</v>
      </c>
      <c r="K100" s="209" t="s">
        <v>133</v>
      </c>
      <c r="L100" s="46"/>
      <c r="M100" s="214" t="s">
        <v>19</v>
      </c>
      <c r="N100" s="215" t="s">
        <v>42</v>
      </c>
      <c r="O100" s="86"/>
      <c r="P100" s="216">
        <f>O100*H100</f>
        <v>0</v>
      </c>
      <c r="Q100" s="216">
        <v>0</v>
      </c>
      <c r="R100" s="216">
        <f>Q100*H100</f>
        <v>0</v>
      </c>
      <c r="S100" s="216">
        <v>0.22</v>
      </c>
      <c r="T100" s="217">
        <f>S100*H100</f>
        <v>14.641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8" t="s">
        <v>134</v>
      </c>
      <c r="AT100" s="218" t="s">
        <v>129</v>
      </c>
      <c r="AU100" s="218" t="s">
        <v>81</v>
      </c>
      <c r="AY100" s="19" t="s">
        <v>127</v>
      </c>
      <c r="BE100" s="219">
        <f>IF(N100="základní",J100,0)</f>
        <v>0</v>
      </c>
      <c r="BF100" s="219">
        <f>IF(N100="snížená",J100,0)</f>
        <v>0</v>
      </c>
      <c r="BG100" s="219">
        <f>IF(N100="zákl. přenesená",J100,0)</f>
        <v>0</v>
      </c>
      <c r="BH100" s="219">
        <f>IF(N100="sníž. přenesená",J100,0)</f>
        <v>0</v>
      </c>
      <c r="BI100" s="219">
        <f>IF(N100="nulová",J100,0)</f>
        <v>0</v>
      </c>
      <c r="BJ100" s="19" t="s">
        <v>79</v>
      </c>
      <c r="BK100" s="219">
        <f>ROUND(I100*H100,2)</f>
        <v>0</v>
      </c>
      <c r="BL100" s="19" t="s">
        <v>134</v>
      </c>
      <c r="BM100" s="218" t="s">
        <v>310</v>
      </c>
    </row>
    <row r="101" s="2" customFormat="1">
      <c r="A101" s="40"/>
      <c r="B101" s="41"/>
      <c r="C101" s="42"/>
      <c r="D101" s="220" t="s">
        <v>136</v>
      </c>
      <c r="E101" s="42"/>
      <c r="F101" s="221" t="s">
        <v>311</v>
      </c>
      <c r="G101" s="42"/>
      <c r="H101" s="42"/>
      <c r="I101" s="222"/>
      <c r="J101" s="42"/>
      <c r="K101" s="42"/>
      <c r="L101" s="46"/>
      <c r="M101" s="223"/>
      <c r="N101" s="224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9" t="s">
        <v>136</v>
      </c>
      <c r="AU101" s="19" t="s">
        <v>81</v>
      </c>
    </row>
    <row r="102" s="13" customFormat="1">
      <c r="A102" s="13"/>
      <c r="B102" s="225"/>
      <c r="C102" s="226"/>
      <c r="D102" s="227" t="s">
        <v>138</v>
      </c>
      <c r="E102" s="228" t="s">
        <v>19</v>
      </c>
      <c r="F102" s="229" t="s">
        <v>312</v>
      </c>
      <c r="G102" s="226"/>
      <c r="H102" s="230">
        <v>12.800000000000001</v>
      </c>
      <c r="I102" s="231"/>
      <c r="J102" s="226"/>
      <c r="K102" s="226"/>
      <c r="L102" s="232"/>
      <c r="M102" s="233"/>
      <c r="N102" s="234"/>
      <c r="O102" s="234"/>
      <c r="P102" s="234"/>
      <c r="Q102" s="234"/>
      <c r="R102" s="234"/>
      <c r="S102" s="234"/>
      <c r="T102" s="235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6" t="s">
        <v>138</v>
      </c>
      <c r="AU102" s="236" t="s">
        <v>81</v>
      </c>
      <c r="AV102" s="13" t="s">
        <v>81</v>
      </c>
      <c r="AW102" s="13" t="s">
        <v>32</v>
      </c>
      <c r="AX102" s="13" t="s">
        <v>71</v>
      </c>
      <c r="AY102" s="236" t="s">
        <v>127</v>
      </c>
    </row>
    <row r="103" s="13" customFormat="1">
      <c r="A103" s="13"/>
      <c r="B103" s="225"/>
      <c r="C103" s="226"/>
      <c r="D103" s="227" t="s">
        <v>138</v>
      </c>
      <c r="E103" s="228" t="s">
        <v>19</v>
      </c>
      <c r="F103" s="229" t="s">
        <v>313</v>
      </c>
      <c r="G103" s="226"/>
      <c r="H103" s="230">
        <v>15.6</v>
      </c>
      <c r="I103" s="231"/>
      <c r="J103" s="226"/>
      <c r="K103" s="226"/>
      <c r="L103" s="232"/>
      <c r="M103" s="233"/>
      <c r="N103" s="234"/>
      <c r="O103" s="234"/>
      <c r="P103" s="234"/>
      <c r="Q103" s="234"/>
      <c r="R103" s="234"/>
      <c r="S103" s="234"/>
      <c r="T103" s="235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6" t="s">
        <v>138</v>
      </c>
      <c r="AU103" s="236" t="s">
        <v>81</v>
      </c>
      <c r="AV103" s="13" t="s">
        <v>81</v>
      </c>
      <c r="AW103" s="13" t="s">
        <v>32</v>
      </c>
      <c r="AX103" s="13" t="s">
        <v>71</v>
      </c>
      <c r="AY103" s="236" t="s">
        <v>127</v>
      </c>
    </row>
    <row r="104" s="13" customFormat="1">
      <c r="A104" s="13"/>
      <c r="B104" s="225"/>
      <c r="C104" s="226"/>
      <c r="D104" s="227" t="s">
        <v>138</v>
      </c>
      <c r="E104" s="228" t="s">
        <v>19</v>
      </c>
      <c r="F104" s="229" t="s">
        <v>314</v>
      </c>
      <c r="G104" s="226"/>
      <c r="H104" s="230">
        <v>6.0499999999999998</v>
      </c>
      <c r="I104" s="231"/>
      <c r="J104" s="226"/>
      <c r="K104" s="226"/>
      <c r="L104" s="232"/>
      <c r="M104" s="233"/>
      <c r="N104" s="234"/>
      <c r="O104" s="234"/>
      <c r="P104" s="234"/>
      <c r="Q104" s="234"/>
      <c r="R104" s="234"/>
      <c r="S104" s="234"/>
      <c r="T104" s="235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6" t="s">
        <v>138</v>
      </c>
      <c r="AU104" s="236" t="s">
        <v>81</v>
      </c>
      <c r="AV104" s="13" t="s">
        <v>81</v>
      </c>
      <c r="AW104" s="13" t="s">
        <v>32</v>
      </c>
      <c r="AX104" s="13" t="s">
        <v>71</v>
      </c>
      <c r="AY104" s="236" t="s">
        <v>127</v>
      </c>
    </row>
    <row r="105" s="13" customFormat="1">
      <c r="A105" s="13"/>
      <c r="B105" s="225"/>
      <c r="C105" s="226"/>
      <c r="D105" s="227" t="s">
        <v>138</v>
      </c>
      <c r="E105" s="228" t="s">
        <v>19</v>
      </c>
      <c r="F105" s="229" t="s">
        <v>315</v>
      </c>
      <c r="G105" s="226"/>
      <c r="H105" s="230">
        <v>5.5999999999999996</v>
      </c>
      <c r="I105" s="231"/>
      <c r="J105" s="226"/>
      <c r="K105" s="226"/>
      <c r="L105" s="232"/>
      <c r="M105" s="233"/>
      <c r="N105" s="234"/>
      <c r="O105" s="234"/>
      <c r="P105" s="234"/>
      <c r="Q105" s="234"/>
      <c r="R105" s="234"/>
      <c r="S105" s="234"/>
      <c r="T105" s="235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6" t="s">
        <v>138</v>
      </c>
      <c r="AU105" s="236" t="s">
        <v>81</v>
      </c>
      <c r="AV105" s="13" t="s">
        <v>81</v>
      </c>
      <c r="AW105" s="13" t="s">
        <v>32</v>
      </c>
      <c r="AX105" s="13" t="s">
        <v>71</v>
      </c>
      <c r="AY105" s="236" t="s">
        <v>127</v>
      </c>
    </row>
    <row r="106" s="14" customFormat="1">
      <c r="A106" s="14"/>
      <c r="B106" s="237"/>
      <c r="C106" s="238"/>
      <c r="D106" s="227" t="s">
        <v>138</v>
      </c>
      <c r="E106" s="239" t="s">
        <v>278</v>
      </c>
      <c r="F106" s="240" t="s">
        <v>196</v>
      </c>
      <c r="G106" s="238"/>
      <c r="H106" s="241">
        <v>40.049999999999997</v>
      </c>
      <c r="I106" s="242"/>
      <c r="J106" s="238"/>
      <c r="K106" s="238"/>
      <c r="L106" s="243"/>
      <c r="M106" s="244"/>
      <c r="N106" s="245"/>
      <c r="O106" s="245"/>
      <c r="P106" s="245"/>
      <c r="Q106" s="245"/>
      <c r="R106" s="245"/>
      <c r="S106" s="245"/>
      <c r="T106" s="246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47" t="s">
        <v>138</v>
      </c>
      <c r="AU106" s="247" t="s">
        <v>81</v>
      </c>
      <c r="AV106" s="14" t="s">
        <v>134</v>
      </c>
      <c r="AW106" s="14" t="s">
        <v>32</v>
      </c>
      <c r="AX106" s="14" t="s">
        <v>71</v>
      </c>
      <c r="AY106" s="247" t="s">
        <v>127</v>
      </c>
    </row>
    <row r="107" s="13" customFormat="1">
      <c r="A107" s="13"/>
      <c r="B107" s="225"/>
      <c r="C107" s="226"/>
      <c r="D107" s="227" t="s">
        <v>138</v>
      </c>
      <c r="E107" s="228" t="s">
        <v>19</v>
      </c>
      <c r="F107" s="229" t="s">
        <v>316</v>
      </c>
      <c r="G107" s="226"/>
      <c r="H107" s="230">
        <v>15</v>
      </c>
      <c r="I107" s="231"/>
      <c r="J107" s="226"/>
      <c r="K107" s="226"/>
      <c r="L107" s="232"/>
      <c r="M107" s="233"/>
      <c r="N107" s="234"/>
      <c r="O107" s="234"/>
      <c r="P107" s="234"/>
      <c r="Q107" s="234"/>
      <c r="R107" s="234"/>
      <c r="S107" s="234"/>
      <c r="T107" s="235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6" t="s">
        <v>138</v>
      </c>
      <c r="AU107" s="236" t="s">
        <v>81</v>
      </c>
      <c r="AV107" s="13" t="s">
        <v>81</v>
      </c>
      <c r="AW107" s="13" t="s">
        <v>32</v>
      </c>
      <c r="AX107" s="13" t="s">
        <v>71</v>
      </c>
      <c r="AY107" s="236" t="s">
        <v>127</v>
      </c>
    </row>
    <row r="108" s="14" customFormat="1">
      <c r="A108" s="14"/>
      <c r="B108" s="237"/>
      <c r="C108" s="238"/>
      <c r="D108" s="227" t="s">
        <v>138</v>
      </c>
      <c r="E108" s="239" t="s">
        <v>296</v>
      </c>
      <c r="F108" s="240" t="s">
        <v>196</v>
      </c>
      <c r="G108" s="238"/>
      <c r="H108" s="241">
        <v>15</v>
      </c>
      <c r="I108" s="242"/>
      <c r="J108" s="238"/>
      <c r="K108" s="238"/>
      <c r="L108" s="243"/>
      <c r="M108" s="244"/>
      <c r="N108" s="245"/>
      <c r="O108" s="245"/>
      <c r="P108" s="245"/>
      <c r="Q108" s="245"/>
      <c r="R108" s="245"/>
      <c r="S108" s="245"/>
      <c r="T108" s="246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47" t="s">
        <v>138</v>
      </c>
      <c r="AU108" s="247" t="s">
        <v>81</v>
      </c>
      <c r="AV108" s="14" t="s">
        <v>134</v>
      </c>
      <c r="AW108" s="14" t="s">
        <v>32</v>
      </c>
      <c r="AX108" s="14" t="s">
        <v>71</v>
      </c>
      <c r="AY108" s="247" t="s">
        <v>127</v>
      </c>
    </row>
    <row r="109" s="13" customFormat="1">
      <c r="A109" s="13"/>
      <c r="B109" s="225"/>
      <c r="C109" s="226"/>
      <c r="D109" s="227" t="s">
        <v>138</v>
      </c>
      <c r="E109" s="228" t="s">
        <v>19</v>
      </c>
      <c r="F109" s="229" t="s">
        <v>317</v>
      </c>
      <c r="G109" s="226"/>
      <c r="H109" s="230">
        <v>66.549999999999997</v>
      </c>
      <c r="I109" s="231"/>
      <c r="J109" s="226"/>
      <c r="K109" s="226"/>
      <c r="L109" s="232"/>
      <c r="M109" s="233"/>
      <c r="N109" s="234"/>
      <c r="O109" s="234"/>
      <c r="P109" s="234"/>
      <c r="Q109" s="234"/>
      <c r="R109" s="234"/>
      <c r="S109" s="234"/>
      <c r="T109" s="235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6" t="s">
        <v>138</v>
      </c>
      <c r="AU109" s="236" t="s">
        <v>81</v>
      </c>
      <c r="AV109" s="13" t="s">
        <v>81</v>
      </c>
      <c r="AW109" s="13" t="s">
        <v>32</v>
      </c>
      <c r="AX109" s="13" t="s">
        <v>79</v>
      </c>
      <c r="AY109" s="236" t="s">
        <v>127</v>
      </c>
    </row>
    <row r="110" s="2" customFormat="1" ht="44.25" customHeight="1">
      <c r="A110" s="40"/>
      <c r="B110" s="41"/>
      <c r="C110" s="207" t="s">
        <v>134</v>
      </c>
      <c r="D110" s="207" t="s">
        <v>129</v>
      </c>
      <c r="E110" s="208" t="s">
        <v>130</v>
      </c>
      <c r="F110" s="209" t="s">
        <v>131</v>
      </c>
      <c r="G110" s="210" t="s">
        <v>132</v>
      </c>
      <c r="H110" s="211">
        <v>1237.76</v>
      </c>
      <c r="I110" s="212"/>
      <c r="J110" s="213">
        <f>ROUND(I110*H110,2)</f>
        <v>0</v>
      </c>
      <c r="K110" s="209" t="s">
        <v>133</v>
      </c>
      <c r="L110" s="46"/>
      <c r="M110" s="214" t="s">
        <v>19</v>
      </c>
      <c r="N110" s="215" t="s">
        <v>42</v>
      </c>
      <c r="O110" s="86"/>
      <c r="P110" s="216">
        <f>O110*H110</f>
        <v>0</v>
      </c>
      <c r="Q110" s="216">
        <v>1.0000000000000001E-05</v>
      </c>
      <c r="R110" s="216">
        <f>Q110*H110</f>
        <v>0.012377600000000001</v>
      </c>
      <c r="S110" s="216">
        <v>0.11500000000000001</v>
      </c>
      <c r="T110" s="217">
        <f>S110*H110</f>
        <v>142.3424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8" t="s">
        <v>134</v>
      </c>
      <c r="AT110" s="218" t="s">
        <v>129</v>
      </c>
      <c r="AU110" s="218" t="s">
        <v>81</v>
      </c>
      <c r="AY110" s="19" t="s">
        <v>127</v>
      </c>
      <c r="BE110" s="219">
        <f>IF(N110="základní",J110,0)</f>
        <v>0</v>
      </c>
      <c r="BF110" s="219">
        <f>IF(N110="snížená",J110,0)</f>
        <v>0</v>
      </c>
      <c r="BG110" s="219">
        <f>IF(N110="zákl. přenesená",J110,0)</f>
        <v>0</v>
      </c>
      <c r="BH110" s="219">
        <f>IF(N110="sníž. přenesená",J110,0)</f>
        <v>0</v>
      </c>
      <c r="BI110" s="219">
        <f>IF(N110="nulová",J110,0)</f>
        <v>0</v>
      </c>
      <c r="BJ110" s="19" t="s">
        <v>79</v>
      </c>
      <c r="BK110" s="219">
        <f>ROUND(I110*H110,2)</f>
        <v>0</v>
      </c>
      <c r="BL110" s="19" t="s">
        <v>134</v>
      </c>
      <c r="BM110" s="218" t="s">
        <v>318</v>
      </c>
    </row>
    <row r="111" s="2" customFormat="1">
      <c r="A111" s="40"/>
      <c r="B111" s="41"/>
      <c r="C111" s="42"/>
      <c r="D111" s="220" t="s">
        <v>136</v>
      </c>
      <c r="E111" s="42"/>
      <c r="F111" s="221" t="s">
        <v>137</v>
      </c>
      <c r="G111" s="42"/>
      <c r="H111" s="42"/>
      <c r="I111" s="222"/>
      <c r="J111" s="42"/>
      <c r="K111" s="42"/>
      <c r="L111" s="46"/>
      <c r="M111" s="223"/>
      <c r="N111" s="224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9" t="s">
        <v>136</v>
      </c>
      <c r="AU111" s="19" t="s">
        <v>81</v>
      </c>
    </row>
    <row r="112" s="13" customFormat="1">
      <c r="A112" s="13"/>
      <c r="B112" s="225"/>
      <c r="C112" s="226"/>
      <c r="D112" s="227" t="s">
        <v>138</v>
      </c>
      <c r="E112" s="228" t="s">
        <v>19</v>
      </c>
      <c r="F112" s="229" t="s">
        <v>319</v>
      </c>
      <c r="G112" s="226"/>
      <c r="H112" s="230">
        <v>64.319999999999993</v>
      </c>
      <c r="I112" s="231"/>
      <c r="J112" s="226"/>
      <c r="K112" s="226"/>
      <c r="L112" s="232"/>
      <c r="M112" s="233"/>
      <c r="N112" s="234"/>
      <c r="O112" s="234"/>
      <c r="P112" s="234"/>
      <c r="Q112" s="234"/>
      <c r="R112" s="234"/>
      <c r="S112" s="234"/>
      <c r="T112" s="235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6" t="s">
        <v>138</v>
      </c>
      <c r="AU112" s="236" t="s">
        <v>81</v>
      </c>
      <c r="AV112" s="13" t="s">
        <v>81</v>
      </c>
      <c r="AW112" s="13" t="s">
        <v>32</v>
      </c>
      <c r="AX112" s="13" t="s">
        <v>71</v>
      </c>
      <c r="AY112" s="236" t="s">
        <v>127</v>
      </c>
    </row>
    <row r="113" s="13" customFormat="1">
      <c r="A113" s="13"/>
      <c r="B113" s="225"/>
      <c r="C113" s="226"/>
      <c r="D113" s="227" t="s">
        <v>138</v>
      </c>
      <c r="E113" s="228" t="s">
        <v>19</v>
      </c>
      <c r="F113" s="229" t="s">
        <v>320</v>
      </c>
      <c r="G113" s="226"/>
      <c r="H113" s="230">
        <v>67.079999999999998</v>
      </c>
      <c r="I113" s="231"/>
      <c r="J113" s="226"/>
      <c r="K113" s="226"/>
      <c r="L113" s="232"/>
      <c r="M113" s="233"/>
      <c r="N113" s="234"/>
      <c r="O113" s="234"/>
      <c r="P113" s="234"/>
      <c r="Q113" s="234"/>
      <c r="R113" s="234"/>
      <c r="S113" s="234"/>
      <c r="T113" s="235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6" t="s">
        <v>138</v>
      </c>
      <c r="AU113" s="236" t="s">
        <v>81</v>
      </c>
      <c r="AV113" s="13" t="s">
        <v>81</v>
      </c>
      <c r="AW113" s="13" t="s">
        <v>32</v>
      </c>
      <c r="AX113" s="13" t="s">
        <v>71</v>
      </c>
      <c r="AY113" s="236" t="s">
        <v>127</v>
      </c>
    </row>
    <row r="114" s="13" customFormat="1">
      <c r="A114" s="13"/>
      <c r="B114" s="225"/>
      <c r="C114" s="226"/>
      <c r="D114" s="227" t="s">
        <v>138</v>
      </c>
      <c r="E114" s="228" t="s">
        <v>19</v>
      </c>
      <c r="F114" s="229" t="s">
        <v>321</v>
      </c>
      <c r="G114" s="226"/>
      <c r="H114" s="230">
        <v>272.60000000000002</v>
      </c>
      <c r="I114" s="231"/>
      <c r="J114" s="226"/>
      <c r="K114" s="226"/>
      <c r="L114" s="232"/>
      <c r="M114" s="233"/>
      <c r="N114" s="234"/>
      <c r="O114" s="234"/>
      <c r="P114" s="234"/>
      <c r="Q114" s="234"/>
      <c r="R114" s="234"/>
      <c r="S114" s="234"/>
      <c r="T114" s="235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6" t="s">
        <v>138</v>
      </c>
      <c r="AU114" s="236" t="s">
        <v>81</v>
      </c>
      <c r="AV114" s="13" t="s">
        <v>81</v>
      </c>
      <c r="AW114" s="13" t="s">
        <v>32</v>
      </c>
      <c r="AX114" s="13" t="s">
        <v>71</v>
      </c>
      <c r="AY114" s="236" t="s">
        <v>127</v>
      </c>
    </row>
    <row r="115" s="13" customFormat="1">
      <c r="A115" s="13"/>
      <c r="B115" s="225"/>
      <c r="C115" s="226"/>
      <c r="D115" s="227" t="s">
        <v>138</v>
      </c>
      <c r="E115" s="228" t="s">
        <v>19</v>
      </c>
      <c r="F115" s="229" t="s">
        <v>322</v>
      </c>
      <c r="G115" s="226"/>
      <c r="H115" s="230">
        <v>184</v>
      </c>
      <c r="I115" s="231"/>
      <c r="J115" s="226"/>
      <c r="K115" s="226"/>
      <c r="L115" s="232"/>
      <c r="M115" s="233"/>
      <c r="N115" s="234"/>
      <c r="O115" s="234"/>
      <c r="P115" s="234"/>
      <c r="Q115" s="234"/>
      <c r="R115" s="234"/>
      <c r="S115" s="234"/>
      <c r="T115" s="235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6" t="s">
        <v>138</v>
      </c>
      <c r="AU115" s="236" t="s">
        <v>81</v>
      </c>
      <c r="AV115" s="13" t="s">
        <v>81</v>
      </c>
      <c r="AW115" s="13" t="s">
        <v>32</v>
      </c>
      <c r="AX115" s="13" t="s">
        <v>71</v>
      </c>
      <c r="AY115" s="236" t="s">
        <v>127</v>
      </c>
    </row>
    <row r="116" s="13" customFormat="1">
      <c r="A116" s="13"/>
      <c r="B116" s="225"/>
      <c r="C116" s="226"/>
      <c r="D116" s="227" t="s">
        <v>138</v>
      </c>
      <c r="E116" s="228" t="s">
        <v>19</v>
      </c>
      <c r="F116" s="229" t="s">
        <v>323</v>
      </c>
      <c r="G116" s="226"/>
      <c r="H116" s="230">
        <v>10</v>
      </c>
      <c r="I116" s="231"/>
      <c r="J116" s="226"/>
      <c r="K116" s="226"/>
      <c r="L116" s="232"/>
      <c r="M116" s="233"/>
      <c r="N116" s="234"/>
      <c r="O116" s="234"/>
      <c r="P116" s="234"/>
      <c r="Q116" s="234"/>
      <c r="R116" s="234"/>
      <c r="S116" s="234"/>
      <c r="T116" s="235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6" t="s">
        <v>138</v>
      </c>
      <c r="AU116" s="236" t="s">
        <v>81</v>
      </c>
      <c r="AV116" s="13" t="s">
        <v>81</v>
      </c>
      <c r="AW116" s="13" t="s">
        <v>32</v>
      </c>
      <c r="AX116" s="13" t="s">
        <v>71</v>
      </c>
      <c r="AY116" s="236" t="s">
        <v>127</v>
      </c>
    </row>
    <row r="117" s="13" customFormat="1">
      <c r="A117" s="13"/>
      <c r="B117" s="225"/>
      <c r="C117" s="226"/>
      <c r="D117" s="227" t="s">
        <v>138</v>
      </c>
      <c r="E117" s="228" t="s">
        <v>19</v>
      </c>
      <c r="F117" s="229" t="s">
        <v>324</v>
      </c>
      <c r="G117" s="226"/>
      <c r="H117" s="230">
        <v>22.260000000000002</v>
      </c>
      <c r="I117" s="231"/>
      <c r="J117" s="226"/>
      <c r="K117" s="226"/>
      <c r="L117" s="232"/>
      <c r="M117" s="233"/>
      <c r="N117" s="234"/>
      <c r="O117" s="234"/>
      <c r="P117" s="234"/>
      <c r="Q117" s="234"/>
      <c r="R117" s="234"/>
      <c r="S117" s="234"/>
      <c r="T117" s="235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6" t="s">
        <v>138</v>
      </c>
      <c r="AU117" s="236" t="s">
        <v>81</v>
      </c>
      <c r="AV117" s="13" t="s">
        <v>81</v>
      </c>
      <c r="AW117" s="13" t="s">
        <v>32</v>
      </c>
      <c r="AX117" s="13" t="s">
        <v>71</v>
      </c>
      <c r="AY117" s="236" t="s">
        <v>127</v>
      </c>
    </row>
    <row r="118" s="13" customFormat="1">
      <c r="A118" s="13"/>
      <c r="B118" s="225"/>
      <c r="C118" s="226"/>
      <c r="D118" s="227" t="s">
        <v>138</v>
      </c>
      <c r="E118" s="228" t="s">
        <v>19</v>
      </c>
      <c r="F118" s="229" t="s">
        <v>325</v>
      </c>
      <c r="G118" s="226"/>
      <c r="H118" s="230">
        <v>417</v>
      </c>
      <c r="I118" s="231"/>
      <c r="J118" s="226"/>
      <c r="K118" s="226"/>
      <c r="L118" s="232"/>
      <c r="M118" s="233"/>
      <c r="N118" s="234"/>
      <c r="O118" s="234"/>
      <c r="P118" s="234"/>
      <c r="Q118" s="234"/>
      <c r="R118" s="234"/>
      <c r="S118" s="234"/>
      <c r="T118" s="235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6" t="s">
        <v>138</v>
      </c>
      <c r="AU118" s="236" t="s">
        <v>81</v>
      </c>
      <c r="AV118" s="13" t="s">
        <v>81</v>
      </c>
      <c r="AW118" s="13" t="s">
        <v>32</v>
      </c>
      <c r="AX118" s="13" t="s">
        <v>71</v>
      </c>
      <c r="AY118" s="236" t="s">
        <v>127</v>
      </c>
    </row>
    <row r="119" s="13" customFormat="1">
      <c r="A119" s="13"/>
      <c r="B119" s="225"/>
      <c r="C119" s="226"/>
      <c r="D119" s="227" t="s">
        <v>138</v>
      </c>
      <c r="E119" s="228" t="s">
        <v>19</v>
      </c>
      <c r="F119" s="229" t="s">
        <v>326</v>
      </c>
      <c r="G119" s="226"/>
      <c r="H119" s="230">
        <v>150</v>
      </c>
      <c r="I119" s="231"/>
      <c r="J119" s="226"/>
      <c r="K119" s="226"/>
      <c r="L119" s="232"/>
      <c r="M119" s="233"/>
      <c r="N119" s="234"/>
      <c r="O119" s="234"/>
      <c r="P119" s="234"/>
      <c r="Q119" s="234"/>
      <c r="R119" s="234"/>
      <c r="S119" s="234"/>
      <c r="T119" s="235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6" t="s">
        <v>138</v>
      </c>
      <c r="AU119" s="236" t="s">
        <v>81</v>
      </c>
      <c r="AV119" s="13" t="s">
        <v>81</v>
      </c>
      <c r="AW119" s="13" t="s">
        <v>32</v>
      </c>
      <c r="AX119" s="13" t="s">
        <v>71</v>
      </c>
      <c r="AY119" s="236" t="s">
        <v>127</v>
      </c>
    </row>
    <row r="120" s="13" customFormat="1">
      <c r="A120" s="13"/>
      <c r="B120" s="225"/>
      <c r="C120" s="226"/>
      <c r="D120" s="227" t="s">
        <v>138</v>
      </c>
      <c r="E120" s="228" t="s">
        <v>19</v>
      </c>
      <c r="F120" s="229" t="s">
        <v>327</v>
      </c>
      <c r="G120" s="226"/>
      <c r="H120" s="230">
        <v>40</v>
      </c>
      <c r="I120" s="231"/>
      <c r="J120" s="226"/>
      <c r="K120" s="226"/>
      <c r="L120" s="232"/>
      <c r="M120" s="233"/>
      <c r="N120" s="234"/>
      <c r="O120" s="234"/>
      <c r="P120" s="234"/>
      <c r="Q120" s="234"/>
      <c r="R120" s="234"/>
      <c r="S120" s="234"/>
      <c r="T120" s="235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6" t="s">
        <v>138</v>
      </c>
      <c r="AU120" s="236" t="s">
        <v>81</v>
      </c>
      <c r="AV120" s="13" t="s">
        <v>81</v>
      </c>
      <c r="AW120" s="13" t="s">
        <v>32</v>
      </c>
      <c r="AX120" s="13" t="s">
        <v>71</v>
      </c>
      <c r="AY120" s="236" t="s">
        <v>127</v>
      </c>
    </row>
    <row r="121" s="13" customFormat="1">
      <c r="A121" s="13"/>
      <c r="B121" s="225"/>
      <c r="C121" s="226"/>
      <c r="D121" s="227" t="s">
        <v>138</v>
      </c>
      <c r="E121" s="228" t="s">
        <v>19</v>
      </c>
      <c r="F121" s="229" t="s">
        <v>328</v>
      </c>
      <c r="G121" s="226"/>
      <c r="H121" s="230">
        <v>10.5</v>
      </c>
      <c r="I121" s="231"/>
      <c r="J121" s="226"/>
      <c r="K121" s="226"/>
      <c r="L121" s="232"/>
      <c r="M121" s="233"/>
      <c r="N121" s="234"/>
      <c r="O121" s="234"/>
      <c r="P121" s="234"/>
      <c r="Q121" s="234"/>
      <c r="R121" s="234"/>
      <c r="S121" s="234"/>
      <c r="T121" s="235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6" t="s">
        <v>138</v>
      </c>
      <c r="AU121" s="236" t="s">
        <v>81</v>
      </c>
      <c r="AV121" s="13" t="s">
        <v>81</v>
      </c>
      <c r="AW121" s="13" t="s">
        <v>32</v>
      </c>
      <c r="AX121" s="13" t="s">
        <v>71</v>
      </c>
      <c r="AY121" s="236" t="s">
        <v>127</v>
      </c>
    </row>
    <row r="122" s="14" customFormat="1">
      <c r="A122" s="14"/>
      <c r="B122" s="237"/>
      <c r="C122" s="238"/>
      <c r="D122" s="227" t="s">
        <v>138</v>
      </c>
      <c r="E122" s="239" t="s">
        <v>276</v>
      </c>
      <c r="F122" s="240" t="s">
        <v>196</v>
      </c>
      <c r="G122" s="238"/>
      <c r="H122" s="241">
        <v>1237.76</v>
      </c>
      <c r="I122" s="242"/>
      <c r="J122" s="238"/>
      <c r="K122" s="238"/>
      <c r="L122" s="243"/>
      <c r="M122" s="244"/>
      <c r="N122" s="245"/>
      <c r="O122" s="245"/>
      <c r="P122" s="245"/>
      <c r="Q122" s="245"/>
      <c r="R122" s="245"/>
      <c r="S122" s="245"/>
      <c r="T122" s="246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47" t="s">
        <v>138</v>
      </c>
      <c r="AU122" s="247" t="s">
        <v>81</v>
      </c>
      <c r="AV122" s="14" t="s">
        <v>134</v>
      </c>
      <c r="AW122" s="14" t="s">
        <v>32</v>
      </c>
      <c r="AX122" s="14" t="s">
        <v>79</v>
      </c>
      <c r="AY122" s="247" t="s">
        <v>127</v>
      </c>
    </row>
    <row r="123" s="2" customFormat="1" ht="49.05" customHeight="1">
      <c r="A123" s="40"/>
      <c r="B123" s="41"/>
      <c r="C123" s="207" t="s">
        <v>139</v>
      </c>
      <c r="D123" s="207" t="s">
        <v>129</v>
      </c>
      <c r="E123" s="208" t="s">
        <v>329</v>
      </c>
      <c r="F123" s="209" t="s">
        <v>330</v>
      </c>
      <c r="G123" s="210" t="s">
        <v>180</v>
      </c>
      <c r="H123" s="211">
        <v>3</v>
      </c>
      <c r="I123" s="212"/>
      <c r="J123" s="213">
        <f>ROUND(I123*H123,2)</f>
        <v>0</v>
      </c>
      <c r="K123" s="209" t="s">
        <v>133</v>
      </c>
      <c r="L123" s="46"/>
      <c r="M123" s="214" t="s">
        <v>19</v>
      </c>
      <c r="N123" s="215" t="s">
        <v>42</v>
      </c>
      <c r="O123" s="86"/>
      <c r="P123" s="216">
        <f>O123*H123</f>
        <v>0</v>
      </c>
      <c r="Q123" s="216">
        <v>0</v>
      </c>
      <c r="R123" s="216">
        <f>Q123*H123</f>
        <v>0</v>
      </c>
      <c r="S123" s="216">
        <v>0.20499999999999999</v>
      </c>
      <c r="T123" s="217">
        <f>S123*H123</f>
        <v>0.61499999999999999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18" t="s">
        <v>134</v>
      </c>
      <c r="AT123" s="218" t="s">
        <v>129</v>
      </c>
      <c r="AU123" s="218" t="s">
        <v>81</v>
      </c>
      <c r="AY123" s="19" t="s">
        <v>127</v>
      </c>
      <c r="BE123" s="219">
        <f>IF(N123="základní",J123,0)</f>
        <v>0</v>
      </c>
      <c r="BF123" s="219">
        <f>IF(N123="snížená",J123,0)</f>
        <v>0</v>
      </c>
      <c r="BG123" s="219">
        <f>IF(N123="zákl. přenesená",J123,0)</f>
        <v>0</v>
      </c>
      <c r="BH123" s="219">
        <f>IF(N123="sníž. přenesená",J123,0)</f>
        <v>0</v>
      </c>
      <c r="BI123" s="219">
        <f>IF(N123="nulová",J123,0)</f>
        <v>0</v>
      </c>
      <c r="BJ123" s="19" t="s">
        <v>79</v>
      </c>
      <c r="BK123" s="219">
        <f>ROUND(I123*H123,2)</f>
        <v>0</v>
      </c>
      <c r="BL123" s="19" t="s">
        <v>134</v>
      </c>
      <c r="BM123" s="218" t="s">
        <v>331</v>
      </c>
    </row>
    <row r="124" s="2" customFormat="1">
      <c r="A124" s="40"/>
      <c r="B124" s="41"/>
      <c r="C124" s="42"/>
      <c r="D124" s="220" t="s">
        <v>136</v>
      </c>
      <c r="E124" s="42"/>
      <c r="F124" s="221" t="s">
        <v>332</v>
      </c>
      <c r="G124" s="42"/>
      <c r="H124" s="42"/>
      <c r="I124" s="222"/>
      <c r="J124" s="42"/>
      <c r="K124" s="42"/>
      <c r="L124" s="46"/>
      <c r="M124" s="223"/>
      <c r="N124" s="224"/>
      <c r="O124" s="86"/>
      <c r="P124" s="86"/>
      <c r="Q124" s="86"/>
      <c r="R124" s="86"/>
      <c r="S124" s="86"/>
      <c r="T124" s="87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T124" s="19" t="s">
        <v>136</v>
      </c>
      <c r="AU124" s="19" t="s">
        <v>81</v>
      </c>
    </row>
    <row r="125" s="13" customFormat="1">
      <c r="A125" s="13"/>
      <c r="B125" s="225"/>
      <c r="C125" s="226"/>
      <c r="D125" s="227" t="s">
        <v>138</v>
      </c>
      <c r="E125" s="228" t="s">
        <v>19</v>
      </c>
      <c r="F125" s="229" t="s">
        <v>333</v>
      </c>
      <c r="G125" s="226"/>
      <c r="H125" s="230">
        <v>3</v>
      </c>
      <c r="I125" s="231"/>
      <c r="J125" s="226"/>
      <c r="K125" s="226"/>
      <c r="L125" s="232"/>
      <c r="M125" s="233"/>
      <c r="N125" s="234"/>
      <c r="O125" s="234"/>
      <c r="P125" s="234"/>
      <c r="Q125" s="234"/>
      <c r="R125" s="234"/>
      <c r="S125" s="234"/>
      <c r="T125" s="235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6" t="s">
        <v>138</v>
      </c>
      <c r="AU125" s="236" t="s">
        <v>81</v>
      </c>
      <c r="AV125" s="13" t="s">
        <v>81</v>
      </c>
      <c r="AW125" s="13" t="s">
        <v>32</v>
      </c>
      <c r="AX125" s="13" t="s">
        <v>79</v>
      </c>
      <c r="AY125" s="236" t="s">
        <v>127</v>
      </c>
    </row>
    <row r="126" s="2" customFormat="1" ht="33" customHeight="1">
      <c r="A126" s="40"/>
      <c r="B126" s="41"/>
      <c r="C126" s="207" t="s">
        <v>162</v>
      </c>
      <c r="D126" s="207" t="s">
        <v>129</v>
      </c>
      <c r="E126" s="208" t="s">
        <v>334</v>
      </c>
      <c r="F126" s="209" t="s">
        <v>335</v>
      </c>
      <c r="G126" s="210" t="s">
        <v>336</v>
      </c>
      <c r="H126" s="211">
        <v>15.875</v>
      </c>
      <c r="I126" s="212"/>
      <c r="J126" s="213">
        <f>ROUND(I126*H126,2)</f>
        <v>0</v>
      </c>
      <c r="K126" s="209" t="s">
        <v>133</v>
      </c>
      <c r="L126" s="46"/>
      <c r="M126" s="214" t="s">
        <v>19</v>
      </c>
      <c r="N126" s="215" t="s">
        <v>42</v>
      </c>
      <c r="O126" s="86"/>
      <c r="P126" s="216">
        <f>O126*H126</f>
        <v>0</v>
      </c>
      <c r="Q126" s="216">
        <v>0</v>
      </c>
      <c r="R126" s="216">
        <f>Q126*H126</f>
        <v>0</v>
      </c>
      <c r="S126" s="216">
        <v>0</v>
      </c>
      <c r="T126" s="217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8" t="s">
        <v>134</v>
      </c>
      <c r="AT126" s="218" t="s">
        <v>129</v>
      </c>
      <c r="AU126" s="218" t="s">
        <v>81</v>
      </c>
      <c r="AY126" s="19" t="s">
        <v>127</v>
      </c>
      <c r="BE126" s="219">
        <f>IF(N126="základní",J126,0)</f>
        <v>0</v>
      </c>
      <c r="BF126" s="219">
        <f>IF(N126="snížená",J126,0)</f>
        <v>0</v>
      </c>
      <c r="BG126" s="219">
        <f>IF(N126="zákl. přenesená",J126,0)</f>
        <v>0</v>
      </c>
      <c r="BH126" s="219">
        <f>IF(N126="sníž. přenesená",J126,0)</f>
        <v>0</v>
      </c>
      <c r="BI126" s="219">
        <f>IF(N126="nulová",J126,0)</f>
        <v>0</v>
      </c>
      <c r="BJ126" s="19" t="s">
        <v>79</v>
      </c>
      <c r="BK126" s="219">
        <f>ROUND(I126*H126,2)</f>
        <v>0</v>
      </c>
      <c r="BL126" s="19" t="s">
        <v>134</v>
      </c>
      <c r="BM126" s="218" t="s">
        <v>337</v>
      </c>
    </row>
    <row r="127" s="2" customFormat="1">
      <c r="A127" s="40"/>
      <c r="B127" s="41"/>
      <c r="C127" s="42"/>
      <c r="D127" s="220" t="s">
        <v>136</v>
      </c>
      <c r="E127" s="42"/>
      <c r="F127" s="221" t="s">
        <v>338</v>
      </c>
      <c r="G127" s="42"/>
      <c r="H127" s="42"/>
      <c r="I127" s="222"/>
      <c r="J127" s="42"/>
      <c r="K127" s="42"/>
      <c r="L127" s="46"/>
      <c r="M127" s="223"/>
      <c r="N127" s="224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136</v>
      </c>
      <c r="AU127" s="19" t="s">
        <v>81</v>
      </c>
    </row>
    <row r="128" s="13" customFormat="1">
      <c r="A128" s="13"/>
      <c r="B128" s="225"/>
      <c r="C128" s="226"/>
      <c r="D128" s="227" t="s">
        <v>138</v>
      </c>
      <c r="E128" s="228" t="s">
        <v>19</v>
      </c>
      <c r="F128" s="229" t="s">
        <v>339</v>
      </c>
      <c r="G128" s="226"/>
      <c r="H128" s="230">
        <v>17.5</v>
      </c>
      <c r="I128" s="231"/>
      <c r="J128" s="226"/>
      <c r="K128" s="226"/>
      <c r="L128" s="232"/>
      <c r="M128" s="233"/>
      <c r="N128" s="234"/>
      <c r="O128" s="234"/>
      <c r="P128" s="234"/>
      <c r="Q128" s="234"/>
      <c r="R128" s="234"/>
      <c r="S128" s="234"/>
      <c r="T128" s="235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6" t="s">
        <v>138</v>
      </c>
      <c r="AU128" s="236" t="s">
        <v>81</v>
      </c>
      <c r="AV128" s="13" t="s">
        <v>81</v>
      </c>
      <c r="AW128" s="13" t="s">
        <v>32</v>
      </c>
      <c r="AX128" s="13" t="s">
        <v>71</v>
      </c>
      <c r="AY128" s="236" t="s">
        <v>127</v>
      </c>
    </row>
    <row r="129" s="13" customFormat="1">
      <c r="A129" s="13"/>
      <c r="B129" s="225"/>
      <c r="C129" s="226"/>
      <c r="D129" s="227" t="s">
        <v>138</v>
      </c>
      <c r="E129" s="228" t="s">
        <v>19</v>
      </c>
      <c r="F129" s="229" t="s">
        <v>340</v>
      </c>
      <c r="G129" s="226"/>
      <c r="H129" s="230">
        <v>22</v>
      </c>
      <c r="I129" s="231"/>
      <c r="J129" s="226"/>
      <c r="K129" s="226"/>
      <c r="L129" s="232"/>
      <c r="M129" s="233"/>
      <c r="N129" s="234"/>
      <c r="O129" s="234"/>
      <c r="P129" s="234"/>
      <c r="Q129" s="234"/>
      <c r="R129" s="234"/>
      <c r="S129" s="234"/>
      <c r="T129" s="235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6" t="s">
        <v>138</v>
      </c>
      <c r="AU129" s="236" t="s">
        <v>81</v>
      </c>
      <c r="AV129" s="13" t="s">
        <v>81</v>
      </c>
      <c r="AW129" s="13" t="s">
        <v>32</v>
      </c>
      <c r="AX129" s="13" t="s">
        <v>71</v>
      </c>
      <c r="AY129" s="236" t="s">
        <v>127</v>
      </c>
    </row>
    <row r="130" s="13" customFormat="1">
      <c r="A130" s="13"/>
      <c r="B130" s="225"/>
      <c r="C130" s="226"/>
      <c r="D130" s="227" t="s">
        <v>138</v>
      </c>
      <c r="E130" s="228" t="s">
        <v>19</v>
      </c>
      <c r="F130" s="229" t="s">
        <v>341</v>
      </c>
      <c r="G130" s="226"/>
      <c r="H130" s="230">
        <v>24</v>
      </c>
      <c r="I130" s="231"/>
      <c r="J130" s="226"/>
      <c r="K130" s="226"/>
      <c r="L130" s="232"/>
      <c r="M130" s="233"/>
      <c r="N130" s="234"/>
      <c r="O130" s="234"/>
      <c r="P130" s="234"/>
      <c r="Q130" s="234"/>
      <c r="R130" s="234"/>
      <c r="S130" s="234"/>
      <c r="T130" s="235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6" t="s">
        <v>138</v>
      </c>
      <c r="AU130" s="236" t="s">
        <v>81</v>
      </c>
      <c r="AV130" s="13" t="s">
        <v>81</v>
      </c>
      <c r="AW130" s="13" t="s">
        <v>32</v>
      </c>
      <c r="AX130" s="13" t="s">
        <v>71</v>
      </c>
      <c r="AY130" s="236" t="s">
        <v>127</v>
      </c>
    </row>
    <row r="131" s="14" customFormat="1">
      <c r="A131" s="14"/>
      <c r="B131" s="237"/>
      <c r="C131" s="238"/>
      <c r="D131" s="227" t="s">
        <v>138</v>
      </c>
      <c r="E131" s="239" t="s">
        <v>280</v>
      </c>
      <c r="F131" s="240" t="s">
        <v>196</v>
      </c>
      <c r="G131" s="238"/>
      <c r="H131" s="241">
        <v>63.5</v>
      </c>
      <c r="I131" s="242"/>
      <c r="J131" s="238"/>
      <c r="K131" s="238"/>
      <c r="L131" s="243"/>
      <c r="M131" s="244"/>
      <c r="N131" s="245"/>
      <c r="O131" s="245"/>
      <c r="P131" s="245"/>
      <c r="Q131" s="245"/>
      <c r="R131" s="245"/>
      <c r="S131" s="245"/>
      <c r="T131" s="246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47" t="s">
        <v>138</v>
      </c>
      <c r="AU131" s="247" t="s">
        <v>81</v>
      </c>
      <c r="AV131" s="14" t="s">
        <v>134</v>
      </c>
      <c r="AW131" s="14" t="s">
        <v>32</v>
      </c>
      <c r="AX131" s="14" t="s">
        <v>71</v>
      </c>
      <c r="AY131" s="247" t="s">
        <v>127</v>
      </c>
    </row>
    <row r="132" s="13" customFormat="1">
      <c r="A132" s="13"/>
      <c r="B132" s="225"/>
      <c r="C132" s="226"/>
      <c r="D132" s="227" t="s">
        <v>138</v>
      </c>
      <c r="E132" s="228" t="s">
        <v>285</v>
      </c>
      <c r="F132" s="229" t="s">
        <v>342</v>
      </c>
      <c r="G132" s="226"/>
      <c r="H132" s="230">
        <v>15.875</v>
      </c>
      <c r="I132" s="231"/>
      <c r="J132" s="226"/>
      <c r="K132" s="226"/>
      <c r="L132" s="232"/>
      <c r="M132" s="233"/>
      <c r="N132" s="234"/>
      <c r="O132" s="234"/>
      <c r="P132" s="234"/>
      <c r="Q132" s="234"/>
      <c r="R132" s="234"/>
      <c r="S132" s="234"/>
      <c r="T132" s="235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6" t="s">
        <v>138</v>
      </c>
      <c r="AU132" s="236" t="s">
        <v>81</v>
      </c>
      <c r="AV132" s="13" t="s">
        <v>81</v>
      </c>
      <c r="AW132" s="13" t="s">
        <v>32</v>
      </c>
      <c r="AX132" s="13" t="s">
        <v>79</v>
      </c>
      <c r="AY132" s="236" t="s">
        <v>127</v>
      </c>
    </row>
    <row r="133" s="2" customFormat="1" ht="44.25" customHeight="1">
      <c r="A133" s="40"/>
      <c r="B133" s="41"/>
      <c r="C133" s="207" t="s">
        <v>167</v>
      </c>
      <c r="D133" s="207" t="s">
        <v>129</v>
      </c>
      <c r="E133" s="208" t="s">
        <v>343</v>
      </c>
      <c r="F133" s="209" t="s">
        <v>344</v>
      </c>
      <c r="G133" s="210" t="s">
        <v>336</v>
      </c>
      <c r="H133" s="211">
        <v>54.479999999999997</v>
      </c>
      <c r="I133" s="212"/>
      <c r="J133" s="213">
        <f>ROUND(I133*H133,2)</f>
        <v>0</v>
      </c>
      <c r="K133" s="209" t="s">
        <v>133</v>
      </c>
      <c r="L133" s="46"/>
      <c r="M133" s="214" t="s">
        <v>19</v>
      </c>
      <c r="N133" s="215" t="s">
        <v>42</v>
      </c>
      <c r="O133" s="86"/>
      <c r="P133" s="216">
        <f>O133*H133</f>
        <v>0</v>
      </c>
      <c r="Q133" s="216">
        <v>0</v>
      </c>
      <c r="R133" s="216">
        <f>Q133*H133</f>
        <v>0</v>
      </c>
      <c r="S133" s="216">
        <v>0</v>
      </c>
      <c r="T133" s="217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18" t="s">
        <v>134</v>
      </c>
      <c r="AT133" s="218" t="s">
        <v>129</v>
      </c>
      <c r="AU133" s="218" t="s">
        <v>81</v>
      </c>
      <c r="AY133" s="19" t="s">
        <v>127</v>
      </c>
      <c r="BE133" s="219">
        <f>IF(N133="základní",J133,0)</f>
        <v>0</v>
      </c>
      <c r="BF133" s="219">
        <f>IF(N133="snížená",J133,0)</f>
        <v>0</v>
      </c>
      <c r="BG133" s="219">
        <f>IF(N133="zákl. přenesená",J133,0)</f>
        <v>0</v>
      </c>
      <c r="BH133" s="219">
        <f>IF(N133="sníž. přenesená",J133,0)</f>
        <v>0</v>
      </c>
      <c r="BI133" s="219">
        <f>IF(N133="nulová",J133,0)</f>
        <v>0</v>
      </c>
      <c r="BJ133" s="19" t="s">
        <v>79</v>
      </c>
      <c r="BK133" s="219">
        <f>ROUND(I133*H133,2)</f>
        <v>0</v>
      </c>
      <c r="BL133" s="19" t="s">
        <v>134</v>
      </c>
      <c r="BM133" s="218" t="s">
        <v>345</v>
      </c>
    </row>
    <row r="134" s="2" customFormat="1">
      <c r="A134" s="40"/>
      <c r="B134" s="41"/>
      <c r="C134" s="42"/>
      <c r="D134" s="220" t="s">
        <v>136</v>
      </c>
      <c r="E134" s="42"/>
      <c r="F134" s="221" t="s">
        <v>346</v>
      </c>
      <c r="G134" s="42"/>
      <c r="H134" s="42"/>
      <c r="I134" s="222"/>
      <c r="J134" s="42"/>
      <c r="K134" s="42"/>
      <c r="L134" s="46"/>
      <c r="M134" s="223"/>
      <c r="N134" s="224"/>
      <c r="O134" s="86"/>
      <c r="P134" s="86"/>
      <c r="Q134" s="86"/>
      <c r="R134" s="86"/>
      <c r="S134" s="86"/>
      <c r="T134" s="87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T134" s="19" t="s">
        <v>136</v>
      </c>
      <c r="AU134" s="19" t="s">
        <v>81</v>
      </c>
    </row>
    <row r="135" s="13" customFormat="1">
      <c r="A135" s="13"/>
      <c r="B135" s="225"/>
      <c r="C135" s="226"/>
      <c r="D135" s="227" t="s">
        <v>138</v>
      </c>
      <c r="E135" s="228" t="s">
        <v>287</v>
      </c>
      <c r="F135" s="229" t="s">
        <v>347</v>
      </c>
      <c r="G135" s="226"/>
      <c r="H135" s="230">
        <v>54.479999999999997</v>
      </c>
      <c r="I135" s="231"/>
      <c r="J135" s="226"/>
      <c r="K135" s="226"/>
      <c r="L135" s="232"/>
      <c r="M135" s="233"/>
      <c r="N135" s="234"/>
      <c r="O135" s="234"/>
      <c r="P135" s="234"/>
      <c r="Q135" s="234"/>
      <c r="R135" s="234"/>
      <c r="S135" s="234"/>
      <c r="T135" s="235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6" t="s">
        <v>138</v>
      </c>
      <c r="AU135" s="236" t="s">
        <v>81</v>
      </c>
      <c r="AV135" s="13" t="s">
        <v>81</v>
      </c>
      <c r="AW135" s="13" t="s">
        <v>32</v>
      </c>
      <c r="AX135" s="13" t="s">
        <v>79</v>
      </c>
      <c r="AY135" s="236" t="s">
        <v>127</v>
      </c>
    </row>
    <row r="136" s="2" customFormat="1" ht="62.7" customHeight="1">
      <c r="A136" s="40"/>
      <c r="B136" s="41"/>
      <c r="C136" s="207" t="s">
        <v>155</v>
      </c>
      <c r="D136" s="207" t="s">
        <v>129</v>
      </c>
      <c r="E136" s="208" t="s">
        <v>348</v>
      </c>
      <c r="F136" s="209" t="s">
        <v>349</v>
      </c>
      <c r="G136" s="210" t="s">
        <v>336</v>
      </c>
      <c r="H136" s="211">
        <v>70.355000000000004</v>
      </c>
      <c r="I136" s="212"/>
      <c r="J136" s="213">
        <f>ROUND(I136*H136,2)</f>
        <v>0</v>
      </c>
      <c r="K136" s="209" t="s">
        <v>133</v>
      </c>
      <c r="L136" s="46"/>
      <c r="M136" s="214" t="s">
        <v>19</v>
      </c>
      <c r="N136" s="215" t="s">
        <v>42</v>
      </c>
      <c r="O136" s="86"/>
      <c r="P136" s="216">
        <f>O136*H136</f>
        <v>0</v>
      </c>
      <c r="Q136" s="216">
        <v>0</v>
      </c>
      <c r="R136" s="216">
        <f>Q136*H136</f>
        <v>0</v>
      </c>
      <c r="S136" s="216">
        <v>0</v>
      </c>
      <c r="T136" s="217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8" t="s">
        <v>134</v>
      </c>
      <c r="AT136" s="218" t="s">
        <v>129</v>
      </c>
      <c r="AU136" s="218" t="s">
        <v>81</v>
      </c>
      <c r="AY136" s="19" t="s">
        <v>127</v>
      </c>
      <c r="BE136" s="219">
        <f>IF(N136="základní",J136,0)</f>
        <v>0</v>
      </c>
      <c r="BF136" s="219">
        <f>IF(N136="snížená",J136,0)</f>
        <v>0</v>
      </c>
      <c r="BG136" s="219">
        <f>IF(N136="zákl. přenesená",J136,0)</f>
        <v>0</v>
      </c>
      <c r="BH136" s="219">
        <f>IF(N136="sníž. přenesená",J136,0)</f>
        <v>0</v>
      </c>
      <c r="BI136" s="219">
        <f>IF(N136="nulová",J136,0)</f>
        <v>0</v>
      </c>
      <c r="BJ136" s="19" t="s">
        <v>79</v>
      </c>
      <c r="BK136" s="219">
        <f>ROUND(I136*H136,2)</f>
        <v>0</v>
      </c>
      <c r="BL136" s="19" t="s">
        <v>134</v>
      </c>
      <c r="BM136" s="218" t="s">
        <v>350</v>
      </c>
    </row>
    <row r="137" s="2" customFormat="1">
      <c r="A137" s="40"/>
      <c r="B137" s="41"/>
      <c r="C137" s="42"/>
      <c r="D137" s="220" t="s">
        <v>136</v>
      </c>
      <c r="E137" s="42"/>
      <c r="F137" s="221" t="s">
        <v>351</v>
      </c>
      <c r="G137" s="42"/>
      <c r="H137" s="42"/>
      <c r="I137" s="222"/>
      <c r="J137" s="42"/>
      <c r="K137" s="42"/>
      <c r="L137" s="46"/>
      <c r="M137" s="223"/>
      <c r="N137" s="224"/>
      <c r="O137" s="86"/>
      <c r="P137" s="86"/>
      <c r="Q137" s="86"/>
      <c r="R137" s="86"/>
      <c r="S137" s="86"/>
      <c r="T137" s="87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9" t="s">
        <v>136</v>
      </c>
      <c r="AU137" s="19" t="s">
        <v>81</v>
      </c>
    </row>
    <row r="138" s="13" customFormat="1">
      <c r="A138" s="13"/>
      <c r="B138" s="225"/>
      <c r="C138" s="226"/>
      <c r="D138" s="227" t="s">
        <v>138</v>
      </c>
      <c r="E138" s="228" t="s">
        <v>19</v>
      </c>
      <c r="F138" s="229" t="s">
        <v>287</v>
      </c>
      <c r="G138" s="226"/>
      <c r="H138" s="230">
        <v>54.479999999999997</v>
      </c>
      <c r="I138" s="231"/>
      <c r="J138" s="226"/>
      <c r="K138" s="226"/>
      <c r="L138" s="232"/>
      <c r="M138" s="233"/>
      <c r="N138" s="234"/>
      <c r="O138" s="234"/>
      <c r="P138" s="234"/>
      <c r="Q138" s="234"/>
      <c r="R138" s="234"/>
      <c r="S138" s="234"/>
      <c r="T138" s="235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6" t="s">
        <v>138</v>
      </c>
      <c r="AU138" s="236" t="s">
        <v>81</v>
      </c>
      <c r="AV138" s="13" t="s">
        <v>81</v>
      </c>
      <c r="AW138" s="13" t="s">
        <v>32</v>
      </c>
      <c r="AX138" s="13" t="s">
        <v>71</v>
      </c>
      <c r="AY138" s="236" t="s">
        <v>127</v>
      </c>
    </row>
    <row r="139" s="13" customFormat="1">
      <c r="A139" s="13"/>
      <c r="B139" s="225"/>
      <c r="C139" s="226"/>
      <c r="D139" s="227" t="s">
        <v>138</v>
      </c>
      <c r="E139" s="228" t="s">
        <v>19</v>
      </c>
      <c r="F139" s="229" t="s">
        <v>285</v>
      </c>
      <c r="G139" s="226"/>
      <c r="H139" s="230">
        <v>15.875</v>
      </c>
      <c r="I139" s="231"/>
      <c r="J139" s="226"/>
      <c r="K139" s="226"/>
      <c r="L139" s="232"/>
      <c r="M139" s="233"/>
      <c r="N139" s="234"/>
      <c r="O139" s="234"/>
      <c r="P139" s="234"/>
      <c r="Q139" s="234"/>
      <c r="R139" s="234"/>
      <c r="S139" s="234"/>
      <c r="T139" s="235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6" t="s">
        <v>138</v>
      </c>
      <c r="AU139" s="236" t="s">
        <v>81</v>
      </c>
      <c r="AV139" s="13" t="s">
        <v>81</v>
      </c>
      <c r="AW139" s="13" t="s">
        <v>32</v>
      </c>
      <c r="AX139" s="13" t="s">
        <v>71</v>
      </c>
      <c r="AY139" s="236" t="s">
        <v>127</v>
      </c>
    </row>
    <row r="140" s="14" customFormat="1">
      <c r="A140" s="14"/>
      <c r="B140" s="237"/>
      <c r="C140" s="238"/>
      <c r="D140" s="227" t="s">
        <v>138</v>
      </c>
      <c r="E140" s="239" t="s">
        <v>289</v>
      </c>
      <c r="F140" s="240" t="s">
        <v>196</v>
      </c>
      <c r="G140" s="238"/>
      <c r="H140" s="241">
        <v>70.355000000000004</v>
      </c>
      <c r="I140" s="242"/>
      <c r="J140" s="238"/>
      <c r="K140" s="238"/>
      <c r="L140" s="243"/>
      <c r="M140" s="244"/>
      <c r="N140" s="245"/>
      <c r="O140" s="245"/>
      <c r="P140" s="245"/>
      <c r="Q140" s="245"/>
      <c r="R140" s="245"/>
      <c r="S140" s="245"/>
      <c r="T140" s="246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47" t="s">
        <v>138</v>
      </c>
      <c r="AU140" s="247" t="s">
        <v>81</v>
      </c>
      <c r="AV140" s="14" t="s">
        <v>134</v>
      </c>
      <c r="AW140" s="14" t="s">
        <v>32</v>
      </c>
      <c r="AX140" s="14" t="s">
        <v>79</v>
      </c>
      <c r="AY140" s="247" t="s">
        <v>127</v>
      </c>
    </row>
    <row r="141" s="2" customFormat="1" ht="44.25" customHeight="1">
      <c r="A141" s="40"/>
      <c r="B141" s="41"/>
      <c r="C141" s="207" t="s">
        <v>176</v>
      </c>
      <c r="D141" s="207" t="s">
        <v>129</v>
      </c>
      <c r="E141" s="208" t="s">
        <v>352</v>
      </c>
      <c r="F141" s="209" t="s">
        <v>353</v>
      </c>
      <c r="G141" s="210" t="s">
        <v>336</v>
      </c>
      <c r="H141" s="211">
        <v>70.355000000000004</v>
      </c>
      <c r="I141" s="212"/>
      <c r="J141" s="213">
        <f>ROUND(I141*H141,2)</f>
        <v>0</v>
      </c>
      <c r="K141" s="209" t="s">
        <v>133</v>
      </c>
      <c r="L141" s="46"/>
      <c r="M141" s="214" t="s">
        <v>19</v>
      </c>
      <c r="N141" s="215" t="s">
        <v>42</v>
      </c>
      <c r="O141" s="86"/>
      <c r="P141" s="216">
        <f>O141*H141</f>
        <v>0</v>
      </c>
      <c r="Q141" s="216">
        <v>0</v>
      </c>
      <c r="R141" s="216">
        <f>Q141*H141</f>
        <v>0</v>
      </c>
      <c r="S141" s="216">
        <v>0</v>
      </c>
      <c r="T141" s="217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18" t="s">
        <v>134</v>
      </c>
      <c r="AT141" s="218" t="s">
        <v>129</v>
      </c>
      <c r="AU141" s="218" t="s">
        <v>81</v>
      </c>
      <c r="AY141" s="19" t="s">
        <v>127</v>
      </c>
      <c r="BE141" s="219">
        <f>IF(N141="základní",J141,0)</f>
        <v>0</v>
      </c>
      <c r="BF141" s="219">
        <f>IF(N141="snížená",J141,0)</f>
        <v>0</v>
      </c>
      <c r="BG141" s="219">
        <f>IF(N141="zákl. přenesená",J141,0)</f>
        <v>0</v>
      </c>
      <c r="BH141" s="219">
        <f>IF(N141="sníž. přenesená",J141,0)</f>
        <v>0</v>
      </c>
      <c r="BI141" s="219">
        <f>IF(N141="nulová",J141,0)</f>
        <v>0</v>
      </c>
      <c r="BJ141" s="19" t="s">
        <v>79</v>
      </c>
      <c r="BK141" s="219">
        <f>ROUND(I141*H141,2)</f>
        <v>0</v>
      </c>
      <c r="BL141" s="19" t="s">
        <v>134</v>
      </c>
      <c r="BM141" s="218" t="s">
        <v>354</v>
      </c>
    </row>
    <row r="142" s="2" customFormat="1">
      <c r="A142" s="40"/>
      <c r="B142" s="41"/>
      <c r="C142" s="42"/>
      <c r="D142" s="220" t="s">
        <v>136</v>
      </c>
      <c r="E142" s="42"/>
      <c r="F142" s="221" t="s">
        <v>355</v>
      </c>
      <c r="G142" s="42"/>
      <c r="H142" s="42"/>
      <c r="I142" s="222"/>
      <c r="J142" s="42"/>
      <c r="K142" s="42"/>
      <c r="L142" s="46"/>
      <c r="M142" s="223"/>
      <c r="N142" s="224"/>
      <c r="O142" s="86"/>
      <c r="P142" s="86"/>
      <c r="Q142" s="86"/>
      <c r="R142" s="86"/>
      <c r="S142" s="86"/>
      <c r="T142" s="87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T142" s="19" t="s">
        <v>136</v>
      </c>
      <c r="AU142" s="19" t="s">
        <v>81</v>
      </c>
    </row>
    <row r="143" s="13" customFormat="1">
      <c r="A143" s="13"/>
      <c r="B143" s="225"/>
      <c r="C143" s="226"/>
      <c r="D143" s="227" t="s">
        <v>138</v>
      </c>
      <c r="E143" s="228" t="s">
        <v>19</v>
      </c>
      <c r="F143" s="229" t="s">
        <v>289</v>
      </c>
      <c r="G143" s="226"/>
      <c r="H143" s="230">
        <v>70.355000000000004</v>
      </c>
      <c r="I143" s="231"/>
      <c r="J143" s="226"/>
      <c r="K143" s="226"/>
      <c r="L143" s="232"/>
      <c r="M143" s="233"/>
      <c r="N143" s="234"/>
      <c r="O143" s="234"/>
      <c r="P143" s="234"/>
      <c r="Q143" s="234"/>
      <c r="R143" s="234"/>
      <c r="S143" s="234"/>
      <c r="T143" s="235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6" t="s">
        <v>138</v>
      </c>
      <c r="AU143" s="236" t="s">
        <v>81</v>
      </c>
      <c r="AV143" s="13" t="s">
        <v>81</v>
      </c>
      <c r="AW143" s="13" t="s">
        <v>32</v>
      </c>
      <c r="AX143" s="13" t="s">
        <v>79</v>
      </c>
      <c r="AY143" s="236" t="s">
        <v>127</v>
      </c>
    </row>
    <row r="144" s="2" customFormat="1" ht="44.25" customHeight="1">
      <c r="A144" s="40"/>
      <c r="B144" s="41"/>
      <c r="C144" s="207" t="s">
        <v>184</v>
      </c>
      <c r="D144" s="207" t="s">
        <v>129</v>
      </c>
      <c r="E144" s="208" t="s">
        <v>356</v>
      </c>
      <c r="F144" s="209" t="s">
        <v>230</v>
      </c>
      <c r="G144" s="210" t="s">
        <v>208</v>
      </c>
      <c r="H144" s="211">
        <v>112.568</v>
      </c>
      <c r="I144" s="212"/>
      <c r="J144" s="213">
        <f>ROUND(I144*H144,2)</f>
        <v>0</v>
      </c>
      <c r="K144" s="209" t="s">
        <v>133</v>
      </c>
      <c r="L144" s="46"/>
      <c r="M144" s="214" t="s">
        <v>19</v>
      </c>
      <c r="N144" s="215" t="s">
        <v>42</v>
      </c>
      <c r="O144" s="86"/>
      <c r="P144" s="216">
        <f>O144*H144</f>
        <v>0</v>
      </c>
      <c r="Q144" s="216">
        <v>0</v>
      </c>
      <c r="R144" s="216">
        <f>Q144*H144</f>
        <v>0</v>
      </c>
      <c r="S144" s="216">
        <v>0</v>
      </c>
      <c r="T144" s="217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18" t="s">
        <v>134</v>
      </c>
      <c r="AT144" s="218" t="s">
        <v>129</v>
      </c>
      <c r="AU144" s="218" t="s">
        <v>81</v>
      </c>
      <c r="AY144" s="19" t="s">
        <v>127</v>
      </c>
      <c r="BE144" s="219">
        <f>IF(N144="základní",J144,0)</f>
        <v>0</v>
      </c>
      <c r="BF144" s="219">
        <f>IF(N144="snížená",J144,0)</f>
        <v>0</v>
      </c>
      <c r="BG144" s="219">
        <f>IF(N144="zákl. přenesená",J144,0)</f>
        <v>0</v>
      </c>
      <c r="BH144" s="219">
        <f>IF(N144="sníž. přenesená",J144,0)</f>
        <v>0</v>
      </c>
      <c r="BI144" s="219">
        <f>IF(N144="nulová",J144,0)</f>
        <v>0</v>
      </c>
      <c r="BJ144" s="19" t="s">
        <v>79</v>
      </c>
      <c r="BK144" s="219">
        <f>ROUND(I144*H144,2)</f>
        <v>0</v>
      </c>
      <c r="BL144" s="19" t="s">
        <v>134</v>
      </c>
      <c r="BM144" s="218" t="s">
        <v>357</v>
      </c>
    </row>
    <row r="145" s="2" customFormat="1">
      <c r="A145" s="40"/>
      <c r="B145" s="41"/>
      <c r="C145" s="42"/>
      <c r="D145" s="220" t="s">
        <v>136</v>
      </c>
      <c r="E145" s="42"/>
      <c r="F145" s="221" t="s">
        <v>358</v>
      </c>
      <c r="G145" s="42"/>
      <c r="H145" s="42"/>
      <c r="I145" s="222"/>
      <c r="J145" s="42"/>
      <c r="K145" s="42"/>
      <c r="L145" s="46"/>
      <c r="M145" s="223"/>
      <c r="N145" s="224"/>
      <c r="O145" s="86"/>
      <c r="P145" s="86"/>
      <c r="Q145" s="86"/>
      <c r="R145" s="86"/>
      <c r="S145" s="86"/>
      <c r="T145" s="87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T145" s="19" t="s">
        <v>136</v>
      </c>
      <c r="AU145" s="19" t="s">
        <v>81</v>
      </c>
    </row>
    <row r="146" s="13" customFormat="1">
      <c r="A146" s="13"/>
      <c r="B146" s="225"/>
      <c r="C146" s="226"/>
      <c r="D146" s="227" t="s">
        <v>138</v>
      </c>
      <c r="E146" s="228" t="s">
        <v>19</v>
      </c>
      <c r="F146" s="229" t="s">
        <v>289</v>
      </c>
      <c r="G146" s="226"/>
      <c r="H146" s="230">
        <v>70.355000000000004</v>
      </c>
      <c r="I146" s="231"/>
      <c r="J146" s="226"/>
      <c r="K146" s="226"/>
      <c r="L146" s="232"/>
      <c r="M146" s="233"/>
      <c r="N146" s="234"/>
      <c r="O146" s="234"/>
      <c r="P146" s="234"/>
      <c r="Q146" s="234"/>
      <c r="R146" s="234"/>
      <c r="S146" s="234"/>
      <c r="T146" s="235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6" t="s">
        <v>138</v>
      </c>
      <c r="AU146" s="236" t="s">
        <v>81</v>
      </c>
      <c r="AV146" s="13" t="s">
        <v>81</v>
      </c>
      <c r="AW146" s="13" t="s">
        <v>32</v>
      </c>
      <c r="AX146" s="13" t="s">
        <v>79</v>
      </c>
      <c r="AY146" s="236" t="s">
        <v>127</v>
      </c>
    </row>
    <row r="147" s="13" customFormat="1">
      <c r="A147" s="13"/>
      <c r="B147" s="225"/>
      <c r="C147" s="226"/>
      <c r="D147" s="227" t="s">
        <v>138</v>
      </c>
      <c r="E147" s="226"/>
      <c r="F147" s="229" t="s">
        <v>359</v>
      </c>
      <c r="G147" s="226"/>
      <c r="H147" s="230">
        <v>112.568</v>
      </c>
      <c r="I147" s="231"/>
      <c r="J147" s="226"/>
      <c r="K147" s="226"/>
      <c r="L147" s="232"/>
      <c r="M147" s="233"/>
      <c r="N147" s="234"/>
      <c r="O147" s="234"/>
      <c r="P147" s="234"/>
      <c r="Q147" s="234"/>
      <c r="R147" s="234"/>
      <c r="S147" s="234"/>
      <c r="T147" s="235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6" t="s">
        <v>138</v>
      </c>
      <c r="AU147" s="236" t="s">
        <v>81</v>
      </c>
      <c r="AV147" s="13" t="s">
        <v>81</v>
      </c>
      <c r="AW147" s="13" t="s">
        <v>4</v>
      </c>
      <c r="AX147" s="13" t="s">
        <v>79</v>
      </c>
      <c r="AY147" s="236" t="s">
        <v>127</v>
      </c>
    </row>
    <row r="148" s="12" customFormat="1" ht="22.8" customHeight="1">
      <c r="A148" s="12"/>
      <c r="B148" s="191"/>
      <c r="C148" s="192"/>
      <c r="D148" s="193" t="s">
        <v>70</v>
      </c>
      <c r="E148" s="205" t="s">
        <v>139</v>
      </c>
      <c r="F148" s="205" t="s">
        <v>140</v>
      </c>
      <c r="G148" s="192"/>
      <c r="H148" s="192"/>
      <c r="I148" s="195"/>
      <c r="J148" s="206">
        <f>BK148</f>
        <v>0</v>
      </c>
      <c r="K148" s="192"/>
      <c r="L148" s="197"/>
      <c r="M148" s="198"/>
      <c r="N148" s="199"/>
      <c r="O148" s="199"/>
      <c r="P148" s="200">
        <f>SUM(P149:P175)</f>
        <v>0</v>
      </c>
      <c r="Q148" s="199"/>
      <c r="R148" s="200">
        <f>SUM(R149:R175)</f>
        <v>258.18677100000002</v>
      </c>
      <c r="S148" s="199"/>
      <c r="T148" s="201">
        <f>SUM(T149:T175)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02" t="s">
        <v>79</v>
      </c>
      <c r="AT148" s="203" t="s">
        <v>70</v>
      </c>
      <c r="AU148" s="203" t="s">
        <v>79</v>
      </c>
      <c r="AY148" s="202" t="s">
        <v>127</v>
      </c>
      <c r="BK148" s="204">
        <f>SUM(BK149:BK175)</f>
        <v>0</v>
      </c>
    </row>
    <row r="149" s="2" customFormat="1" ht="33" customHeight="1">
      <c r="A149" s="40"/>
      <c r="B149" s="41"/>
      <c r="C149" s="207" t="s">
        <v>189</v>
      </c>
      <c r="D149" s="207" t="s">
        <v>129</v>
      </c>
      <c r="E149" s="208" t="s">
        <v>360</v>
      </c>
      <c r="F149" s="209" t="s">
        <v>361</v>
      </c>
      <c r="G149" s="210" t="s">
        <v>132</v>
      </c>
      <c r="H149" s="211">
        <v>1</v>
      </c>
      <c r="I149" s="212"/>
      <c r="J149" s="213">
        <f>ROUND(I149*H149,2)</f>
        <v>0</v>
      </c>
      <c r="K149" s="209" t="s">
        <v>133</v>
      </c>
      <c r="L149" s="46"/>
      <c r="M149" s="214" t="s">
        <v>19</v>
      </c>
      <c r="N149" s="215" t="s">
        <v>42</v>
      </c>
      <c r="O149" s="86"/>
      <c r="P149" s="216">
        <f>O149*H149</f>
        <v>0</v>
      </c>
      <c r="Q149" s="216">
        <v>0.23000000000000001</v>
      </c>
      <c r="R149" s="216">
        <f>Q149*H149</f>
        <v>0.23000000000000001</v>
      </c>
      <c r="S149" s="216">
        <v>0</v>
      </c>
      <c r="T149" s="217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18" t="s">
        <v>134</v>
      </c>
      <c r="AT149" s="218" t="s">
        <v>129</v>
      </c>
      <c r="AU149" s="218" t="s">
        <v>81</v>
      </c>
      <c r="AY149" s="19" t="s">
        <v>127</v>
      </c>
      <c r="BE149" s="219">
        <f>IF(N149="základní",J149,0)</f>
        <v>0</v>
      </c>
      <c r="BF149" s="219">
        <f>IF(N149="snížená",J149,0)</f>
        <v>0</v>
      </c>
      <c r="BG149" s="219">
        <f>IF(N149="zákl. přenesená",J149,0)</f>
        <v>0</v>
      </c>
      <c r="BH149" s="219">
        <f>IF(N149="sníž. přenesená",J149,0)</f>
        <v>0</v>
      </c>
      <c r="BI149" s="219">
        <f>IF(N149="nulová",J149,0)</f>
        <v>0</v>
      </c>
      <c r="BJ149" s="19" t="s">
        <v>79</v>
      </c>
      <c r="BK149" s="219">
        <f>ROUND(I149*H149,2)</f>
        <v>0</v>
      </c>
      <c r="BL149" s="19" t="s">
        <v>134</v>
      </c>
      <c r="BM149" s="218" t="s">
        <v>362</v>
      </c>
    </row>
    <row r="150" s="2" customFormat="1">
      <c r="A150" s="40"/>
      <c r="B150" s="41"/>
      <c r="C150" s="42"/>
      <c r="D150" s="220" t="s">
        <v>136</v>
      </c>
      <c r="E150" s="42"/>
      <c r="F150" s="221" t="s">
        <v>363</v>
      </c>
      <c r="G150" s="42"/>
      <c r="H150" s="42"/>
      <c r="I150" s="222"/>
      <c r="J150" s="42"/>
      <c r="K150" s="42"/>
      <c r="L150" s="46"/>
      <c r="M150" s="223"/>
      <c r="N150" s="224"/>
      <c r="O150" s="86"/>
      <c r="P150" s="86"/>
      <c r="Q150" s="86"/>
      <c r="R150" s="86"/>
      <c r="S150" s="86"/>
      <c r="T150" s="87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T150" s="19" t="s">
        <v>136</v>
      </c>
      <c r="AU150" s="19" t="s">
        <v>81</v>
      </c>
    </row>
    <row r="151" s="13" customFormat="1">
      <c r="A151" s="13"/>
      <c r="B151" s="225"/>
      <c r="C151" s="226"/>
      <c r="D151" s="227" t="s">
        <v>138</v>
      </c>
      <c r="E151" s="228" t="s">
        <v>19</v>
      </c>
      <c r="F151" s="229" t="s">
        <v>293</v>
      </c>
      <c r="G151" s="226"/>
      <c r="H151" s="230">
        <v>1</v>
      </c>
      <c r="I151" s="231"/>
      <c r="J151" s="226"/>
      <c r="K151" s="226"/>
      <c r="L151" s="232"/>
      <c r="M151" s="233"/>
      <c r="N151" s="234"/>
      <c r="O151" s="234"/>
      <c r="P151" s="234"/>
      <c r="Q151" s="234"/>
      <c r="R151" s="234"/>
      <c r="S151" s="234"/>
      <c r="T151" s="235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6" t="s">
        <v>138</v>
      </c>
      <c r="AU151" s="236" t="s">
        <v>81</v>
      </c>
      <c r="AV151" s="13" t="s">
        <v>81</v>
      </c>
      <c r="AW151" s="13" t="s">
        <v>32</v>
      </c>
      <c r="AX151" s="13" t="s">
        <v>79</v>
      </c>
      <c r="AY151" s="236" t="s">
        <v>127</v>
      </c>
    </row>
    <row r="152" s="2" customFormat="1" ht="37.8" customHeight="1">
      <c r="A152" s="40"/>
      <c r="B152" s="41"/>
      <c r="C152" s="207" t="s">
        <v>8</v>
      </c>
      <c r="D152" s="207" t="s">
        <v>129</v>
      </c>
      <c r="E152" s="208" t="s">
        <v>364</v>
      </c>
      <c r="F152" s="209" t="s">
        <v>365</v>
      </c>
      <c r="G152" s="210" t="s">
        <v>132</v>
      </c>
      <c r="H152" s="211">
        <v>90</v>
      </c>
      <c r="I152" s="212"/>
      <c r="J152" s="213">
        <f>ROUND(I152*H152,2)</f>
        <v>0</v>
      </c>
      <c r="K152" s="209" t="s">
        <v>133</v>
      </c>
      <c r="L152" s="46"/>
      <c r="M152" s="214" t="s">
        <v>19</v>
      </c>
      <c r="N152" s="215" t="s">
        <v>42</v>
      </c>
      <c r="O152" s="86"/>
      <c r="P152" s="216">
        <f>O152*H152</f>
        <v>0</v>
      </c>
      <c r="Q152" s="216">
        <v>0.38313999999999998</v>
      </c>
      <c r="R152" s="216">
        <f>Q152*H152</f>
        <v>34.482599999999998</v>
      </c>
      <c r="S152" s="216">
        <v>0</v>
      </c>
      <c r="T152" s="217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18" t="s">
        <v>134</v>
      </c>
      <c r="AT152" s="218" t="s">
        <v>129</v>
      </c>
      <c r="AU152" s="218" t="s">
        <v>81</v>
      </c>
      <c r="AY152" s="19" t="s">
        <v>127</v>
      </c>
      <c r="BE152" s="219">
        <f>IF(N152="základní",J152,0)</f>
        <v>0</v>
      </c>
      <c r="BF152" s="219">
        <f>IF(N152="snížená",J152,0)</f>
        <v>0</v>
      </c>
      <c r="BG152" s="219">
        <f>IF(N152="zákl. přenesená",J152,0)</f>
        <v>0</v>
      </c>
      <c r="BH152" s="219">
        <f>IF(N152="sníž. přenesená",J152,0)</f>
        <v>0</v>
      </c>
      <c r="BI152" s="219">
        <f>IF(N152="nulová",J152,0)</f>
        <v>0</v>
      </c>
      <c r="BJ152" s="19" t="s">
        <v>79</v>
      </c>
      <c r="BK152" s="219">
        <f>ROUND(I152*H152,2)</f>
        <v>0</v>
      </c>
      <c r="BL152" s="19" t="s">
        <v>134</v>
      </c>
      <c r="BM152" s="218" t="s">
        <v>366</v>
      </c>
    </row>
    <row r="153" s="2" customFormat="1">
      <c r="A153" s="40"/>
      <c r="B153" s="41"/>
      <c r="C153" s="42"/>
      <c r="D153" s="220" t="s">
        <v>136</v>
      </c>
      <c r="E153" s="42"/>
      <c r="F153" s="221" t="s">
        <v>367</v>
      </c>
      <c r="G153" s="42"/>
      <c r="H153" s="42"/>
      <c r="I153" s="222"/>
      <c r="J153" s="42"/>
      <c r="K153" s="42"/>
      <c r="L153" s="46"/>
      <c r="M153" s="223"/>
      <c r="N153" s="224"/>
      <c r="O153" s="86"/>
      <c r="P153" s="86"/>
      <c r="Q153" s="86"/>
      <c r="R153" s="86"/>
      <c r="S153" s="86"/>
      <c r="T153" s="87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T153" s="19" t="s">
        <v>136</v>
      </c>
      <c r="AU153" s="19" t="s">
        <v>81</v>
      </c>
    </row>
    <row r="154" s="13" customFormat="1">
      <c r="A154" s="13"/>
      <c r="B154" s="225"/>
      <c r="C154" s="226"/>
      <c r="D154" s="227" t="s">
        <v>138</v>
      </c>
      <c r="E154" s="228" t="s">
        <v>19</v>
      </c>
      <c r="F154" s="229" t="s">
        <v>368</v>
      </c>
      <c r="G154" s="226"/>
      <c r="H154" s="230">
        <v>90</v>
      </c>
      <c r="I154" s="231"/>
      <c r="J154" s="226"/>
      <c r="K154" s="226"/>
      <c r="L154" s="232"/>
      <c r="M154" s="233"/>
      <c r="N154" s="234"/>
      <c r="O154" s="234"/>
      <c r="P154" s="234"/>
      <c r="Q154" s="234"/>
      <c r="R154" s="234"/>
      <c r="S154" s="234"/>
      <c r="T154" s="235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6" t="s">
        <v>138</v>
      </c>
      <c r="AU154" s="236" t="s">
        <v>81</v>
      </c>
      <c r="AV154" s="13" t="s">
        <v>81</v>
      </c>
      <c r="AW154" s="13" t="s">
        <v>32</v>
      </c>
      <c r="AX154" s="13" t="s">
        <v>79</v>
      </c>
      <c r="AY154" s="236" t="s">
        <v>127</v>
      </c>
    </row>
    <row r="155" s="2" customFormat="1" ht="37.8" customHeight="1">
      <c r="A155" s="40"/>
      <c r="B155" s="41"/>
      <c r="C155" s="207" t="s">
        <v>205</v>
      </c>
      <c r="D155" s="207" t="s">
        <v>129</v>
      </c>
      <c r="E155" s="208" t="s">
        <v>141</v>
      </c>
      <c r="F155" s="209" t="s">
        <v>142</v>
      </c>
      <c r="G155" s="210" t="s">
        <v>132</v>
      </c>
      <c r="H155" s="211">
        <v>48</v>
      </c>
      <c r="I155" s="212"/>
      <c r="J155" s="213">
        <f>ROUND(I155*H155,2)</f>
        <v>0</v>
      </c>
      <c r="K155" s="209" t="s">
        <v>133</v>
      </c>
      <c r="L155" s="46"/>
      <c r="M155" s="214" t="s">
        <v>19</v>
      </c>
      <c r="N155" s="215" t="s">
        <v>42</v>
      </c>
      <c r="O155" s="86"/>
      <c r="P155" s="216">
        <f>O155*H155</f>
        <v>0</v>
      </c>
      <c r="Q155" s="216">
        <v>0.23000000000000001</v>
      </c>
      <c r="R155" s="216">
        <f>Q155*H155</f>
        <v>11.040000000000001</v>
      </c>
      <c r="S155" s="216">
        <v>0</v>
      </c>
      <c r="T155" s="217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18" t="s">
        <v>134</v>
      </c>
      <c r="AT155" s="218" t="s">
        <v>129</v>
      </c>
      <c r="AU155" s="218" t="s">
        <v>81</v>
      </c>
      <c r="AY155" s="19" t="s">
        <v>127</v>
      </c>
      <c r="BE155" s="219">
        <f>IF(N155="základní",J155,0)</f>
        <v>0</v>
      </c>
      <c r="BF155" s="219">
        <f>IF(N155="snížená",J155,0)</f>
        <v>0</v>
      </c>
      <c r="BG155" s="219">
        <f>IF(N155="zákl. přenesená",J155,0)</f>
        <v>0</v>
      </c>
      <c r="BH155" s="219">
        <f>IF(N155="sníž. přenesená",J155,0)</f>
        <v>0</v>
      </c>
      <c r="BI155" s="219">
        <f>IF(N155="nulová",J155,0)</f>
        <v>0</v>
      </c>
      <c r="BJ155" s="19" t="s">
        <v>79</v>
      </c>
      <c r="BK155" s="219">
        <f>ROUND(I155*H155,2)</f>
        <v>0</v>
      </c>
      <c r="BL155" s="19" t="s">
        <v>134</v>
      </c>
      <c r="BM155" s="218" t="s">
        <v>369</v>
      </c>
    </row>
    <row r="156" s="2" customFormat="1">
      <c r="A156" s="40"/>
      <c r="B156" s="41"/>
      <c r="C156" s="42"/>
      <c r="D156" s="220" t="s">
        <v>136</v>
      </c>
      <c r="E156" s="42"/>
      <c r="F156" s="221" t="s">
        <v>144</v>
      </c>
      <c r="G156" s="42"/>
      <c r="H156" s="42"/>
      <c r="I156" s="222"/>
      <c r="J156" s="42"/>
      <c r="K156" s="42"/>
      <c r="L156" s="46"/>
      <c r="M156" s="223"/>
      <c r="N156" s="224"/>
      <c r="O156" s="86"/>
      <c r="P156" s="86"/>
      <c r="Q156" s="86"/>
      <c r="R156" s="86"/>
      <c r="S156" s="86"/>
      <c r="T156" s="87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T156" s="19" t="s">
        <v>136</v>
      </c>
      <c r="AU156" s="19" t="s">
        <v>81</v>
      </c>
    </row>
    <row r="157" s="13" customFormat="1">
      <c r="A157" s="13"/>
      <c r="B157" s="225"/>
      <c r="C157" s="226"/>
      <c r="D157" s="227" t="s">
        <v>138</v>
      </c>
      <c r="E157" s="228" t="s">
        <v>19</v>
      </c>
      <c r="F157" s="229" t="s">
        <v>145</v>
      </c>
      <c r="G157" s="226"/>
      <c r="H157" s="230">
        <v>48</v>
      </c>
      <c r="I157" s="231"/>
      <c r="J157" s="226"/>
      <c r="K157" s="226"/>
      <c r="L157" s="232"/>
      <c r="M157" s="233"/>
      <c r="N157" s="234"/>
      <c r="O157" s="234"/>
      <c r="P157" s="234"/>
      <c r="Q157" s="234"/>
      <c r="R157" s="234"/>
      <c r="S157" s="234"/>
      <c r="T157" s="235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6" t="s">
        <v>138</v>
      </c>
      <c r="AU157" s="236" t="s">
        <v>81</v>
      </c>
      <c r="AV157" s="13" t="s">
        <v>81</v>
      </c>
      <c r="AW157" s="13" t="s">
        <v>32</v>
      </c>
      <c r="AX157" s="13" t="s">
        <v>79</v>
      </c>
      <c r="AY157" s="236" t="s">
        <v>127</v>
      </c>
    </row>
    <row r="158" s="2" customFormat="1" ht="24.15" customHeight="1">
      <c r="A158" s="40"/>
      <c r="B158" s="41"/>
      <c r="C158" s="207" t="s">
        <v>211</v>
      </c>
      <c r="D158" s="207" t="s">
        <v>129</v>
      </c>
      <c r="E158" s="208" t="s">
        <v>370</v>
      </c>
      <c r="F158" s="209" t="s">
        <v>371</v>
      </c>
      <c r="G158" s="210" t="s">
        <v>132</v>
      </c>
      <c r="H158" s="211">
        <v>75</v>
      </c>
      <c r="I158" s="212"/>
      <c r="J158" s="213">
        <f>ROUND(I158*H158,2)</f>
        <v>0</v>
      </c>
      <c r="K158" s="209" t="s">
        <v>133</v>
      </c>
      <c r="L158" s="46"/>
      <c r="M158" s="214" t="s">
        <v>19</v>
      </c>
      <c r="N158" s="215" t="s">
        <v>42</v>
      </c>
      <c r="O158" s="86"/>
      <c r="P158" s="216">
        <f>O158*H158</f>
        <v>0</v>
      </c>
      <c r="Q158" s="216">
        <v>0.0065199999999999998</v>
      </c>
      <c r="R158" s="216">
        <f>Q158*H158</f>
        <v>0.48899999999999999</v>
      </c>
      <c r="S158" s="216">
        <v>0</v>
      </c>
      <c r="T158" s="217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18" t="s">
        <v>134</v>
      </c>
      <c r="AT158" s="218" t="s">
        <v>129</v>
      </c>
      <c r="AU158" s="218" t="s">
        <v>81</v>
      </c>
      <c r="AY158" s="19" t="s">
        <v>127</v>
      </c>
      <c r="BE158" s="219">
        <f>IF(N158="základní",J158,0)</f>
        <v>0</v>
      </c>
      <c r="BF158" s="219">
        <f>IF(N158="snížená",J158,0)</f>
        <v>0</v>
      </c>
      <c r="BG158" s="219">
        <f>IF(N158="zákl. přenesená",J158,0)</f>
        <v>0</v>
      </c>
      <c r="BH158" s="219">
        <f>IF(N158="sníž. přenesená",J158,0)</f>
        <v>0</v>
      </c>
      <c r="BI158" s="219">
        <f>IF(N158="nulová",J158,0)</f>
        <v>0</v>
      </c>
      <c r="BJ158" s="19" t="s">
        <v>79</v>
      </c>
      <c r="BK158" s="219">
        <f>ROUND(I158*H158,2)</f>
        <v>0</v>
      </c>
      <c r="BL158" s="19" t="s">
        <v>134</v>
      </c>
      <c r="BM158" s="218" t="s">
        <v>372</v>
      </c>
    </row>
    <row r="159" s="2" customFormat="1">
      <c r="A159" s="40"/>
      <c r="B159" s="41"/>
      <c r="C159" s="42"/>
      <c r="D159" s="220" t="s">
        <v>136</v>
      </c>
      <c r="E159" s="42"/>
      <c r="F159" s="221" t="s">
        <v>373</v>
      </c>
      <c r="G159" s="42"/>
      <c r="H159" s="42"/>
      <c r="I159" s="222"/>
      <c r="J159" s="42"/>
      <c r="K159" s="42"/>
      <c r="L159" s="46"/>
      <c r="M159" s="223"/>
      <c r="N159" s="224"/>
      <c r="O159" s="86"/>
      <c r="P159" s="86"/>
      <c r="Q159" s="86"/>
      <c r="R159" s="86"/>
      <c r="S159" s="86"/>
      <c r="T159" s="87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T159" s="19" t="s">
        <v>136</v>
      </c>
      <c r="AU159" s="19" t="s">
        <v>81</v>
      </c>
    </row>
    <row r="160" s="13" customFormat="1">
      <c r="A160" s="13"/>
      <c r="B160" s="225"/>
      <c r="C160" s="226"/>
      <c r="D160" s="227" t="s">
        <v>138</v>
      </c>
      <c r="E160" s="228" t="s">
        <v>19</v>
      </c>
      <c r="F160" s="229" t="s">
        <v>374</v>
      </c>
      <c r="G160" s="226"/>
      <c r="H160" s="230">
        <v>75</v>
      </c>
      <c r="I160" s="231"/>
      <c r="J160" s="226"/>
      <c r="K160" s="226"/>
      <c r="L160" s="232"/>
      <c r="M160" s="233"/>
      <c r="N160" s="234"/>
      <c r="O160" s="234"/>
      <c r="P160" s="234"/>
      <c r="Q160" s="234"/>
      <c r="R160" s="234"/>
      <c r="S160" s="234"/>
      <c r="T160" s="235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6" t="s">
        <v>138</v>
      </c>
      <c r="AU160" s="236" t="s">
        <v>81</v>
      </c>
      <c r="AV160" s="13" t="s">
        <v>81</v>
      </c>
      <c r="AW160" s="13" t="s">
        <v>32</v>
      </c>
      <c r="AX160" s="13" t="s">
        <v>79</v>
      </c>
      <c r="AY160" s="236" t="s">
        <v>127</v>
      </c>
    </row>
    <row r="161" s="2" customFormat="1" ht="24.15" customHeight="1">
      <c r="A161" s="40"/>
      <c r="B161" s="41"/>
      <c r="C161" s="207" t="s">
        <v>219</v>
      </c>
      <c r="D161" s="207" t="s">
        <v>129</v>
      </c>
      <c r="E161" s="208" t="s">
        <v>147</v>
      </c>
      <c r="F161" s="209" t="s">
        <v>148</v>
      </c>
      <c r="G161" s="210" t="s">
        <v>132</v>
      </c>
      <c r="H161" s="211">
        <v>1356.31</v>
      </c>
      <c r="I161" s="212"/>
      <c r="J161" s="213">
        <f>ROUND(I161*H161,2)</f>
        <v>0</v>
      </c>
      <c r="K161" s="209" t="s">
        <v>133</v>
      </c>
      <c r="L161" s="46"/>
      <c r="M161" s="214" t="s">
        <v>19</v>
      </c>
      <c r="N161" s="215" t="s">
        <v>42</v>
      </c>
      <c r="O161" s="86"/>
      <c r="P161" s="216">
        <f>O161*H161</f>
        <v>0</v>
      </c>
      <c r="Q161" s="216">
        <v>0.00051000000000000004</v>
      </c>
      <c r="R161" s="216">
        <f>Q161*H161</f>
        <v>0.6917181</v>
      </c>
      <c r="S161" s="216">
        <v>0</v>
      </c>
      <c r="T161" s="217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18" t="s">
        <v>134</v>
      </c>
      <c r="AT161" s="218" t="s">
        <v>129</v>
      </c>
      <c r="AU161" s="218" t="s">
        <v>81</v>
      </c>
      <c r="AY161" s="19" t="s">
        <v>127</v>
      </c>
      <c r="BE161" s="219">
        <f>IF(N161="základní",J161,0)</f>
        <v>0</v>
      </c>
      <c r="BF161" s="219">
        <f>IF(N161="snížená",J161,0)</f>
        <v>0</v>
      </c>
      <c r="BG161" s="219">
        <f>IF(N161="zákl. přenesená",J161,0)</f>
        <v>0</v>
      </c>
      <c r="BH161" s="219">
        <f>IF(N161="sníž. přenesená",J161,0)</f>
        <v>0</v>
      </c>
      <c r="BI161" s="219">
        <f>IF(N161="nulová",J161,0)</f>
        <v>0</v>
      </c>
      <c r="BJ161" s="19" t="s">
        <v>79</v>
      </c>
      <c r="BK161" s="219">
        <f>ROUND(I161*H161,2)</f>
        <v>0</v>
      </c>
      <c r="BL161" s="19" t="s">
        <v>134</v>
      </c>
      <c r="BM161" s="218" t="s">
        <v>375</v>
      </c>
    </row>
    <row r="162" s="2" customFormat="1">
      <c r="A162" s="40"/>
      <c r="B162" s="41"/>
      <c r="C162" s="42"/>
      <c r="D162" s="220" t="s">
        <v>136</v>
      </c>
      <c r="E162" s="42"/>
      <c r="F162" s="221" t="s">
        <v>150</v>
      </c>
      <c r="G162" s="42"/>
      <c r="H162" s="42"/>
      <c r="I162" s="222"/>
      <c r="J162" s="42"/>
      <c r="K162" s="42"/>
      <c r="L162" s="46"/>
      <c r="M162" s="223"/>
      <c r="N162" s="224"/>
      <c r="O162" s="86"/>
      <c r="P162" s="86"/>
      <c r="Q162" s="86"/>
      <c r="R162" s="86"/>
      <c r="S162" s="86"/>
      <c r="T162" s="87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T162" s="19" t="s">
        <v>136</v>
      </c>
      <c r="AU162" s="19" t="s">
        <v>81</v>
      </c>
    </row>
    <row r="163" s="13" customFormat="1">
      <c r="A163" s="13"/>
      <c r="B163" s="225"/>
      <c r="C163" s="226"/>
      <c r="D163" s="227" t="s">
        <v>138</v>
      </c>
      <c r="E163" s="228" t="s">
        <v>19</v>
      </c>
      <c r="F163" s="229" t="s">
        <v>87</v>
      </c>
      <c r="G163" s="226"/>
      <c r="H163" s="230">
        <v>1356.31</v>
      </c>
      <c r="I163" s="231"/>
      <c r="J163" s="226"/>
      <c r="K163" s="226"/>
      <c r="L163" s="232"/>
      <c r="M163" s="233"/>
      <c r="N163" s="234"/>
      <c r="O163" s="234"/>
      <c r="P163" s="234"/>
      <c r="Q163" s="234"/>
      <c r="R163" s="234"/>
      <c r="S163" s="234"/>
      <c r="T163" s="235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6" t="s">
        <v>138</v>
      </c>
      <c r="AU163" s="236" t="s">
        <v>81</v>
      </c>
      <c r="AV163" s="13" t="s">
        <v>81</v>
      </c>
      <c r="AW163" s="13" t="s">
        <v>32</v>
      </c>
      <c r="AX163" s="13" t="s">
        <v>79</v>
      </c>
      <c r="AY163" s="236" t="s">
        <v>127</v>
      </c>
    </row>
    <row r="164" s="2" customFormat="1" ht="49.05" customHeight="1">
      <c r="A164" s="40"/>
      <c r="B164" s="41"/>
      <c r="C164" s="207" t="s">
        <v>223</v>
      </c>
      <c r="D164" s="207" t="s">
        <v>129</v>
      </c>
      <c r="E164" s="208" t="s">
        <v>151</v>
      </c>
      <c r="F164" s="209" t="s">
        <v>152</v>
      </c>
      <c r="G164" s="210" t="s">
        <v>132</v>
      </c>
      <c r="H164" s="211">
        <v>1356.31</v>
      </c>
      <c r="I164" s="212"/>
      <c r="J164" s="213">
        <f>ROUND(I164*H164,2)</f>
        <v>0</v>
      </c>
      <c r="K164" s="209" t="s">
        <v>133</v>
      </c>
      <c r="L164" s="46"/>
      <c r="M164" s="214" t="s">
        <v>19</v>
      </c>
      <c r="N164" s="215" t="s">
        <v>42</v>
      </c>
      <c r="O164" s="86"/>
      <c r="P164" s="216">
        <f>O164*H164</f>
        <v>0</v>
      </c>
      <c r="Q164" s="216">
        <v>0.15559000000000001</v>
      </c>
      <c r="R164" s="216">
        <f>Q164*H164</f>
        <v>211.02827289999999</v>
      </c>
      <c r="S164" s="216">
        <v>0</v>
      </c>
      <c r="T164" s="217">
        <f>S164*H164</f>
        <v>0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18" t="s">
        <v>134</v>
      </c>
      <c r="AT164" s="218" t="s">
        <v>129</v>
      </c>
      <c r="AU164" s="218" t="s">
        <v>81</v>
      </c>
      <c r="AY164" s="19" t="s">
        <v>127</v>
      </c>
      <c r="BE164" s="219">
        <f>IF(N164="základní",J164,0)</f>
        <v>0</v>
      </c>
      <c r="BF164" s="219">
        <f>IF(N164="snížená",J164,0)</f>
        <v>0</v>
      </c>
      <c r="BG164" s="219">
        <f>IF(N164="zákl. přenesená",J164,0)</f>
        <v>0</v>
      </c>
      <c r="BH164" s="219">
        <f>IF(N164="sníž. přenesená",J164,0)</f>
        <v>0</v>
      </c>
      <c r="BI164" s="219">
        <f>IF(N164="nulová",J164,0)</f>
        <v>0</v>
      </c>
      <c r="BJ164" s="19" t="s">
        <v>79</v>
      </c>
      <c r="BK164" s="219">
        <f>ROUND(I164*H164,2)</f>
        <v>0</v>
      </c>
      <c r="BL164" s="19" t="s">
        <v>134</v>
      </c>
      <c r="BM164" s="218" t="s">
        <v>376</v>
      </c>
    </row>
    <row r="165" s="2" customFormat="1">
      <c r="A165" s="40"/>
      <c r="B165" s="41"/>
      <c r="C165" s="42"/>
      <c r="D165" s="220" t="s">
        <v>136</v>
      </c>
      <c r="E165" s="42"/>
      <c r="F165" s="221" t="s">
        <v>154</v>
      </c>
      <c r="G165" s="42"/>
      <c r="H165" s="42"/>
      <c r="I165" s="222"/>
      <c r="J165" s="42"/>
      <c r="K165" s="42"/>
      <c r="L165" s="46"/>
      <c r="M165" s="223"/>
      <c r="N165" s="224"/>
      <c r="O165" s="86"/>
      <c r="P165" s="86"/>
      <c r="Q165" s="86"/>
      <c r="R165" s="86"/>
      <c r="S165" s="86"/>
      <c r="T165" s="87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T165" s="19" t="s">
        <v>136</v>
      </c>
      <c r="AU165" s="19" t="s">
        <v>81</v>
      </c>
    </row>
    <row r="166" s="13" customFormat="1">
      <c r="A166" s="13"/>
      <c r="B166" s="225"/>
      <c r="C166" s="226"/>
      <c r="D166" s="227" t="s">
        <v>138</v>
      </c>
      <c r="E166" s="228" t="s">
        <v>19</v>
      </c>
      <c r="F166" s="229" t="s">
        <v>87</v>
      </c>
      <c r="G166" s="226"/>
      <c r="H166" s="230">
        <v>1356.31</v>
      </c>
      <c r="I166" s="231"/>
      <c r="J166" s="226"/>
      <c r="K166" s="226"/>
      <c r="L166" s="232"/>
      <c r="M166" s="233"/>
      <c r="N166" s="234"/>
      <c r="O166" s="234"/>
      <c r="P166" s="234"/>
      <c r="Q166" s="234"/>
      <c r="R166" s="234"/>
      <c r="S166" s="234"/>
      <c r="T166" s="235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6" t="s">
        <v>138</v>
      </c>
      <c r="AU166" s="236" t="s">
        <v>81</v>
      </c>
      <c r="AV166" s="13" t="s">
        <v>81</v>
      </c>
      <c r="AW166" s="13" t="s">
        <v>32</v>
      </c>
      <c r="AX166" s="13" t="s">
        <v>79</v>
      </c>
      <c r="AY166" s="236" t="s">
        <v>127</v>
      </c>
    </row>
    <row r="167" s="2" customFormat="1" ht="21.75" customHeight="1">
      <c r="A167" s="40"/>
      <c r="B167" s="41"/>
      <c r="C167" s="207" t="s">
        <v>228</v>
      </c>
      <c r="D167" s="207" t="s">
        <v>129</v>
      </c>
      <c r="E167" s="208" t="s">
        <v>377</v>
      </c>
      <c r="F167" s="209" t="s">
        <v>378</v>
      </c>
      <c r="G167" s="210" t="s">
        <v>19</v>
      </c>
      <c r="H167" s="211">
        <v>103.55</v>
      </c>
      <c r="I167" s="212"/>
      <c r="J167" s="213">
        <f>ROUND(I167*H167,2)</f>
        <v>0</v>
      </c>
      <c r="K167" s="209" t="s">
        <v>19</v>
      </c>
      <c r="L167" s="46"/>
      <c r="M167" s="214" t="s">
        <v>19</v>
      </c>
      <c r="N167" s="215" t="s">
        <v>42</v>
      </c>
      <c r="O167" s="86"/>
      <c r="P167" s="216">
        <f>O167*H167</f>
        <v>0</v>
      </c>
      <c r="Q167" s="216">
        <v>0</v>
      </c>
      <c r="R167" s="216">
        <f>Q167*H167</f>
        <v>0</v>
      </c>
      <c r="S167" s="216">
        <v>0</v>
      </c>
      <c r="T167" s="217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18" t="s">
        <v>134</v>
      </c>
      <c r="AT167" s="218" t="s">
        <v>129</v>
      </c>
      <c r="AU167" s="218" t="s">
        <v>81</v>
      </c>
      <c r="AY167" s="19" t="s">
        <v>127</v>
      </c>
      <c r="BE167" s="219">
        <f>IF(N167="základní",J167,0)</f>
        <v>0</v>
      </c>
      <c r="BF167" s="219">
        <f>IF(N167="snížená",J167,0)</f>
        <v>0</v>
      </c>
      <c r="BG167" s="219">
        <f>IF(N167="zákl. přenesená",J167,0)</f>
        <v>0</v>
      </c>
      <c r="BH167" s="219">
        <f>IF(N167="sníž. přenesená",J167,0)</f>
        <v>0</v>
      </c>
      <c r="BI167" s="219">
        <f>IF(N167="nulová",J167,0)</f>
        <v>0</v>
      </c>
      <c r="BJ167" s="19" t="s">
        <v>79</v>
      </c>
      <c r="BK167" s="219">
        <f>ROUND(I167*H167,2)</f>
        <v>0</v>
      </c>
      <c r="BL167" s="19" t="s">
        <v>134</v>
      </c>
      <c r="BM167" s="218" t="s">
        <v>379</v>
      </c>
    </row>
    <row r="168" s="13" customFormat="1">
      <c r="A168" s="13"/>
      <c r="B168" s="225"/>
      <c r="C168" s="226"/>
      <c r="D168" s="227" t="s">
        <v>138</v>
      </c>
      <c r="E168" s="228" t="s">
        <v>19</v>
      </c>
      <c r="F168" s="229" t="s">
        <v>280</v>
      </c>
      <c r="G168" s="226"/>
      <c r="H168" s="230">
        <v>63.5</v>
      </c>
      <c r="I168" s="231"/>
      <c r="J168" s="226"/>
      <c r="K168" s="226"/>
      <c r="L168" s="232"/>
      <c r="M168" s="233"/>
      <c r="N168" s="234"/>
      <c r="O168" s="234"/>
      <c r="P168" s="234"/>
      <c r="Q168" s="234"/>
      <c r="R168" s="234"/>
      <c r="S168" s="234"/>
      <c r="T168" s="235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6" t="s">
        <v>138</v>
      </c>
      <c r="AU168" s="236" t="s">
        <v>81</v>
      </c>
      <c r="AV168" s="13" t="s">
        <v>81</v>
      </c>
      <c r="AW168" s="13" t="s">
        <v>32</v>
      </c>
      <c r="AX168" s="13" t="s">
        <v>71</v>
      </c>
      <c r="AY168" s="236" t="s">
        <v>127</v>
      </c>
    </row>
    <row r="169" s="13" customFormat="1">
      <c r="A169" s="13"/>
      <c r="B169" s="225"/>
      <c r="C169" s="226"/>
      <c r="D169" s="227" t="s">
        <v>138</v>
      </c>
      <c r="E169" s="228" t="s">
        <v>19</v>
      </c>
      <c r="F169" s="229" t="s">
        <v>278</v>
      </c>
      <c r="G169" s="226"/>
      <c r="H169" s="230">
        <v>40.049999999999997</v>
      </c>
      <c r="I169" s="231"/>
      <c r="J169" s="226"/>
      <c r="K169" s="226"/>
      <c r="L169" s="232"/>
      <c r="M169" s="233"/>
      <c r="N169" s="234"/>
      <c r="O169" s="234"/>
      <c r="P169" s="234"/>
      <c r="Q169" s="234"/>
      <c r="R169" s="234"/>
      <c r="S169" s="234"/>
      <c r="T169" s="235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6" t="s">
        <v>138</v>
      </c>
      <c r="AU169" s="236" t="s">
        <v>81</v>
      </c>
      <c r="AV169" s="13" t="s">
        <v>81</v>
      </c>
      <c r="AW169" s="13" t="s">
        <v>32</v>
      </c>
      <c r="AX169" s="13" t="s">
        <v>71</v>
      </c>
      <c r="AY169" s="236" t="s">
        <v>127</v>
      </c>
    </row>
    <row r="170" s="14" customFormat="1">
      <c r="A170" s="14"/>
      <c r="B170" s="237"/>
      <c r="C170" s="238"/>
      <c r="D170" s="227" t="s">
        <v>138</v>
      </c>
      <c r="E170" s="239" t="s">
        <v>380</v>
      </c>
      <c r="F170" s="240" t="s">
        <v>196</v>
      </c>
      <c r="G170" s="238"/>
      <c r="H170" s="241">
        <v>103.55</v>
      </c>
      <c r="I170" s="242"/>
      <c r="J170" s="238"/>
      <c r="K170" s="238"/>
      <c r="L170" s="243"/>
      <c r="M170" s="244"/>
      <c r="N170" s="245"/>
      <c r="O170" s="245"/>
      <c r="P170" s="245"/>
      <c r="Q170" s="245"/>
      <c r="R170" s="245"/>
      <c r="S170" s="245"/>
      <c r="T170" s="246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47" t="s">
        <v>138</v>
      </c>
      <c r="AU170" s="247" t="s">
        <v>81</v>
      </c>
      <c r="AV170" s="14" t="s">
        <v>134</v>
      </c>
      <c r="AW170" s="14" t="s">
        <v>32</v>
      </c>
      <c r="AX170" s="14" t="s">
        <v>79</v>
      </c>
      <c r="AY170" s="247" t="s">
        <v>127</v>
      </c>
    </row>
    <row r="171" s="2" customFormat="1" ht="78" customHeight="1">
      <c r="A171" s="40"/>
      <c r="B171" s="41"/>
      <c r="C171" s="207" t="s">
        <v>91</v>
      </c>
      <c r="D171" s="207" t="s">
        <v>129</v>
      </c>
      <c r="E171" s="208" t="s">
        <v>381</v>
      </c>
      <c r="F171" s="209" t="s">
        <v>382</v>
      </c>
      <c r="G171" s="210" t="s">
        <v>132</v>
      </c>
      <c r="H171" s="211">
        <v>1</v>
      </c>
      <c r="I171" s="212"/>
      <c r="J171" s="213">
        <f>ROUND(I171*H171,2)</f>
        <v>0</v>
      </c>
      <c r="K171" s="209" t="s">
        <v>133</v>
      </c>
      <c r="L171" s="46"/>
      <c r="M171" s="214" t="s">
        <v>19</v>
      </c>
      <c r="N171" s="215" t="s">
        <v>42</v>
      </c>
      <c r="O171" s="86"/>
      <c r="P171" s="216">
        <f>O171*H171</f>
        <v>0</v>
      </c>
      <c r="Q171" s="216">
        <v>0.089219999999999994</v>
      </c>
      <c r="R171" s="216">
        <f>Q171*H171</f>
        <v>0.089219999999999994</v>
      </c>
      <c r="S171" s="216">
        <v>0</v>
      </c>
      <c r="T171" s="217">
        <f>S171*H171</f>
        <v>0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18" t="s">
        <v>134</v>
      </c>
      <c r="AT171" s="218" t="s">
        <v>129</v>
      </c>
      <c r="AU171" s="218" t="s">
        <v>81</v>
      </c>
      <c r="AY171" s="19" t="s">
        <v>127</v>
      </c>
      <c r="BE171" s="219">
        <f>IF(N171="základní",J171,0)</f>
        <v>0</v>
      </c>
      <c r="BF171" s="219">
        <f>IF(N171="snížená",J171,0)</f>
        <v>0</v>
      </c>
      <c r="BG171" s="219">
        <f>IF(N171="zákl. přenesená",J171,0)</f>
        <v>0</v>
      </c>
      <c r="BH171" s="219">
        <f>IF(N171="sníž. přenesená",J171,0)</f>
        <v>0</v>
      </c>
      <c r="BI171" s="219">
        <f>IF(N171="nulová",J171,0)</f>
        <v>0</v>
      </c>
      <c r="BJ171" s="19" t="s">
        <v>79</v>
      </c>
      <c r="BK171" s="219">
        <f>ROUND(I171*H171,2)</f>
        <v>0</v>
      </c>
      <c r="BL171" s="19" t="s">
        <v>134</v>
      </c>
      <c r="BM171" s="218" t="s">
        <v>383</v>
      </c>
    </row>
    <row r="172" s="2" customFormat="1">
      <c r="A172" s="40"/>
      <c r="B172" s="41"/>
      <c r="C172" s="42"/>
      <c r="D172" s="220" t="s">
        <v>136</v>
      </c>
      <c r="E172" s="42"/>
      <c r="F172" s="221" t="s">
        <v>384</v>
      </c>
      <c r="G172" s="42"/>
      <c r="H172" s="42"/>
      <c r="I172" s="222"/>
      <c r="J172" s="42"/>
      <c r="K172" s="42"/>
      <c r="L172" s="46"/>
      <c r="M172" s="223"/>
      <c r="N172" s="224"/>
      <c r="O172" s="86"/>
      <c r="P172" s="86"/>
      <c r="Q172" s="86"/>
      <c r="R172" s="86"/>
      <c r="S172" s="86"/>
      <c r="T172" s="87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T172" s="19" t="s">
        <v>136</v>
      </c>
      <c r="AU172" s="19" t="s">
        <v>81</v>
      </c>
    </row>
    <row r="173" s="13" customFormat="1">
      <c r="A173" s="13"/>
      <c r="B173" s="225"/>
      <c r="C173" s="226"/>
      <c r="D173" s="227" t="s">
        <v>138</v>
      </c>
      <c r="E173" s="228" t="s">
        <v>19</v>
      </c>
      <c r="F173" s="229" t="s">
        <v>293</v>
      </c>
      <c r="G173" s="226"/>
      <c r="H173" s="230">
        <v>1</v>
      </c>
      <c r="I173" s="231"/>
      <c r="J173" s="226"/>
      <c r="K173" s="226"/>
      <c r="L173" s="232"/>
      <c r="M173" s="233"/>
      <c r="N173" s="234"/>
      <c r="O173" s="234"/>
      <c r="P173" s="234"/>
      <c r="Q173" s="234"/>
      <c r="R173" s="234"/>
      <c r="S173" s="234"/>
      <c r="T173" s="235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6" t="s">
        <v>138</v>
      </c>
      <c r="AU173" s="236" t="s">
        <v>81</v>
      </c>
      <c r="AV173" s="13" t="s">
        <v>81</v>
      </c>
      <c r="AW173" s="13" t="s">
        <v>32</v>
      </c>
      <c r="AX173" s="13" t="s">
        <v>79</v>
      </c>
      <c r="AY173" s="236" t="s">
        <v>127</v>
      </c>
    </row>
    <row r="174" s="2" customFormat="1" ht="24.15" customHeight="1">
      <c r="A174" s="40"/>
      <c r="B174" s="41"/>
      <c r="C174" s="262" t="s">
        <v>247</v>
      </c>
      <c r="D174" s="262" t="s">
        <v>385</v>
      </c>
      <c r="E174" s="263" t="s">
        <v>386</v>
      </c>
      <c r="F174" s="264" t="s">
        <v>387</v>
      </c>
      <c r="G174" s="265" t="s">
        <v>132</v>
      </c>
      <c r="H174" s="266">
        <v>1.03</v>
      </c>
      <c r="I174" s="267"/>
      <c r="J174" s="268">
        <f>ROUND(I174*H174,2)</f>
        <v>0</v>
      </c>
      <c r="K174" s="264" t="s">
        <v>133</v>
      </c>
      <c r="L174" s="269"/>
      <c r="M174" s="270" t="s">
        <v>19</v>
      </c>
      <c r="N174" s="271" t="s">
        <v>42</v>
      </c>
      <c r="O174" s="86"/>
      <c r="P174" s="216">
        <f>O174*H174</f>
        <v>0</v>
      </c>
      <c r="Q174" s="216">
        <v>0.13200000000000001</v>
      </c>
      <c r="R174" s="216">
        <f>Q174*H174</f>
        <v>0.13596</v>
      </c>
      <c r="S174" s="216">
        <v>0</v>
      </c>
      <c r="T174" s="217">
        <f>S174*H174</f>
        <v>0</v>
      </c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R174" s="218" t="s">
        <v>155</v>
      </c>
      <c r="AT174" s="218" t="s">
        <v>385</v>
      </c>
      <c r="AU174" s="218" t="s">
        <v>81</v>
      </c>
      <c r="AY174" s="19" t="s">
        <v>127</v>
      </c>
      <c r="BE174" s="219">
        <f>IF(N174="základní",J174,0)</f>
        <v>0</v>
      </c>
      <c r="BF174" s="219">
        <f>IF(N174="snížená",J174,0)</f>
        <v>0</v>
      </c>
      <c r="BG174" s="219">
        <f>IF(N174="zákl. přenesená",J174,0)</f>
        <v>0</v>
      </c>
      <c r="BH174" s="219">
        <f>IF(N174="sníž. přenesená",J174,0)</f>
        <v>0</v>
      </c>
      <c r="BI174" s="219">
        <f>IF(N174="nulová",J174,0)</f>
        <v>0</v>
      </c>
      <c r="BJ174" s="19" t="s">
        <v>79</v>
      </c>
      <c r="BK174" s="219">
        <f>ROUND(I174*H174,2)</f>
        <v>0</v>
      </c>
      <c r="BL174" s="19" t="s">
        <v>134</v>
      </c>
      <c r="BM174" s="218" t="s">
        <v>388</v>
      </c>
    </row>
    <row r="175" s="13" customFormat="1">
      <c r="A175" s="13"/>
      <c r="B175" s="225"/>
      <c r="C175" s="226"/>
      <c r="D175" s="227" t="s">
        <v>138</v>
      </c>
      <c r="E175" s="226"/>
      <c r="F175" s="229" t="s">
        <v>389</v>
      </c>
      <c r="G175" s="226"/>
      <c r="H175" s="230">
        <v>1.03</v>
      </c>
      <c r="I175" s="231"/>
      <c r="J175" s="226"/>
      <c r="K175" s="226"/>
      <c r="L175" s="232"/>
      <c r="M175" s="233"/>
      <c r="N175" s="234"/>
      <c r="O175" s="234"/>
      <c r="P175" s="234"/>
      <c r="Q175" s="234"/>
      <c r="R175" s="234"/>
      <c r="S175" s="234"/>
      <c r="T175" s="235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6" t="s">
        <v>138</v>
      </c>
      <c r="AU175" s="236" t="s">
        <v>81</v>
      </c>
      <c r="AV175" s="13" t="s">
        <v>81</v>
      </c>
      <c r="AW175" s="13" t="s">
        <v>4</v>
      </c>
      <c r="AX175" s="13" t="s">
        <v>79</v>
      </c>
      <c r="AY175" s="236" t="s">
        <v>127</v>
      </c>
    </row>
    <row r="176" s="12" customFormat="1" ht="22.8" customHeight="1">
      <c r="A176" s="12"/>
      <c r="B176" s="191"/>
      <c r="C176" s="192"/>
      <c r="D176" s="193" t="s">
        <v>70</v>
      </c>
      <c r="E176" s="205" t="s">
        <v>155</v>
      </c>
      <c r="F176" s="205" t="s">
        <v>156</v>
      </c>
      <c r="G176" s="192"/>
      <c r="H176" s="192"/>
      <c r="I176" s="195"/>
      <c r="J176" s="206">
        <f>BK176</f>
        <v>0</v>
      </c>
      <c r="K176" s="192"/>
      <c r="L176" s="197"/>
      <c r="M176" s="198"/>
      <c r="N176" s="199"/>
      <c r="O176" s="199"/>
      <c r="P176" s="200">
        <f>SUM(P177:P191)</f>
        <v>0</v>
      </c>
      <c r="Q176" s="199"/>
      <c r="R176" s="200">
        <f>SUM(R177:R191)</f>
        <v>5.2592999999999996</v>
      </c>
      <c r="S176" s="199"/>
      <c r="T176" s="201">
        <f>SUM(T177:T191)</f>
        <v>4.9100000000000001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202" t="s">
        <v>79</v>
      </c>
      <c r="AT176" s="203" t="s">
        <v>70</v>
      </c>
      <c r="AU176" s="203" t="s">
        <v>79</v>
      </c>
      <c r="AY176" s="202" t="s">
        <v>127</v>
      </c>
      <c r="BK176" s="204">
        <f>SUM(BK177:BK191)</f>
        <v>0</v>
      </c>
    </row>
    <row r="177" s="2" customFormat="1" ht="37.8" customHeight="1">
      <c r="A177" s="40"/>
      <c r="B177" s="41"/>
      <c r="C177" s="207" t="s">
        <v>256</v>
      </c>
      <c r="D177" s="207" t="s">
        <v>129</v>
      </c>
      <c r="E177" s="208" t="s">
        <v>157</v>
      </c>
      <c r="F177" s="209" t="s">
        <v>158</v>
      </c>
      <c r="G177" s="210" t="s">
        <v>159</v>
      </c>
      <c r="H177" s="211">
        <v>4</v>
      </c>
      <c r="I177" s="212"/>
      <c r="J177" s="213">
        <f>ROUND(I177*H177,2)</f>
        <v>0</v>
      </c>
      <c r="K177" s="209" t="s">
        <v>133</v>
      </c>
      <c r="L177" s="46"/>
      <c r="M177" s="214" t="s">
        <v>19</v>
      </c>
      <c r="N177" s="215" t="s">
        <v>42</v>
      </c>
      <c r="O177" s="86"/>
      <c r="P177" s="216">
        <f>O177*H177</f>
        <v>0</v>
      </c>
      <c r="Q177" s="216">
        <v>0.74048000000000003</v>
      </c>
      <c r="R177" s="216">
        <f>Q177*H177</f>
        <v>2.9619200000000001</v>
      </c>
      <c r="S177" s="216">
        <v>0.73999999999999999</v>
      </c>
      <c r="T177" s="217">
        <f>S177*H177</f>
        <v>2.96</v>
      </c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R177" s="218" t="s">
        <v>134</v>
      </c>
      <c r="AT177" s="218" t="s">
        <v>129</v>
      </c>
      <c r="AU177" s="218" t="s">
        <v>81</v>
      </c>
      <c r="AY177" s="19" t="s">
        <v>127</v>
      </c>
      <c r="BE177" s="219">
        <f>IF(N177="základní",J177,0)</f>
        <v>0</v>
      </c>
      <c r="BF177" s="219">
        <f>IF(N177="snížená",J177,0)</f>
        <v>0</v>
      </c>
      <c r="BG177" s="219">
        <f>IF(N177="zákl. přenesená",J177,0)</f>
        <v>0</v>
      </c>
      <c r="BH177" s="219">
        <f>IF(N177="sníž. přenesená",J177,0)</f>
        <v>0</v>
      </c>
      <c r="BI177" s="219">
        <f>IF(N177="nulová",J177,0)</f>
        <v>0</v>
      </c>
      <c r="BJ177" s="19" t="s">
        <v>79</v>
      </c>
      <c r="BK177" s="219">
        <f>ROUND(I177*H177,2)</f>
        <v>0</v>
      </c>
      <c r="BL177" s="19" t="s">
        <v>134</v>
      </c>
      <c r="BM177" s="218" t="s">
        <v>390</v>
      </c>
    </row>
    <row r="178" s="2" customFormat="1">
      <c r="A178" s="40"/>
      <c r="B178" s="41"/>
      <c r="C178" s="42"/>
      <c r="D178" s="220" t="s">
        <v>136</v>
      </c>
      <c r="E178" s="42"/>
      <c r="F178" s="221" t="s">
        <v>161</v>
      </c>
      <c r="G178" s="42"/>
      <c r="H178" s="42"/>
      <c r="I178" s="222"/>
      <c r="J178" s="42"/>
      <c r="K178" s="42"/>
      <c r="L178" s="46"/>
      <c r="M178" s="223"/>
      <c r="N178" s="224"/>
      <c r="O178" s="86"/>
      <c r="P178" s="86"/>
      <c r="Q178" s="86"/>
      <c r="R178" s="86"/>
      <c r="S178" s="86"/>
      <c r="T178" s="87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T178" s="19" t="s">
        <v>136</v>
      </c>
      <c r="AU178" s="19" t="s">
        <v>81</v>
      </c>
    </row>
    <row r="179" s="13" customFormat="1">
      <c r="A179" s="13"/>
      <c r="B179" s="225"/>
      <c r="C179" s="226"/>
      <c r="D179" s="227" t="s">
        <v>138</v>
      </c>
      <c r="E179" s="228" t="s">
        <v>19</v>
      </c>
      <c r="F179" s="229" t="s">
        <v>391</v>
      </c>
      <c r="G179" s="226"/>
      <c r="H179" s="230">
        <v>4</v>
      </c>
      <c r="I179" s="231"/>
      <c r="J179" s="226"/>
      <c r="K179" s="226"/>
      <c r="L179" s="232"/>
      <c r="M179" s="233"/>
      <c r="N179" s="234"/>
      <c r="O179" s="234"/>
      <c r="P179" s="234"/>
      <c r="Q179" s="234"/>
      <c r="R179" s="234"/>
      <c r="S179" s="234"/>
      <c r="T179" s="235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6" t="s">
        <v>138</v>
      </c>
      <c r="AU179" s="236" t="s">
        <v>81</v>
      </c>
      <c r="AV179" s="13" t="s">
        <v>81</v>
      </c>
      <c r="AW179" s="13" t="s">
        <v>32</v>
      </c>
      <c r="AX179" s="13" t="s">
        <v>79</v>
      </c>
      <c r="AY179" s="236" t="s">
        <v>127</v>
      </c>
    </row>
    <row r="180" s="2" customFormat="1" ht="24.15" customHeight="1">
      <c r="A180" s="40"/>
      <c r="B180" s="41"/>
      <c r="C180" s="207" t="s">
        <v>7</v>
      </c>
      <c r="D180" s="207" t="s">
        <v>129</v>
      </c>
      <c r="E180" s="208" t="s">
        <v>163</v>
      </c>
      <c r="F180" s="209" t="s">
        <v>164</v>
      </c>
      <c r="G180" s="210" t="s">
        <v>159</v>
      </c>
      <c r="H180" s="211">
        <v>6</v>
      </c>
      <c r="I180" s="212"/>
      <c r="J180" s="213">
        <f>ROUND(I180*H180,2)</f>
        <v>0</v>
      </c>
      <c r="K180" s="209" t="s">
        <v>133</v>
      </c>
      <c r="L180" s="46"/>
      <c r="M180" s="214" t="s">
        <v>19</v>
      </c>
      <c r="N180" s="215" t="s">
        <v>42</v>
      </c>
      <c r="O180" s="86"/>
      <c r="P180" s="216">
        <f>O180*H180</f>
        <v>0</v>
      </c>
      <c r="Q180" s="216">
        <v>0.10037</v>
      </c>
      <c r="R180" s="216">
        <f>Q180*H180</f>
        <v>0.60221999999999998</v>
      </c>
      <c r="S180" s="216">
        <v>0.10000000000000001</v>
      </c>
      <c r="T180" s="217">
        <f>S180*H180</f>
        <v>0.60000000000000009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18" t="s">
        <v>134</v>
      </c>
      <c r="AT180" s="218" t="s">
        <v>129</v>
      </c>
      <c r="AU180" s="218" t="s">
        <v>81</v>
      </c>
      <c r="AY180" s="19" t="s">
        <v>127</v>
      </c>
      <c r="BE180" s="219">
        <f>IF(N180="základní",J180,0)</f>
        <v>0</v>
      </c>
      <c r="BF180" s="219">
        <f>IF(N180="snížená",J180,0)</f>
        <v>0</v>
      </c>
      <c r="BG180" s="219">
        <f>IF(N180="zákl. přenesená",J180,0)</f>
        <v>0</v>
      </c>
      <c r="BH180" s="219">
        <f>IF(N180="sníž. přenesená",J180,0)</f>
        <v>0</v>
      </c>
      <c r="BI180" s="219">
        <f>IF(N180="nulová",J180,0)</f>
        <v>0</v>
      </c>
      <c r="BJ180" s="19" t="s">
        <v>79</v>
      </c>
      <c r="BK180" s="219">
        <f>ROUND(I180*H180,2)</f>
        <v>0</v>
      </c>
      <c r="BL180" s="19" t="s">
        <v>134</v>
      </c>
      <c r="BM180" s="218" t="s">
        <v>392</v>
      </c>
    </row>
    <row r="181" s="2" customFormat="1">
      <c r="A181" s="40"/>
      <c r="B181" s="41"/>
      <c r="C181" s="42"/>
      <c r="D181" s="220" t="s">
        <v>136</v>
      </c>
      <c r="E181" s="42"/>
      <c r="F181" s="221" t="s">
        <v>166</v>
      </c>
      <c r="G181" s="42"/>
      <c r="H181" s="42"/>
      <c r="I181" s="222"/>
      <c r="J181" s="42"/>
      <c r="K181" s="42"/>
      <c r="L181" s="46"/>
      <c r="M181" s="223"/>
      <c r="N181" s="224"/>
      <c r="O181" s="86"/>
      <c r="P181" s="86"/>
      <c r="Q181" s="86"/>
      <c r="R181" s="86"/>
      <c r="S181" s="86"/>
      <c r="T181" s="87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T181" s="19" t="s">
        <v>136</v>
      </c>
      <c r="AU181" s="19" t="s">
        <v>81</v>
      </c>
    </row>
    <row r="182" s="13" customFormat="1">
      <c r="A182" s="13"/>
      <c r="B182" s="225"/>
      <c r="C182" s="226"/>
      <c r="D182" s="227" t="s">
        <v>138</v>
      </c>
      <c r="E182" s="228" t="s">
        <v>19</v>
      </c>
      <c r="F182" s="229" t="s">
        <v>162</v>
      </c>
      <c r="G182" s="226"/>
      <c r="H182" s="230">
        <v>6</v>
      </c>
      <c r="I182" s="231"/>
      <c r="J182" s="226"/>
      <c r="K182" s="226"/>
      <c r="L182" s="232"/>
      <c r="M182" s="233"/>
      <c r="N182" s="234"/>
      <c r="O182" s="234"/>
      <c r="P182" s="234"/>
      <c r="Q182" s="234"/>
      <c r="R182" s="234"/>
      <c r="S182" s="234"/>
      <c r="T182" s="235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6" t="s">
        <v>138</v>
      </c>
      <c r="AU182" s="236" t="s">
        <v>81</v>
      </c>
      <c r="AV182" s="13" t="s">
        <v>81</v>
      </c>
      <c r="AW182" s="13" t="s">
        <v>32</v>
      </c>
      <c r="AX182" s="13" t="s">
        <v>79</v>
      </c>
      <c r="AY182" s="236" t="s">
        <v>127</v>
      </c>
    </row>
    <row r="183" s="2" customFormat="1" ht="24.15" customHeight="1">
      <c r="A183" s="40"/>
      <c r="B183" s="41"/>
      <c r="C183" s="207" t="s">
        <v>268</v>
      </c>
      <c r="D183" s="207" t="s">
        <v>129</v>
      </c>
      <c r="E183" s="208" t="s">
        <v>168</v>
      </c>
      <c r="F183" s="209" t="s">
        <v>169</v>
      </c>
      <c r="G183" s="210" t="s">
        <v>159</v>
      </c>
      <c r="H183" s="211">
        <v>6</v>
      </c>
      <c r="I183" s="212"/>
      <c r="J183" s="213">
        <f>ROUND(I183*H183,2)</f>
        <v>0</v>
      </c>
      <c r="K183" s="209" t="s">
        <v>133</v>
      </c>
      <c r="L183" s="46"/>
      <c r="M183" s="214" t="s">
        <v>19</v>
      </c>
      <c r="N183" s="215" t="s">
        <v>42</v>
      </c>
      <c r="O183" s="86"/>
      <c r="P183" s="216">
        <f>O183*H183</f>
        <v>0</v>
      </c>
      <c r="Q183" s="216">
        <v>0.10037</v>
      </c>
      <c r="R183" s="216">
        <f>Q183*H183</f>
        <v>0.60221999999999998</v>
      </c>
      <c r="S183" s="216">
        <v>0.10000000000000001</v>
      </c>
      <c r="T183" s="217">
        <f>S183*H183</f>
        <v>0.60000000000000009</v>
      </c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18" t="s">
        <v>134</v>
      </c>
      <c r="AT183" s="218" t="s">
        <v>129</v>
      </c>
      <c r="AU183" s="218" t="s">
        <v>81</v>
      </c>
      <c r="AY183" s="19" t="s">
        <v>127</v>
      </c>
      <c r="BE183" s="219">
        <f>IF(N183="základní",J183,0)</f>
        <v>0</v>
      </c>
      <c r="BF183" s="219">
        <f>IF(N183="snížená",J183,0)</f>
        <v>0</v>
      </c>
      <c r="BG183" s="219">
        <f>IF(N183="zákl. přenesená",J183,0)</f>
        <v>0</v>
      </c>
      <c r="BH183" s="219">
        <f>IF(N183="sníž. přenesená",J183,0)</f>
        <v>0</v>
      </c>
      <c r="BI183" s="219">
        <f>IF(N183="nulová",J183,0)</f>
        <v>0</v>
      </c>
      <c r="BJ183" s="19" t="s">
        <v>79</v>
      </c>
      <c r="BK183" s="219">
        <f>ROUND(I183*H183,2)</f>
        <v>0</v>
      </c>
      <c r="BL183" s="19" t="s">
        <v>134</v>
      </c>
      <c r="BM183" s="218" t="s">
        <v>393</v>
      </c>
    </row>
    <row r="184" s="2" customFormat="1">
      <c r="A184" s="40"/>
      <c r="B184" s="41"/>
      <c r="C184" s="42"/>
      <c r="D184" s="220" t="s">
        <v>136</v>
      </c>
      <c r="E184" s="42"/>
      <c r="F184" s="221" t="s">
        <v>171</v>
      </c>
      <c r="G184" s="42"/>
      <c r="H184" s="42"/>
      <c r="I184" s="222"/>
      <c r="J184" s="42"/>
      <c r="K184" s="42"/>
      <c r="L184" s="46"/>
      <c r="M184" s="223"/>
      <c r="N184" s="224"/>
      <c r="O184" s="86"/>
      <c r="P184" s="86"/>
      <c r="Q184" s="86"/>
      <c r="R184" s="86"/>
      <c r="S184" s="86"/>
      <c r="T184" s="87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T184" s="19" t="s">
        <v>136</v>
      </c>
      <c r="AU184" s="19" t="s">
        <v>81</v>
      </c>
    </row>
    <row r="185" s="13" customFormat="1">
      <c r="A185" s="13"/>
      <c r="B185" s="225"/>
      <c r="C185" s="226"/>
      <c r="D185" s="227" t="s">
        <v>138</v>
      </c>
      <c r="E185" s="228" t="s">
        <v>19</v>
      </c>
      <c r="F185" s="229" t="s">
        <v>394</v>
      </c>
      <c r="G185" s="226"/>
      <c r="H185" s="230">
        <v>6</v>
      </c>
      <c r="I185" s="231"/>
      <c r="J185" s="226"/>
      <c r="K185" s="226"/>
      <c r="L185" s="232"/>
      <c r="M185" s="233"/>
      <c r="N185" s="234"/>
      <c r="O185" s="234"/>
      <c r="P185" s="234"/>
      <c r="Q185" s="234"/>
      <c r="R185" s="234"/>
      <c r="S185" s="234"/>
      <c r="T185" s="235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6" t="s">
        <v>138</v>
      </c>
      <c r="AU185" s="236" t="s">
        <v>81</v>
      </c>
      <c r="AV185" s="13" t="s">
        <v>81</v>
      </c>
      <c r="AW185" s="13" t="s">
        <v>32</v>
      </c>
      <c r="AX185" s="13" t="s">
        <v>79</v>
      </c>
      <c r="AY185" s="236" t="s">
        <v>127</v>
      </c>
    </row>
    <row r="186" s="2" customFormat="1" ht="24.15" customHeight="1">
      <c r="A186" s="40"/>
      <c r="B186" s="41"/>
      <c r="C186" s="207" t="s">
        <v>395</v>
      </c>
      <c r="D186" s="207" t="s">
        <v>129</v>
      </c>
      <c r="E186" s="208" t="s">
        <v>172</v>
      </c>
      <c r="F186" s="209" t="s">
        <v>173</v>
      </c>
      <c r="G186" s="210" t="s">
        <v>159</v>
      </c>
      <c r="H186" s="211">
        <v>3</v>
      </c>
      <c r="I186" s="212"/>
      <c r="J186" s="213">
        <f>ROUND(I186*H186,2)</f>
        <v>0</v>
      </c>
      <c r="K186" s="209" t="s">
        <v>133</v>
      </c>
      <c r="L186" s="46"/>
      <c r="M186" s="214" t="s">
        <v>19</v>
      </c>
      <c r="N186" s="215" t="s">
        <v>42</v>
      </c>
      <c r="O186" s="86"/>
      <c r="P186" s="216">
        <f>O186*H186</f>
        <v>0</v>
      </c>
      <c r="Q186" s="216">
        <v>0.15056</v>
      </c>
      <c r="R186" s="216">
        <f>Q186*H186</f>
        <v>0.45167999999999997</v>
      </c>
      <c r="S186" s="216">
        <v>0.14999999999999999</v>
      </c>
      <c r="T186" s="217">
        <f>S186*H186</f>
        <v>0.44999999999999996</v>
      </c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R186" s="218" t="s">
        <v>134</v>
      </c>
      <c r="AT186" s="218" t="s">
        <v>129</v>
      </c>
      <c r="AU186" s="218" t="s">
        <v>81</v>
      </c>
      <c r="AY186" s="19" t="s">
        <v>127</v>
      </c>
      <c r="BE186" s="219">
        <f>IF(N186="základní",J186,0)</f>
        <v>0</v>
      </c>
      <c r="BF186" s="219">
        <f>IF(N186="snížená",J186,0)</f>
        <v>0</v>
      </c>
      <c r="BG186" s="219">
        <f>IF(N186="zákl. přenesená",J186,0)</f>
        <v>0</v>
      </c>
      <c r="BH186" s="219">
        <f>IF(N186="sníž. přenesená",J186,0)</f>
        <v>0</v>
      </c>
      <c r="BI186" s="219">
        <f>IF(N186="nulová",J186,0)</f>
        <v>0</v>
      </c>
      <c r="BJ186" s="19" t="s">
        <v>79</v>
      </c>
      <c r="BK186" s="219">
        <f>ROUND(I186*H186,2)</f>
        <v>0</v>
      </c>
      <c r="BL186" s="19" t="s">
        <v>134</v>
      </c>
      <c r="BM186" s="218" t="s">
        <v>396</v>
      </c>
    </row>
    <row r="187" s="2" customFormat="1">
      <c r="A187" s="40"/>
      <c r="B187" s="41"/>
      <c r="C187" s="42"/>
      <c r="D187" s="220" t="s">
        <v>136</v>
      </c>
      <c r="E187" s="42"/>
      <c r="F187" s="221" t="s">
        <v>175</v>
      </c>
      <c r="G187" s="42"/>
      <c r="H187" s="42"/>
      <c r="I187" s="222"/>
      <c r="J187" s="42"/>
      <c r="K187" s="42"/>
      <c r="L187" s="46"/>
      <c r="M187" s="223"/>
      <c r="N187" s="224"/>
      <c r="O187" s="86"/>
      <c r="P187" s="86"/>
      <c r="Q187" s="86"/>
      <c r="R187" s="86"/>
      <c r="S187" s="86"/>
      <c r="T187" s="87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T187" s="19" t="s">
        <v>136</v>
      </c>
      <c r="AU187" s="19" t="s">
        <v>81</v>
      </c>
    </row>
    <row r="188" s="13" customFormat="1">
      <c r="A188" s="13"/>
      <c r="B188" s="225"/>
      <c r="C188" s="226"/>
      <c r="D188" s="227" t="s">
        <v>138</v>
      </c>
      <c r="E188" s="228" t="s">
        <v>19</v>
      </c>
      <c r="F188" s="229" t="s">
        <v>397</v>
      </c>
      <c r="G188" s="226"/>
      <c r="H188" s="230">
        <v>3</v>
      </c>
      <c r="I188" s="231"/>
      <c r="J188" s="226"/>
      <c r="K188" s="226"/>
      <c r="L188" s="232"/>
      <c r="M188" s="233"/>
      <c r="N188" s="234"/>
      <c r="O188" s="234"/>
      <c r="P188" s="234"/>
      <c r="Q188" s="234"/>
      <c r="R188" s="234"/>
      <c r="S188" s="234"/>
      <c r="T188" s="235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6" t="s">
        <v>138</v>
      </c>
      <c r="AU188" s="236" t="s">
        <v>81</v>
      </c>
      <c r="AV188" s="13" t="s">
        <v>81</v>
      </c>
      <c r="AW188" s="13" t="s">
        <v>32</v>
      </c>
      <c r="AX188" s="13" t="s">
        <v>79</v>
      </c>
      <c r="AY188" s="236" t="s">
        <v>127</v>
      </c>
    </row>
    <row r="189" s="2" customFormat="1" ht="37.8" customHeight="1">
      <c r="A189" s="40"/>
      <c r="B189" s="41"/>
      <c r="C189" s="207" t="s">
        <v>398</v>
      </c>
      <c r="D189" s="207" t="s">
        <v>129</v>
      </c>
      <c r="E189" s="208" t="s">
        <v>399</v>
      </c>
      <c r="F189" s="209" t="s">
        <v>400</v>
      </c>
      <c r="G189" s="210" t="s">
        <v>159</v>
      </c>
      <c r="H189" s="211">
        <v>1</v>
      </c>
      <c r="I189" s="212"/>
      <c r="J189" s="213">
        <f>ROUND(I189*H189,2)</f>
        <v>0</v>
      </c>
      <c r="K189" s="209" t="s">
        <v>133</v>
      </c>
      <c r="L189" s="46"/>
      <c r="M189" s="214" t="s">
        <v>19</v>
      </c>
      <c r="N189" s="215" t="s">
        <v>42</v>
      </c>
      <c r="O189" s="86"/>
      <c r="P189" s="216">
        <f>O189*H189</f>
        <v>0</v>
      </c>
      <c r="Q189" s="216">
        <v>0.53325999999999996</v>
      </c>
      <c r="R189" s="216">
        <f>Q189*H189</f>
        <v>0.53325999999999996</v>
      </c>
      <c r="S189" s="216">
        <v>0.29999999999999999</v>
      </c>
      <c r="T189" s="217">
        <f>S189*H189</f>
        <v>0.29999999999999999</v>
      </c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R189" s="218" t="s">
        <v>134</v>
      </c>
      <c r="AT189" s="218" t="s">
        <v>129</v>
      </c>
      <c r="AU189" s="218" t="s">
        <v>81</v>
      </c>
      <c r="AY189" s="19" t="s">
        <v>127</v>
      </c>
      <c r="BE189" s="219">
        <f>IF(N189="základní",J189,0)</f>
        <v>0</v>
      </c>
      <c r="BF189" s="219">
        <f>IF(N189="snížená",J189,0)</f>
        <v>0</v>
      </c>
      <c r="BG189" s="219">
        <f>IF(N189="zákl. přenesená",J189,0)</f>
        <v>0</v>
      </c>
      <c r="BH189" s="219">
        <f>IF(N189="sníž. přenesená",J189,0)</f>
        <v>0</v>
      </c>
      <c r="BI189" s="219">
        <f>IF(N189="nulová",J189,0)</f>
        <v>0</v>
      </c>
      <c r="BJ189" s="19" t="s">
        <v>79</v>
      </c>
      <c r="BK189" s="219">
        <f>ROUND(I189*H189,2)</f>
        <v>0</v>
      </c>
      <c r="BL189" s="19" t="s">
        <v>134</v>
      </c>
      <c r="BM189" s="218" t="s">
        <v>401</v>
      </c>
    </row>
    <row r="190" s="2" customFormat="1">
      <c r="A190" s="40"/>
      <c r="B190" s="41"/>
      <c r="C190" s="42"/>
      <c r="D190" s="220" t="s">
        <v>136</v>
      </c>
      <c r="E190" s="42"/>
      <c r="F190" s="221" t="s">
        <v>402</v>
      </c>
      <c r="G190" s="42"/>
      <c r="H190" s="42"/>
      <c r="I190" s="222"/>
      <c r="J190" s="42"/>
      <c r="K190" s="42"/>
      <c r="L190" s="46"/>
      <c r="M190" s="223"/>
      <c r="N190" s="224"/>
      <c r="O190" s="86"/>
      <c r="P190" s="86"/>
      <c r="Q190" s="86"/>
      <c r="R190" s="86"/>
      <c r="S190" s="86"/>
      <c r="T190" s="87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T190" s="19" t="s">
        <v>136</v>
      </c>
      <c r="AU190" s="19" t="s">
        <v>81</v>
      </c>
    </row>
    <row r="191" s="2" customFormat="1" ht="24.15" customHeight="1">
      <c r="A191" s="40"/>
      <c r="B191" s="41"/>
      <c r="C191" s="262" t="s">
        <v>403</v>
      </c>
      <c r="D191" s="262" t="s">
        <v>385</v>
      </c>
      <c r="E191" s="263" t="s">
        <v>404</v>
      </c>
      <c r="F191" s="264" t="s">
        <v>405</v>
      </c>
      <c r="G191" s="265" t="s">
        <v>159</v>
      </c>
      <c r="H191" s="266">
        <v>1</v>
      </c>
      <c r="I191" s="267"/>
      <c r="J191" s="268">
        <f>ROUND(I191*H191,2)</f>
        <v>0</v>
      </c>
      <c r="K191" s="264" t="s">
        <v>133</v>
      </c>
      <c r="L191" s="269"/>
      <c r="M191" s="270" t="s">
        <v>19</v>
      </c>
      <c r="N191" s="271" t="s">
        <v>42</v>
      </c>
      <c r="O191" s="86"/>
      <c r="P191" s="216">
        <f>O191*H191</f>
        <v>0</v>
      </c>
      <c r="Q191" s="216">
        <v>0.108</v>
      </c>
      <c r="R191" s="216">
        <f>Q191*H191</f>
        <v>0.108</v>
      </c>
      <c r="S191" s="216">
        <v>0</v>
      </c>
      <c r="T191" s="217">
        <f>S191*H191</f>
        <v>0</v>
      </c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R191" s="218" t="s">
        <v>155</v>
      </c>
      <c r="AT191" s="218" t="s">
        <v>385</v>
      </c>
      <c r="AU191" s="218" t="s">
        <v>81</v>
      </c>
      <c r="AY191" s="19" t="s">
        <v>127</v>
      </c>
      <c r="BE191" s="219">
        <f>IF(N191="základní",J191,0)</f>
        <v>0</v>
      </c>
      <c r="BF191" s="219">
        <f>IF(N191="snížená",J191,0)</f>
        <v>0</v>
      </c>
      <c r="BG191" s="219">
        <f>IF(N191="zákl. přenesená",J191,0)</f>
        <v>0</v>
      </c>
      <c r="BH191" s="219">
        <f>IF(N191="sníž. přenesená",J191,0)</f>
        <v>0</v>
      </c>
      <c r="BI191" s="219">
        <f>IF(N191="nulová",J191,0)</f>
        <v>0</v>
      </c>
      <c r="BJ191" s="19" t="s">
        <v>79</v>
      </c>
      <c r="BK191" s="219">
        <f>ROUND(I191*H191,2)</f>
        <v>0</v>
      </c>
      <c r="BL191" s="19" t="s">
        <v>134</v>
      </c>
      <c r="BM191" s="218" t="s">
        <v>406</v>
      </c>
    </row>
    <row r="192" s="12" customFormat="1" ht="22.8" customHeight="1">
      <c r="A192" s="12"/>
      <c r="B192" s="191"/>
      <c r="C192" s="192"/>
      <c r="D192" s="193" t="s">
        <v>70</v>
      </c>
      <c r="E192" s="205" t="s">
        <v>176</v>
      </c>
      <c r="F192" s="205" t="s">
        <v>177</v>
      </c>
      <c r="G192" s="192"/>
      <c r="H192" s="192"/>
      <c r="I192" s="195"/>
      <c r="J192" s="206">
        <f>BK192</f>
        <v>0</v>
      </c>
      <c r="K192" s="192"/>
      <c r="L192" s="197"/>
      <c r="M192" s="198"/>
      <c r="N192" s="199"/>
      <c r="O192" s="199"/>
      <c r="P192" s="200">
        <f>SUM(P193:P240)</f>
        <v>0</v>
      </c>
      <c r="Q192" s="199"/>
      <c r="R192" s="200">
        <f>SUM(R193:R240)</f>
        <v>64.830468999999994</v>
      </c>
      <c r="S192" s="199"/>
      <c r="T192" s="201">
        <f>SUM(T193:T240)</f>
        <v>24.874099999999999</v>
      </c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R192" s="202" t="s">
        <v>79</v>
      </c>
      <c r="AT192" s="203" t="s">
        <v>70</v>
      </c>
      <c r="AU192" s="203" t="s">
        <v>79</v>
      </c>
      <c r="AY192" s="202" t="s">
        <v>127</v>
      </c>
      <c r="BK192" s="204">
        <f>SUM(BK193:BK240)</f>
        <v>0</v>
      </c>
    </row>
    <row r="193" s="2" customFormat="1" ht="49.05" customHeight="1">
      <c r="A193" s="40"/>
      <c r="B193" s="41"/>
      <c r="C193" s="207" t="s">
        <v>407</v>
      </c>
      <c r="D193" s="207" t="s">
        <v>129</v>
      </c>
      <c r="E193" s="208" t="s">
        <v>408</v>
      </c>
      <c r="F193" s="209" t="s">
        <v>409</v>
      </c>
      <c r="G193" s="210" t="s">
        <v>180</v>
      </c>
      <c r="H193" s="211">
        <v>31</v>
      </c>
      <c r="I193" s="212"/>
      <c r="J193" s="213">
        <f>ROUND(I193*H193,2)</f>
        <v>0</v>
      </c>
      <c r="K193" s="209" t="s">
        <v>133</v>
      </c>
      <c r="L193" s="46"/>
      <c r="M193" s="214" t="s">
        <v>19</v>
      </c>
      <c r="N193" s="215" t="s">
        <v>42</v>
      </c>
      <c r="O193" s="86"/>
      <c r="P193" s="216">
        <f>O193*H193</f>
        <v>0</v>
      </c>
      <c r="Q193" s="216">
        <v>0.20219000000000001</v>
      </c>
      <c r="R193" s="216">
        <f>Q193*H193</f>
        <v>6.2678900000000004</v>
      </c>
      <c r="S193" s="216">
        <v>0</v>
      </c>
      <c r="T193" s="217">
        <f>S193*H193</f>
        <v>0</v>
      </c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R193" s="218" t="s">
        <v>134</v>
      </c>
      <c r="AT193" s="218" t="s">
        <v>129</v>
      </c>
      <c r="AU193" s="218" t="s">
        <v>81</v>
      </c>
      <c r="AY193" s="19" t="s">
        <v>127</v>
      </c>
      <c r="BE193" s="219">
        <f>IF(N193="základní",J193,0)</f>
        <v>0</v>
      </c>
      <c r="BF193" s="219">
        <f>IF(N193="snížená",J193,0)</f>
        <v>0</v>
      </c>
      <c r="BG193" s="219">
        <f>IF(N193="zákl. přenesená",J193,0)</f>
        <v>0</v>
      </c>
      <c r="BH193" s="219">
        <f>IF(N193="sníž. přenesená",J193,0)</f>
        <v>0</v>
      </c>
      <c r="BI193" s="219">
        <f>IF(N193="nulová",J193,0)</f>
        <v>0</v>
      </c>
      <c r="BJ193" s="19" t="s">
        <v>79</v>
      </c>
      <c r="BK193" s="219">
        <f>ROUND(I193*H193,2)</f>
        <v>0</v>
      </c>
      <c r="BL193" s="19" t="s">
        <v>134</v>
      </c>
      <c r="BM193" s="218" t="s">
        <v>410</v>
      </c>
    </row>
    <row r="194" s="2" customFormat="1">
      <c r="A194" s="40"/>
      <c r="B194" s="41"/>
      <c r="C194" s="42"/>
      <c r="D194" s="220" t="s">
        <v>136</v>
      </c>
      <c r="E194" s="42"/>
      <c r="F194" s="221" t="s">
        <v>411</v>
      </c>
      <c r="G194" s="42"/>
      <c r="H194" s="42"/>
      <c r="I194" s="222"/>
      <c r="J194" s="42"/>
      <c r="K194" s="42"/>
      <c r="L194" s="46"/>
      <c r="M194" s="223"/>
      <c r="N194" s="224"/>
      <c r="O194" s="86"/>
      <c r="P194" s="86"/>
      <c r="Q194" s="86"/>
      <c r="R194" s="86"/>
      <c r="S194" s="86"/>
      <c r="T194" s="87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T194" s="19" t="s">
        <v>136</v>
      </c>
      <c r="AU194" s="19" t="s">
        <v>81</v>
      </c>
    </row>
    <row r="195" s="15" customFormat="1">
      <c r="A195" s="15"/>
      <c r="B195" s="248"/>
      <c r="C195" s="249"/>
      <c r="D195" s="227" t="s">
        <v>138</v>
      </c>
      <c r="E195" s="250" t="s">
        <v>19</v>
      </c>
      <c r="F195" s="251" t="s">
        <v>412</v>
      </c>
      <c r="G195" s="249"/>
      <c r="H195" s="250" t="s">
        <v>19</v>
      </c>
      <c r="I195" s="252"/>
      <c r="J195" s="249"/>
      <c r="K195" s="249"/>
      <c r="L195" s="253"/>
      <c r="M195" s="254"/>
      <c r="N195" s="255"/>
      <c r="O195" s="255"/>
      <c r="P195" s="255"/>
      <c r="Q195" s="255"/>
      <c r="R195" s="255"/>
      <c r="S195" s="255"/>
      <c r="T195" s="256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T195" s="257" t="s">
        <v>138</v>
      </c>
      <c r="AU195" s="257" t="s">
        <v>81</v>
      </c>
      <c r="AV195" s="15" t="s">
        <v>79</v>
      </c>
      <c r="AW195" s="15" t="s">
        <v>32</v>
      </c>
      <c r="AX195" s="15" t="s">
        <v>71</v>
      </c>
      <c r="AY195" s="257" t="s">
        <v>127</v>
      </c>
    </row>
    <row r="196" s="13" customFormat="1">
      <c r="A196" s="13"/>
      <c r="B196" s="225"/>
      <c r="C196" s="226"/>
      <c r="D196" s="227" t="s">
        <v>138</v>
      </c>
      <c r="E196" s="228" t="s">
        <v>19</v>
      </c>
      <c r="F196" s="229" t="s">
        <v>167</v>
      </c>
      <c r="G196" s="226"/>
      <c r="H196" s="230">
        <v>7</v>
      </c>
      <c r="I196" s="231"/>
      <c r="J196" s="226"/>
      <c r="K196" s="226"/>
      <c r="L196" s="232"/>
      <c r="M196" s="233"/>
      <c r="N196" s="234"/>
      <c r="O196" s="234"/>
      <c r="P196" s="234"/>
      <c r="Q196" s="234"/>
      <c r="R196" s="234"/>
      <c r="S196" s="234"/>
      <c r="T196" s="235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6" t="s">
        <v>138</v>
      </c>
      <c r="AU196" s="236" t="s">
        <v>81</v>
      </c>
      <c r="AV196" s="13" t="s">
        <v>81</v>
      </c>
      <c r="AW196" s="13" t="s">
        <v>32</v>
      </c>
      <c r="AX196" s="13" t="s">
        <v>71</v>
      </c>
      <c r="AY196" s="236" t="s">
        <v>127</v>
      </c>
    </row>
    <row r="197" s="13" customFormat="1">
      <c r="A197" s="13"/>
      <c r="B197" s="225"/>
      <c r="C197" s="226"/>
      <c r="D197" s="227" t="s">
        <v>138</v>
      </c>
      <c r="E197" s="228" t="s">
        <v>19</v>
      </c>
      <c r="F197" s="229" t="s">
        <v>162</v>
      </c>
      <c r="G197" s="226"/>
      <c r="H197" s="230">
        <v>6</v>
      </c>
      <c r="I197" s="231"/>
      <c r="J197" s="226"/>
      <c r="K197" s="226"/>
      <c r="L197" s="232"/>
      <c r="M197" s="233"/>
      <c r="N197" s="234"/>
      <c r="O197" s="234"/>
      <c r="P197" s="234"/>
      <c r="Q197" s="234"/>
      <c r="R197" s="234"/>
      <c r="S197" s="234"/>
      <c r="T197" s="235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6" t="s">
        <v>138</v>
      </c>
      <c r="AU197" s="236" t="s">
        <v>81</v>
      </c>
      <c r="AV197" s="13" t="s">
        <v>81</v>
      </c>
      <c r="AW197" s="13" t="s">
        <v>32</v>
      </c>
      <c r="AX197" s="13" t="s">
        <v>71</v>
      </c>
      <c r="AY197" s="236" t="s">
        <v>127</v>
      </c>
    </row>
    <row r="198" s="13" customFormat="1">
      <c r="A198" s="13"/>
      <c r="B198" s="225"/>
      <c r="C198" s="226"/>
      <c r="D198" s="227" t="s">
        <v>138</v>
      </c>
      <c r="E198" s="228" t="s">
        <v>19</v>
      </c>
      <c r="F198" s="229" t="s">
        <v>162</v>
      </c>
      <c r="G198" s="226"/>
      <c r="H198" s="230">
        <v>6</v>
      </c>
      <c r="I198" s="231"/>
      <c r="J198" s="226"/>
      <c r="K198" s="226"/>
      <c r="L198" s="232"/>
      <c r="M198" s="233"/>
      <c r="N198" s="234"/>
      <c r="O198" s="234"/>
      <c r="P198" s="234"/>
      <c r="Q198" s="234"/>
      <c r="R198" s="234"/>
      <c r="S198" s="234"/>
      <c r="T198" s="235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6" t="s">
        <v>138</v>
      </c>
      <c r="AU198" s="236" t="s">
        <v>81</v>
      </c>
      <c r="AV198" s="13" t="s">
        <v>81</v>
      </c>
      <c r="AW198" s="13" t="s">
        <v>32</v>
      </c>
      <c r="AX198" s="13" t="s">
        <v>71</v>
      </c>
      <c r="AY198" s="236" t="s">
        <v>127</v>
      </c>
    </row>
    <row r="199" s="13" customFormat="1">
      <c r="A199" s="13"/>
      <c r="B199" s="225"/>
      <c r="C199" s="226"/>
      <c r="D199" s="227" t="s">
        <v>138</v>
      </c>
      <c r="E199" s="228" t="s">
        <v>19</v>
      </c>
      <c r="F199" s="229" t="s">
        <v>162</v>
      </c>
      <c r="G199" s="226"/>
      <c r="H199" s="230">
        <v>6</v>
      </c>
      <c r="I199" s="231"/>
      <c r="J199" s="226"/>
      <c r="K199" s="226"/>
      <c r="L199" s="232"/>
      <c r="M199" s="233"/>
      <c r="N199" s="234"/>
      <c r="O199" s="234"/>
      <c r="P199" s="234"/>
      <c r="Q199" s="234"/>
      <c r="R199" s="234"/>
      <c r="S199" s="234"/>
      <c r="T199" s="235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6" t="s">
        <v>138</v>
      </c>
      <c r="AU199" s="236" t="s">
        <v>81</v>
      </c>
      <c r="AV199" s="13" t="s">
        <v>81</v>
      </c>
      <c r="AW199" s="13" t="s">
        <v>32</v>
      </c>
      <c r="AX199" s="13" t="s">
        <v>71</v>
      </c>
      <c r="AY199" s="236" t="s">
        <v>127</v>
      </c>
    </row>
    <row r="200" s="13" customFormat="1">
      <c r="A200" s="13"/>
      <c r="B200" s="225"/>
      <c r="C200" s="226"/>
      <c r="D200" s="227" t="s">
        <v>138</v>
      </c>
      <c r="E200" s="228" t="s">
        <v>19</v>
      </c>
      <c r="F200" s="229" t="s">
        <v>162</v>
      </c>
      <c r="G200" s="226"/>
      <c r="H200" s="230">
        <v>6</v>
      </c>
      <c r="I200" s="231"/>
      <c r="J200" s="226"/>
      <c r="K200" s="226"/>
      <c r="L200" s="232"/>
      <c r="M200" s="233"/>
      <c r="N200" s="234"/>
      <c r="O200" s="234"/>
      <c r="P200" s="234"/>
      <c r="Q200" s="234"/>
      <c r="R200" s="234"/>
      <c r="S200" s="234"/>
      <c r="T200" s="235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6" t="s">
        <v>138</v>
      </c>
      <c r="AU200" s="236" t="s">
        <v>81</v>
      </c>
      <c r="AV200" s="13" t="s">
        <v>81</v>
      </c>
      <c r="AW200" s="13" t="s">
        <v>32</v>
      </c>
      <c r="AX200" s="13" t="s">
        <v>71</v>
      </c>
      <c r="AY200" s="236" t="s">
        <v>127</v>
      </c>
    </row>
    <row r="201" s="14" customFormat="1">
      <c r="A201" s="14"/>
      <c r="B201" s="237"/>
      <c r="C201" s="238"/>
      <c r="D201" s="227" t="s">
        <v>138</v>
      </c>
      <c r="E201" s="239" t="s">
        <v>19</v>
      </c>
      <c r="F201" s="240" t="s">
        <v>196</v>
      </c>
      <c r="G201" s="238"/>
      <c r="H201" s="241">
        <v>31</v>
      </c>
      <c r="I201" s="242"/>
      <c r="J201" s="238"/>
      <c r="K201" s="238"/>
      <c r="L201" s="243"/>
      <c r="M201" s="244"/>
      <c r="N201" s="245"/>
      <c r="O201" s="245"/>
      <c r="P201" s="245"/>
      <c r="Q201" s="245"/>
      <c r="R201" s="245"/>
      <c r="S201" s="245"/>
      <c r="T201" s="246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47" t="s">
        <v>138</v>
      </c>
      <c r="AU201" s="247" t="s">
        <v>81</v>
      </c>
      <c r="AV201" s="14" t="s">
        <v>134</v>
      </c>
      <c r="AW201" s="14" t="s">
        <v>32</v>
      </c>
      <c r="AX201" s="14" t="s">
        <v>79</v>
      </c>
      <c r="AY201" s="247" t="s">
        <v>127</v>
      </c>
    </row>
    <row r="202" s="2" customFormat="1" ht="24.15" customHeight="1">
      <c r="A202" s="40"/>
      <c r="B202" s="41"/>
      <c r="C202" s="262" t="s">
        <v>413</v>
      </c>
      <c r="D202" s="262" t="s">
        <v>385</v>
      </c>
      <c r="E202" s="263" t="s">
        <v>414</v>
      </c>
      <c r="F202" s="264" t="s">
        <v>415</v>
      </c>
      <c r="G202" s="265" t="s">
        <v>180</v>
      </c>
      <c r="H202" s="266">
        <v>31.620000000000001</v>
      </c>
      <c r="I202" s="267"/>
      <c r="J202" s="268">
        <f>ROUND(I202*H202,2)</f>
        <v>0</v>
      </c>
      <c r="K202" s="264" t="s">
        <v>133</v>
      </c>
      <c r="L202" s="269"/>
      <c r="M202" s="270" t="s">
        <v>19</v>
      </c>
      <c r="N202" s="271" t="s">
        <v>42</v>
      </c>
      <c r="O202" s="86"/>
      <c r="P202" s="216">
        <f>O202*H202</f>
        <v>0</v>
      </c>
      <c r="Q202" s="216">
        <v>0.048300000000000003</v>
      </c>
      <c r="R202" s="216">
        <f>Q202*H202</f>
        <v>1.5272460000000001</v>
      </c>
      <c r="S202" s="216">
        <v>0</v>
      </c>
      <c r="T202" s="217">
        <f>S202*H202</f>
        <v>0</v>
      </c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R202" s="218" t="s">
        <v>155</v>
      </c>
      <c r="AT202" s="218" t="s">
        <v>385</v>
      </c>
      <c r="AU202" s="218" t="s">
        <v>81</v>
      </c>
      <c r="AY202" s="19" t="s">
        <v>127</v>
      </c>
      <c r="BE202" s="219">
        <f>IF(N202="základní",J202,0)</f>
        <v>0</v>
      </c>
      <c r="BF202" s="219">
        <f>IF(N202="snížená",J202,0)</f>
        <v>0</v>
      </c>
      <c r="BG202" s="219">
        <f>IF(N202="zákl. přenesená",J202,0)</f>
        <v>0</v>
      </c>
      <c r="BH202" s="219">
        <f>IF(N202="sníž. přenesená",J202,0)</f>
        <v>0</v>
      </c>
      <c r="BI202" s="219">
        <f>IF(N202="nulová",J202,0)</f>
        <v>0</v>
      </c>
      <c r="BJ202" s="19" t="s">
        <v>79</v>
      </c>
      <c r="BK202" s="219">
        <f>ROUND(I202*H202,2)</f>
        <v>0</v>
      </c>
      <c r="BL202" s="19" t="s">
        <v>134</v>
      </c>
      <c r="BM202" s="218" t="s">
        <v>416</v>
      </c>
    </row>
    <row r="203" s="13" customFormat="1">
      <c r="A203" s="13"/>
      <c r="B203" s="225"/>
      <c r="C203" s="226"/>
      <c r="D203" s="227" t="s">
        <v>138</v>
      </c>
      <c r="E203" s="226"/>
      <c r="F203" s="229" t="s">
        <v>417</v>
      </c>
      <c r="G203" s="226"/>
      <c r="H203" s="230">
        <v>31.620000000000001</v>
      </c>
      <c r="I203" s="231"/>
      <c r="J203" s="226"/>
      <c r="K203" s="226"/>
      <c r="L203" s="232"/>
      <c r="M203" s="233"/>
      <c r="N203" s="234"/>
      <c r="O203" s="234"/>
      <c r="P203" s="234"/>
      <c r="Q203" s="234"/>
      <c r="R203" s="234"/>
      <c r="S203" s="234"/>
      <c r="T203" s="235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36" t="s">
        <v>138</v>
      </c>
      <c r="AU203" s="236" t="s">
        <v>81</v>
      </c>
      <c r="AV203" s="13" t="s">
        <v>81</v>
      </c>
      <c r="AW203" s="13" t="s">
        <v>4</v>
      </c>
      <c r="AX203" s="13" t="s">
        <v>79</v>
      </c>
      <c r="AY203" s="236" t="s">
        <v>127</v>
      </c>
    </row>
    <row r="204" s="2" customFormat="1" ht="49.05" customHeight="1">
      <c r="A204" s="40"/>
      <c r="B204" s="41"/>
      <c r="C204" s="207" t="s">
        <v>418</v>
      </c>
      <c r="D204" s="207" t="s">
        <v>129</v>
      </c>
      <c r="E204" s="208" t="s">
        <v>419</v>
      </c>
      <c r="F204" s="209" t="s">
        <v>420</v>
      </c>
      <c r="G204" s="210" t="s">
        <v>180</v>
      </c>
      <c r="H204" s="211">
        <v>227</v>
      </c>
      <c r="I204" s="212"/>
      <c r="J204" s="213">
        <f>ROUND(I204*H204,2)</f>
        <v>0</v>
      </c>
      <c r="K204" s="209" t="s">
        <v>133</v>
      </c>
      <c r="L204" s="46"/>
      <c r="M204" s="214" t="s">
        <v>19</v>
      </c>
      <c r="N204" s="215" t="s">
        <v>42</v>
      </c>
      <c r="O204" s="86"/>
      <c r="P204" s="216">
        <f>O204*H204</f>
        <v>0</v>
      </c>
      <c r="Q204" s="216">
        <v>0.15540000000000001</v>
      </c>
      <c r="R204" s="216">
        <f>Q204*H204</f>
        <v>35.275800000000004</v>
      </c>
      <c r="S204" s="216">
        <v>0</v>
      </c>
      <c r="T204" s="217">
        <f>S204*H204</f>
        <v>0</v>
      </c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R204" s="218" t="s">
        <v>134</v>
      </c>
      <c r="AT204" s="218" t="s">
        <v>129</v>
      </c>
      <c r="AU204" s="218" t="s">
        <v>81</v>
      </c>
      <c r="AY204" s="19" t="s">
        <v>127</v>
      </c>
      <c r="BE204" s="219">
        <f>IF(N204="základní",J204,0)</f>
        <v>0</v>
      </c>
      <c r="BF204" s="219">
        <f>IF(N204="snížená",J204,0)</f>
        <v>0</v>
      </c>
      <c r="BG204" s="219">
        <f>IF(N204="zákl. přenesená",J204,0)</f>
        <v>0</v>
      </c>
      <c r="BH204" s="219">
        <f>IF(N204="sníž. přenesená",J204,0)</f>
        <v>0</v>
      </c>
      <c r="BI204" s="219">
        <f>IF(N204="nulová",J204,0)</f>
        <v>0</v>
      </c>
      <c r="BJ204" s="19" t="s">
        <v>79</v>
      </c>
      <c r="BK204" s="219">
        <f>ROUND(I204*H204,2)</f>
        <v>0</v>
      </c>
      <c r="BL204" s="19" t="s">
        <v>134</v>
      </c>
      <c r="BM204" s="218" t="s">
        <v>421</v>
      </c>
    </row>
    <row r="205" s="2" customFormat="1">
      <c r="A205" s="40"/>
      <c r="B205" s="41"/>
      <c r="C205" s="42"/>
      <c r="D205" s="220" t="s">
        <v>136</v>
      </c>
      <c r="E205" s="42"/>
      <c r="F205" s="221" t="s">
        <v>422</v>
      </c>
      <c r="G205" s="42"/>
      <c r="H205" s="42"/>
      <c r="I205" s="222"/>
      <c r="J205" s="42"/>
      <c r="K205" s="42"/>
      <c r="L205" s="46"/>
      <c r="M205" s="223"/>
      <c r="N205" s="224"/>
      <c r="O205" s="86"/>
      <c r="P205" s="86"/>
      <c r="Q205" s="86"/>
      <c r="R205" s="86"/>
      <c r="S205" s="86"/>
      <c r="T205" s="87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T205" s="19" t="s">
        <v>136</v>
      </c>
      <c r="AU205" s="19" t="s">
        <v>81</v>
      </c>
    </row>
    <row r="206" s="13" customFormat="1">
      <c r="A206" s="13"/>
      <c r="B206" s="225"/>
      <c r="C206" s="226"/>
      <c r="D206" s="227" t="s">
        <v>138</v>
      </c>
      <c r="E206" s="228" t="s">
        <v>19</v>
      </c>
      <c r="F206" s="229" t="s">
        <v>423</v>
      </c>
      <c r="G206" s="226"/>
      <c r="H206" s="230">
        <v>105</v>
      </c>
      <c r="I206" s="231"/>
      <c r="J206" s="226"/>
      <c r="K206" s="226"/>
      <c r="L206" s="232"/>
      <c r="M206" s="233"/>
      <c r="N206" s="234"/>
      <c r="O206" s="234"/>
      <c r="P206" s="234"/>
      <c r="Q206" s="234"/>
      <c r="R206" s="234"/>
      <c r="S206" s="234"/>
      <c r="T206" s="235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36" t="s">
        <v>138</v>
      </c>
      <c r="AU206" s="236" t="s">
        <v>81</v>
      </c>
      <c r="AV206" s="13" t="s">
        <v>81</v>
      </c>
      <c r="AW206" s="13" t="s">
        <v>32</v>
      </c>
      <c r="AX206" s="13" t="s">
        <v>71</v>
      </c>
      <c r="AY206" s="236" t="s">
        <v>127</v>
      </c>
    </row>
    <row r="207" s="13" customFormat="1">
      <c r="A207" s="13"/>
      <c r="B207" s="225"/>
      <c r="C207" s="226"/>
      <c r="D207" s="227" t="s">
        <v>138</v>
      </c>
      <c r="E207" s="228" t="s">
        <v>19</v>
      </c>
      <c r="F207" s="229" t="s">
        <v>424</v>
      </c>
      <c r="G207" s="226"/>
      <c r="H207" s="230">
        <v>122</v>
      </c>
      <c r="I207" s="231"/>
      <c r="J207" s="226"/>
      <c r="K207" s="226"/>
      <c r="L207" s="232"/>
      <c r="M207" s="233"/>
      <c r="N207" s="234"/>
      <c r="O207" s="234"/>
      <c r="P207" s="234"/>
      <c r="Q207" s="234"/>
      <c r="R207" s="234"/>
      <c r="S207" s="234"/>
      <c r="T207" s="235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36" t="s">
        <v>138</v>
      </c>
      <c r="AU207" s="236" t="s">
        <v>81</v>
      </c>
      <c r="AV207" s="13" t="s">
        <v>81</v>
      </c>
      <c r="AW207" s="13" t="s">
        <v>32</v>
      </c>
      <c r="AX207" s="13" t="s">
        <v>71</v>
      </c>
      <c r="AY207" s="236" t="s">
        <v>127</v>
      </c>
    </row>
    <row r="208" s="14" customFormat="1">
      <c r="A208" s="14"/>
      <c r="B208" s="237"/>
      <c r="C208" s="238"/>
      <c r="D208" s="227" t="s">
        <v>138</v>
      </c>
      <c r="E208" s="239" t="s">
        <v>282</v>
      </c>
      <c r="F208" s="240" t="s">
        <v>196</v>
      </c>
      <c r="G208" s="238"/>
      <c r="H208" s="241">
        <v>227</v>
      </c>
      <c r="I208" s="242"/>
      <c r="J208" s="238"/>
      <c r="K208" s="238"/>
      <c r="L208" s="243"/>
      <c r="M208" s="244"/>
      <c r="N208" s="245"/>
      <c r="O208" s="245"/>
      <c r="P208" s="245"/>
      <c r="Q208" s="245"/>
      <c r="R208" s="245"/>
      <c r="S208" s="245"/>
      <c r="T208" s="246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47" t="s">
        <v>138</v>
      </c>
      <c r="AU208" s="247" t="s">
        <v>81</v>
      </c>
      <c r="AV208" s="14" t="s">
        <v>134</v>
      </c>
      <c r="AW208" s="14" t="s">
        <v>32</v>
      </c>
      <c r="AX208" s="14" t="s">
        <v>79</v>
      </c>
      <c r="AY208" s="247" t="s">
        <v>127</v>
      </c>
    </row>
    <row r="209" s="2" customFormat="1" ht="16.5" customHeight="1">
      <c r="A209" s="40"/>
      <c r="B209" s="41"/>
      <c r="C209" s="262" t="s">
        <v>425</v>
      </c>
      <c r="D209" s="262" t="s">
        <v>385</v>
      </c>
      <c r="E209" s="263" t="s">
        <v>426</v>
      </c>
      <c r="F209" s="264" t="s">
        <v>427</v>
      </c>
      <c r="G209" s="265" t="s">
        <v>180</v>
      </c>
      <c r="H209" s="266">
        <v>231.53999999999999</v>
      </c>
      <c r="I209" s="267"/>
      <c r="J209" s="268">
        <f>ROUND(I209*H209,2)</f>
        <v>0</v>
      </c>
      <c r="K209" s="264" t="s">
        <v>133</v>
      </c>
      <c r="L209" s="269"/>
      <c r="M209" s="270" t="s">
        <v>19</v>
      </c>
      <c r="N209" s="271" t="s">
        <v>42</v>
      </c>
      <c r="O209" s="86"/>
      <c r="P209" s="216">
        <f>O209*H209</f>
        <v>0</v>
      </c>
      <c r="Q209" s="216">
        <v>0.080000000000000002</v>
      </c>
      <c r="R209" s="216">
        <f>Q209*H209</f>
        <v>18.523199999999999</v>
      </c>
      <c r="S209" s="216">
        <v>0</v>
      </c>
      <c r="T209" s="217">
        <f>S209*H209</f>
        <v>0</v>
      </c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R209" s="218" t="s">
        <v>155</v>
      </c>
      <c r="AT209" s="218" t="s">
        <v>385</v>
      </c>
      <c r="AU209" s="218" t="s">
        <v>81</v>
      </c>
      <c r="AY209" s="19" t="s">
        <v>127</v>
      </c>
      <c r="BE209" s="219">
        <f>IF(N209="základní",J209,0)</f>
        <v>0</v>
      </c>
      <c r="BF209" s="219">
        <f>IF(N209="snížená",J209,0)</f>
        <v>0</v>
      </c>
      <c r="BG209" s="219">
        <f>IF(N209="zákl. přenesená",J209,0)</f>
        <v>0</v>
      </c>
      <c r="BH209" s="219">
        <f>IF(N209="sníž. přenesená",J209,0)</f>
        <v>0</v>
      </c>
      <c r="BI209" s="219">
        <f>IF(N209="nulová",J209,0)</f>
        <v>0</v>
      </c>
      <c r="BJ209" s="19" t="s">
        <v>79</v>
      </c>
      <c r="BK209" s="219">
        <f>ROUND(I209*H209,2)</f>
        <v>0</v>
      </c>
      <c r="BL209" s="19" t="s">
        <v>134</v>
      </c>
      <c r="BM209" s="218" t="s">
        <v>428</v>
      </c>
    </row>
    <row r="210" s="13" customFormat="1">
      <c r="A210" s="13"/>
      <c r="B210" s="225"/>
      <c r="C210" s="226"/>
      <c r="D210" s="227" t="s">
        <v>138</v>
      </c>
      <c r="E210" s="228" t="s">
        <v>19</v>
      </c>
      <c r="F210" s="229" t="s">
        <v>282</v>
      </c>
      <c r="G210" s="226"/>
      <c r="H210" s="230">
        <v>227</v>
      </c>
      <c r="I210" s="231"/>
      <c r="J210" s="226"/>
      <c r="K210" s="226"/>
      <c r="L210" s="232"/>
      <c r="M210" s="233"/>
      <c r="N210" s="234"/>
      <c r="O210" s="234"/>
      <c r="P210" s="234"/>
      <c r="Q210" s="234"/>
      <c r="R210" s="234"/>
      <c r="S210" s="234"/>
      <c r="T210" s="235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6" t="s">
        <v>138</v>
      </c>
      <c r="AU210" s="236" t="s">
        <v>81</v>
      </c>
      <c r="AV210" s="13" t="s">
        <v>81</v>
      </c>
      <c r="AW210" s="13" t="s">
        <v>32</v>
      </c>
      <c r="AX210" s="13" t="s">
        <v>79</v>
      </c>
      <c r="AY210" s="236" t="s">
        <v>127</v>
      </c>
    </row>
    <row r="211" s="13" customFormat="1">
      <c r="A211" s="13"/>
      <c r="B211" s="225"/>
      <c r="C211" s="226"/>
      <c r="D211" s="227" t="s">
        <v>138</v>
      </c>
      <c r="E211" s="226"/>
      <c r="F211" s="229" t="s">
        <v>429</v>
      </c>
      <c r="G211" s="226"/>
      <c r="H211" s="230">
        <v>231.53999999999999</v>
      </c>
      <c r="I211" s="231"/>
      <c r="J211" s="226"/>
      <c r="K211" s="226"/>
      <c r="L211" s="232"/>
      <c r="M211" s="233"/>
      <c r="N211" s="234"/>
      <c r="O211" s="234"/>
      <c r="P211" s="234"/>
      <c r="Q211" s="234"/>
      <c r="R211" s="234"/>
      <c r="S211" s="234"/>
      <c r="T211" s="235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36" t="s">
        <v>138</v>
      </c>
      <c r="AU211" s="236" t="s">
        <v>81</v>
      </c>
      <c r="AV211" s="13" t="s">
        <v>81</v>
      </c>
      <c r="AW211" s="13" t="s">
        <v>4</v>
      </c>
      <c r="AX211" s="13" t="s">
        <v>79</v>
      </c>
      <c r="AY211" s="236" t="s">
        <v>127</v>
      </c>
    </row>
    <row r="212" s="2" customFormat="1" ht="49.05" customHeight="1">
      <c r="A212" s="40"/>
      <c r="B212" s="41"/>
      <c r="C212" s="207" t="s">
        <v>430</v>
      </c>
      <c r="D212" s="207" t="s">
        <v>129</v>
      </c>
      <c r="E212" s="208" t="s">
        <v>419</v>
      </c>
      <c r="F212" s="209" t="s">
        <v>420</v>
      </c>
      <c r="G212" s="210" t="s">
        <v>180</v>
      </c>
      <c r="H212" s="211">
        <v>12</v>
      </c>
      <c r="I212" s="212"/>
      <c r="J212" s="213">
        <f>ROUND(I212*H212,2)</f>
        <v>0</v>
      </c>
      <c r="K212" s="209" t="s">
        <v>133</v>
      </c>
      <c r="L212" s="46"/>
      <c r="M212" s="214" t="s">
        <v>19</v>
      </c>
      <c r="N212" s="215" t="s">
        <v>42</v>
      </c>
      <c r="O212" s="86"/>
      <c r="P212" s="216">
        <f>O212*H212</f>
        <v>0</v>
      </c>
      <c r="Q212" s="216">
        <v>0.15540000000000001</v>
      </c>
      <c r="R212" s="216">
        <f>Q212*H212</f>
        <v>1.8648000000000002</v>
      </c>
      <c r="S212" s="216">
        <v>0</v>
      </c>
      <c r="T212" s="217">
        <f>S212*H212</f>
        <v>0</v>
      </c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R212" s="218" t="s">
        <v>134</v>
      </c>
      <c r="AT212" s="218" t="s">
        <v>129</v>
      </c>
      <c r="AU212" s="218" t="s">
        <v>81</v>
      </c>
      <c r="AY212" s="19" t="s">
        <v>127</v>
      </c>
      <c r="BE212" s="219">
        <f>IF(N212="základní",J212,0)</f>
        <v>0</v>
      </c>
      <c r="BF212" s="219">
        <f>IF(N212="snížená",J212,0)</f>
        <v>0</v>
      </c>
      <c r="BG212" s="219">
        <f>IF(N212="zákl. přenesená",J212,0)</f>
        <v>0</v>
      </c>
      <c r="BH212" s="219">
        <f>IF(N212="sníž. přenesená",J212,0)</f>
        <v>0</v>
      </c>
      <c r="BI212" s="219">
        <f>IF(N212="nulová",J212,0)</f>
        <v>0</v>
      </c>
      <c r="BJ212" s="19" t="s">
        <v>79</v>
      </c>
      <c r="BK212" s="219">
        <f>ROUND(I212*H212,2)</f>
        <v>0</v>
      </c>
      <c r="BL212" s="19" t="s">
        <v>134</v>
      </c>
      <c r="BM212" s="218" t="s">
        <v>431</v>
      </c>
    </row>
    <row r="213" s="2" customFormat="1">
      <c r="A213" s="40"/>
      <c r="B213" s="41"/>
      <c r="C213" s="42"/>
      <c r="D213" s="220" t="s">
        <v>136</v>
      </c>
      <c r="E213" s="42"/>
      <c r="F213" s="221" t="s">
        <v>422</v>
      </c>
      <c r="G213" s="42"/>
      <c r="H213" s="42"/>
      <c r="I213" s="222"/>
      <c r="J213" s="42"/>
      <c r="K213" s="42"/>
      <c r="L213" s="46"/>
      <c r="M213" s="223"/>
      <c r="N213" s="224"/>
      <c r="O213" s="86"/>
      <c r="P213" s="86"/>
      <c r="Q213" s="86"/>
      <c r="R213" s="86"/>
      <c r="S213" s="86"/>
      <c r="T213" s="87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T213" s="19" t="s">
        <v>136</v>
      </c>
      <c r="AU213" s="19" t="s">
        <v>81</v>
      </c>
    </row>
    <row r="214" s="15" customFormat="1">
      <c r="A214" s="15"/>
      <c r="B214" s="248"/>
      <c r="C214" s="249"/>
      <c r="D214" s="227" t="s">
        <v>138</v>
      </c>
      <c r="E214" s="250" t="s">
        <v>19</v>
      </c>
      <c r="F214" s="251" t="s">
        <v>412</v>
      </c>
      <c r="G214" s="249"/>
      <c r="H214" s="250" t="s">
        <v>19</v>
      </c>
      <c r="I214" s="252"/>
      <c r="J214" s="249"/>
      <c r="K214" s="249"/>
      <c r="L214" s="253"/>
      <c r="M214" s="254"/>
      <c r="N214" s="255"/>
      <c r="O214" s="255"/>
      <c r="P214" s="255"/>
      <c r="Q214" s="255"/>
      <c r="R214" s="255"/>
      <c r="S214" s="255"/>
      <c r="T214" s="256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T214" s="257" t="s">
        <v>138</v>
      </c>
      <c r="AU214" s="257" t="s">
        <v>81</v>
      </c>
      <c r="AV214" s="15" t="s">
        <v>79</v>
      </c>
      <c r="AW214" s="15" t="s">
        <v>32</v>
      </c>
      <c r="AX214" s="15" t="s">
        <v>71</v>
      </c>
      <c r="AY214" s="257" t="s">
        <v>127</v>
      </c>
    </row>
    <row r="215" s="13" customFormat="1">
      <c r="A215" s="13"/>
      <c r="B215" s="225"/>
      <c r="C215" s="226"/>
      <c r="D215" s="227" t="s">
        <v>138</v>
      </c>
      <c r="E215" s="228" t="s">
        <v>19</v>
      </c>
      <c r="F215" s="229" t="s">
        <v>432</v>
      </c>
      <c r="G215" s="226"/>
      <c r="H215" s="230">
        <v>12</v>
      </c>
      <c r="I215" s="231"/>
      <c r="J215" s="226"/>
      <c r="K215" s="226"/>
      <c r="L215" s="232"/>
      <c r="M215" s="233"/>
      <c r="N215" s="234"/>
      <c r="O215" s="234"/>
      <c r="P215" s="234"/>
      <c r="Q215" s="234"/>
      <c r="R215" s="234"/>
      <c r="S215" s="234"/>
      <c r="T215" s="235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6" t="s">
        <v>138</v>
      </c>
      <c r="AU215" s="236" t="s">
        <v>81</v>
      </c>
      <c r="AV215" s="13" t="s">
        <v>81</v>
      </c>
      <c r="AW215" s="13" t="s">
        <v>32</v>
      </c>
      <c r="AX215" s="13" t="s">
        <v>79</v>
      </c>
      <c r="AY215" s="236" t="s">
        <v>127</v>
      </c>
    </row>
    <row r="216" s="2" customFormat="1" ht="24.15" customHeight="1">
      <c r="A216" s="40"/>
      <c r="B216" s="41"/>
      <c r="C216" s="262" t="s">
        <v>433</v>
      </c>
      <c r="D216" s="262" t="s">
        <v>385</v>
      </c>
      <c r="E216" s="263" t="s">
        <v>434</v>
      </c>
      <c r="F216" s="264" t="s">
        <v>435</v>
      </c>
      <c r="G216" s="265" t="s">
        <v>180</v>
      </c>
      <c r="H216" s="266">
        <v>12.24</v>
      </c>
      <c r="I216" s="267"/>
      <c r="J216" s="268">
        <f>ROUND(I216*H216,2)</f>
        <v>0</v>
      </c>
      <c r="K216" s="264" t="s">
        <v>133</v>
      </c>
      <c r="L216" s="269"/>
      <c r="M216" s="270" t="s">
        <v>19</v>
      </c>
      <c r="N216" s="271" t="s">
        <v>42</v>
      </c>
      <c r="O216" s="86"/>
      <c r="P216" s="216">
        <f>O216*H216</f>
        <v>0</v>
      </c>
      <c r="Q216" s="216">
        <v>0.065670000000000006</v>
      </c>
      <c r="R216" s="216">
        <f>Q216*H216</f>
        <v>0.80380080000000009</v>
      </c>
      <c r="S216" s="216">
        <v>0</v>
      </c>
      <c r="T216" s="217">
        <f>S216*H216</f>
        <v>0</v>
      </c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R216" s="218" t="s">
        <v>155</v>
      </c>
      <c r="AT216" s="218" t="s">
        <v>385</v>
      </c>
      <c r="AU216" s="218" t="s">
        <v>81</v>
      </c>
      <c r="AY216" s="19" t="s">
        <v>127</v>
      </c>
      <c r="BE216" s="219">
        <f>IF(N216="základní",J216,0)</f>
        <v>0</v>
      </c>
      <c r="BF216" s="219">
        <f>IF(N216="snížená",J216,0)</f>
        <v>0</v>
      </c>
      <c r="BG216" s="219">
        <f>IF(N216="zákl. přenesená",J216,0)</f>
        <v>0</v>
      </c>
      <c r="BH216" s="219">
        <f>IF(N216="sníž. přenesená",J216,0)</f>
        <v>0</v>
      </c>
      <c r="BI216" s="219">
        <f>IF(N216="nulová",J216,0)</f>
        <v>0</v>
      </c>
      <c r="BJ216" s="19" t="s">
        <v>79</v>
      </c>
      <c r="BK216" s="219">
        <f>ROUND(I216*H216,2)</f>
        <v>0</v>
      </c>
      <c r="BL216" s="19" t="s">
        <v>134</v>
      </c>
      <c r="BM216" s="218" t="s">
        <v>436</v>
      </c>
    </row>
    <row r="217" s="13" customFormat="1">
      <c r="A217" s="13"/>
      <c r="B217" s="225"/>
      <c r="C217" s="226"/>
      <c r="D217" s="227" t="s">
        <v>138</v>
      </c>
      <c r="E217" s="226"/>
      <c r="F217" s="229" t="s">
        <v>437</v>
      </c>
      <c r="G217" s="226"/>
      <c r="H217" s="230">
        <v>12.24</v>
      </c>
      <c r="I217" s="231"/>
      <c r="J217" s="226"/>
      <c r="K217" s="226"/>
      <c r="L217" s="232"/>
      <c r="M217" s="233"/>
      <c r="N217" s="234"/>
      <c r="O217" s="234"/>
      <c r="P217" s="234"/>
      <c r="Q217" s="234"/>
      <c r="R217" s="234"/>
      <c r="S217" s="234"/>
      <c r="T217" s="235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36" t="s">
        <v>138</v>
      </c>
      <c r="AU217" s="236" t="s">
        <v>81</v>
      </c>
      <c r="AV217" s="13" t="s">
        <v>81</v>
      </c>
      <c r="AW217" s="13" t="s">
        <v>4</v>
      </c>
      <c r="AX217" s="13" t="s">
        <v>79</v>
      </c>
      <c r="AY217" s="236" t="s">
        <v>127</v>
      </c>
    </row>
    <row r="218" s="2" customFormat="1" ht="49.05" customHeight="1">
      <c r="A218" s="40"/>
      <c r="B218" s="41"/>
      <c r="C218" s="207" t="s">
        <v>438</v>
      </c>
      <c r="D218" s="207" t="s">
        <v>129</v>
      </c>
      <c r="E218" s="208" t="s">
        <v>439</v>
      </c>
      <c r="F218" s="209" t="s">
        <v>440</v>
      </c>
      <c r="G218" s="210" t="s">
        <v>180</v>
      </c>
      <c r="H218" s="211">
        <v>3</v>
      </c>
      <c r="I218" s="212"/>
      <c r="J218" s="213">
        <f>ROUND(I218*H218,2)</f>
        <v>0</v>
      </c>
      <c r="K218" s="209" t="s">
        <v>133</v>
      </c>
      <c r="L218" s="46"/>
      <c r="M218" s="214" t="s">
        <v>19</v>
      </c>
      <c r="N218" s="215" t="s">
        <v>42</v>
      </c>
      <c r="O218" s="86"/>
      <c r="P218" s="216">
        <f>O218*H218</f>
        <v>0</v>
      </c>
      <c r="Q218" s="216">
        <v>0.1295</v>
      </c>
      <c r="R218" s="216">
        <f>Q218*H218</f>
        <v>0.38850000000000001</v>
      </c>
      <c r="S218" s="216">
        <v>0</v>
      </c>
      <c r="T218" s="217">
        <f>S218*H218</f>
        <v>0</v>
      </c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R218" s="218" t="s">
        <v>134</v>
      </c>
      <c r="AT218" s="218" t="s">
        <v>129</v>
      </c>
      <c r="AU218" s="218" t="s">
        <v>81</v>
      </c>
      <c r="AY218" s="19" t="s">
        <v>127</v>
      </c>
      <c r="BE218" s="219">
        <f>IF(N218="základní",J218,0)</f>
        <v>0</v>
      </c>
      <c r="BF218" s="219">
        <f>IF(N218="snížená",J218,0)</f>
        <v>0</v>
      </c>
      <c r="BG218" s="219">
        <f>IF(N218="zákl. přenesená",J218,0)</f>
        <v>0</v>
      </c>
      <c r="BH218" s="219">
        <f>IF(N218="sníž. přenesená",J218,0)</f>
        <v>0</v>
      </c>
      <c r="BI218" s="219">
        <f>IF(N218="nulová",J218,0)</f>
        <v>0</v>
      </c>
      <c r="BJ218" s="19" t="s">
        <v>79</v>
      </c>
      <c r="BK218" s="219">
        <f>ROUND(I218*H218,2)</f>
        <v>0</v>
      </c>
      <c r="BL218" s="19" t="s">
        <v>134</v>
      </c>
      <c r="BM218" s="218" t="s">
        <v>441</v>
      </c>
    </row>
    <row r="219" s="2" customFormat="1">
      <c r="A219" s="40"/>
      <c r="B219" s="41"/>
      <c r="C219" s="42"/>
      <c r="D219" s="220" t="s">
        <v>136</v>
      </c>
      <c r="E219" s="42"/>
      <c r="F219" s="221" t="s">
        <v>442</v>
      </c>
      <c r="G219" s="42"/>
      <c r="H219" s="42"/>
      <c r="I219" s="222"/>
      <c r="J219" s="42"/>
      <c r="K219" s="42"/>
      <c r="L219" s="46"/>
      <c r="M219" s="223"/>
      <c r="N219" s="224"/>
      <c r="O219" s="86"/>
      <c r="P219" s="86"/>
      <c r="Q219" s="86"/>
      <c r="R219" s="86"/>
      <c r="S219" s="86"/>
      <c r="T219" s="87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T219" s="19" t="s">
        <v>136</v>
      </c>
      <c r="AU219" s="19" t="s">
        <v>81</v>
      </c>
    </row>
    <row r="220" s="2" customFormat="1" ht="16.5" customHeight="1">
      <c r="A220" s="40"/>
      <c r="B220" s="41"/>
      <c r="C220" s="262" t="s">
        <v>443</v>
      </c>
      <c r="D220" s="262" t="s">
        <v>385</v>
      </c>
      <c r="E220" s="263" t="s">
        <v>444</v>
      </c>
      <c r="F220" s="264" t="s">
        <v>445</v>
      </c>
      <c r="G220" s="265" t="s">
        <v>180</v>
      </c>
      <c r="H220" s="266">
        <v>3.0600000000000001</v>
      </c>
      <c r="I220" s="267"/>
      <c r="J220" s="268">
        <f>ROUND(I220*H220,2)</f>
        <v>0</v>
      </c>
      <c r="K220" s="264" t="s">
        <v>133</v>
      </c>
      <c r="L220" s="269"/>
      <c r="M220" s="270" t="s">
        <v>19</v>
      </c>
      <c r="N220" s="271" t="s">
        <v>42</v>
      </c>
      <c r="O220" s="86"/>
      <c r="P220" s="216">
        <f>O220*H220</f>
        <v>0</v>
      </c>
      <c r="Q220" s="216">
        <v>0.056120000000000003</v>
      </c>
      <c r="R220" s="216">
        <f>Q220*H220</f>
        <v>0.17172720000000002</v>
      </c>
      <c r="S220" s="216">
        <v>0</v>
      </c>
      <c r="T220" s="217">
        <f>S220*H220</f>
        <v>0</v>
      </c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R220" s="218" t="s">
        <v>155</v>
      </c>
      <c r="AT220" s="218" t="s">
        <v>385</v>
      </c>
      <c r="AU220" s="218" t="s">
        <v>81</v>
      </c>
      <c r="AY220" s="19" t="s">
        <v>127</v>
      </c>
      <c r="BE220" s="219">
        <f>IF(N220="základní",J220,0)</f>
        <v>0</v>
      </c>
      <c r="BF220" s="219">
        <f>IF(N220="snížená",J220,0)</f>
        <v>0</v>
      </c>
      <c r="BG220" s="219">
        <f>IF(N220="zákl. přenesená",J220,0)</f>
        <v>0</v>
      </c>
      <c r="BH220" s="219">
        <f>IF(N220="sníž. přenesená",J220,0)</f>
        <v>0</v>
      </c>
      <c r="BI220" s="219">
        <f>IF(N220="nulová",J220,0)</f>
        <v>0</v>
      </c>
      <c r="BJ220" s="19" t="s">
        <v>79</v>
      </c>
      <c r="BK220" s="219">
        <f>ROUND(I220*H220,2)</f>
        <v>0</v>
      </c>
      <c r="BL220" s="19" t="s">
        <v>134</v>
      </c>
      <c r="BM220" s="218" t="s">
        <v>446</v>
      </c>
    </row>
    <row r="221" s="13" customFormat="1">
      <c r="A221" s="13"/>
      <c r="B221" s="225"/>
      <c r="C221" s="226"/>
      <c r="D221" s="227" t="s">
        <v>138</v>
      </c>
      <c r="E221" s="226"/>
      <c r="F221" s="229" t="s">
        <v>447</v>
      </c>
      <c r="G221" s="226"/>
      <c r="H221" s="230">
        <v>3.0600000000000001</v>
      </c>
      <c r="I221" s="231"/>
      <c r="J221" s="226"/>
      <c r="K221" s="226"/>
      <c r="L221" s="232"/>
      <c r="M221" s="233"/>
      <c r="N221" s="234"/>
      <c r="O221" s="234"/>
      <c r="P221" s="234"/>
      <c r="Q221" s="234"/>
      <c r="R221" s="234"/>
      <c r="S221" s="234"/>
      <c r="T221" s="235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6" t="s">
        <v>138</v>
      </c>
      <c r="AU221" s="236" t="s">
        <v>81</v>
      </c>
      <c r="AV221" s="13" t="s">
        <v>81</v>
      </c>
      <c r="AW221" s="13" t="s">
        <v>4</v>
      </c>
      <c r="AX221" s="13" t="s">
        <v>79</v>
      </c>
      <c r="AY221" s="236" t="s">
        <v>127</v>
      </c>
    </row>
    <row r="222" s="2" customFormat="1" ht="33" customHeight="1">
      <c r="A222" s="40"/>
      <c r="B222" s="41"/>
      <c r="C222" s="207" t="s">
        <v>448</v>
      </c>
      <c r="D222" s="207" t="s">
        <v>129</v>
      </c>
      <c r="E222" s="208" t="s">
        <v>178</v>
      </c>
      <c r="F222" s="209" t="s">
        <v>179</v>
      </c>
      <c r="G222" s="210" t="s">
        <v>180</v>
      </c>
      <c r="H222" s="211">
        <v>39.5</v>
      </c>
      <c r="I222" s="212"/>
      <c r="J222" s="213">
        <f>ROUND(I222*H222,2)</f>
        <v>0</v>
      </c>
      <c r="K222" s="209" t="s">
        <v>133</v>
      </c>
      <c r="L222" s="46"/>
      <c r="M222" s="214" t="s">
        <v>19</v>
      </c>
      <c r="N222" s="215" t="s">
        <v>42</v>
      </c>
      <c r="O222" s="86"/>
      <c r="P222" s="216">
        <f>O222*H222</f>
        <v>0</v>
      </c>
      <c r="Q222" s="216">
        <v>1.0000000000000001E-05</v>
      </c>
      <c r="R222" s="216">
        <f>Q222*H222</f>
        <v>0.00039500000000000001</v>
      </c>
      <c r="S222" s="216">
        <v>0</v>
      </c>
      <c r="T222" s="217">
        <f>S222*H222</f>
        <v>0</v>
      </c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R222" s="218" t="s">
        <v>134</v>
      </c>
      <c r="AT222" s="218" t="s">
        <v>129</v>
      </c>
      <c r="AU222" s="218" t="s">
        <v>81</v>
      </c>
      <c r="AY222" s="19" t="s">
        <v>127</v>
      </c>
      <c r="BE222" s="219">
        <f>IF(N222="základní",J222,0)</f>
        <v>0</v>
      </c>
      <c r="BF222" s="219">
        <f>IF(N222="snížená",J222,0)</f>
        <v>0</v>
      </c>
      <c r="BG222" s="219">
        <f>IF(N222="zákl. přenesená",J222,0)</f>
        <v>0</v>
      </c>
      <c r="BH222" s="219">
        <f>IF(N222="sníž. přenesená",J222,0)</f>
        <v>0</v>
      </c>
      <c r="BI222" s="219">
        <f>IF(N222="nulová",J222,0)</f>
        <v>0</v>
      </c>
      <c r="BJ222" s="19" t="s">
        <v>79</v>
      </c>
      <c r="BK222" s="219">
        <f>ROUND(I222*H222,2)</f>
        <v>0</v>
      </c>
      <c r="BL222" s="19" t="s">
        <v>134</v>
      </c>
      <c r="BM222" s="218" t="s">
        <v>449</v>
      </c>
    </row>
    <row r="223" s="2" customFormat="1">
      <c r="A223" s="40"/>
      <c r="B223" s="41"/>
      <c r="C223" s="42"/>
      <c r="D223" s="220" t="s">
        <v>136</v>
      </c>
      <c r="E223" s="42"/>
      <c r="F223" s="221" t="s">
        <v>182</v>
      </c>
      <c r="G223" s="42"/>
      <c r="H223" s="42"/>
      <c r="I223" s="222"/>
      <c r="J223" s="42"/>
      <c r="K223" s="42"/>
      <c r="L223" s="46"/>
      <c r="M223" s="223"/>
      <c r="N223" s="224"/>
      <c r="O223" s="86"/>
      <c r="P223" s="86"/>
      <c r="Q223" s="86"/>
      <c r="R223" s="86"/>
      <c r="S223" s="86"/>
      <c r="T223" s="87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T223" s="19" t="s">
        <v>136</v>
      </c>
      <c r="AU223" s="19" t="s">
        <v>81</v>
      </c>
    </row>
    <row r="224" s="13" customFormat="1">
      <c r="A224" s="13"/>
      <c r="B224" s="225"/>
      <c r="C224" s="226"/>
      <c r="D224" s="227" t="s">
        <v>138</v>
      </c>
      <c r="E224" s="228" t="s">
        <v>90</v>
      </c>
      <c r="F224" s="229" t="s">
        <v>450</v>
      </c>
      <c r="G224" s="226"/>
      <c r="H224" s="230">
        <v>39.5</v>
      </c>
      <c r="I224" s="231"/>
      <c r="J224" s="226"/>
      <c r="K224" s="226"/>
      <c r="L224" s="232"/>
      <c r="M224" s="233"/>
      <c r="N224" s="234"/>
      <c r="O224" s="234"/>
      <c r="P224" s="234"/>
      <c r="Q224" s="234"/>
      <c r="R224" s="234"/>
      <c r="S224" s="234"/>
      <c r="T224" s="235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6" t="s">
        <v>138</v>
      </c>
      <c r="AU224" s="236" t="s">
        <v>81</v>
      </c>
      <c r="AV224" s="13" t="s">
        <v>81</v>
      </c>
      <c r="AW224" s="13" t="s">
        <v>32</v>
      </c>
      <c r="AX224" s="13" t="s">
        <v>79</v>
      </c>
      <c r="AY224" s="236" t="s">
        <v>127</v>
      </c>
    </row>
    <row r="225" s="2" customFormat="1" ht="55.5" customHeight="1">
      <c r="A225" s="40"/>
      <c r="B225" s="41"/>
      <c r="C225" s="207" t="s">
        <v>451</v>
      </c>
      <c r="D225" s="207" t="s">
        <v>129</v>
      </c>
      <c r="E225" s="208" t="s">
        <v>185</v>
      </c>
      <c r="F225" s="209" t="s">
        <v>186</v>
      </c>
      <c r="G225" s="210" t="s">
        <v>180</v>
      </c>
      <c r="H225" s="211">
        <v>39.5</v>
      </c>
      <c r="I225" s="212"/>
      <c r="J225" s="213">
        <f>ROUND(I225*H225,2)</f>
        <v>0</v>
      </c>
      <c r="K225" s="209" t="s">
        <v>133</v>
      </c>
      <c r="L225" s="46"/>
      <c r="M225" s="214" t="s">
        <v>19</v>
      </c>
      <c r="N225" s="215" t="s">
        <v>42</v>
      </c>
      <c r="O225" s="86"/>
      <c r="P225" s="216">
        <f>O225*H225</f>
        <v>0</v>
      </c>
      <c r="Q225" s="216">
        <v>0.00018000000000000001</v>
      </c>
      <c r="R225" s="216">
        <f>Q225*H225</f>
        <v>0.0071100000000000009</v>
      </c>
      <c r="S225" s="216">
        <v>0</v>
      </c>
      <c r="T225" s="217">
        <f>S225*H225</f>
        <v>0</v>
      </c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R225" s="218" t="s">
        <v>134</v>
      </c>
      <c r="AT225" s="218" t="s">
        <v>129</v>
      </c>
      <c r="AU225" s="218" t="s">
        <v>81</v>
      </c>
      <c r="AY225" s="19" t="s">
        <v>127</v>
      </c>
      <c r="BE225" s="219">
        <f>IF(N225="základní",J225,0)</f>
        <v>0</v>
      </c>
      <c r="BF225" s="219">
        <f>IF(N225="snížená",J225,0)</f>
        <v>0</v>
      </c>
      <c r="BG225" s="219">
        <f>IF(N225="zákl. přenesená",J225,0)</f>
        <v>0</v>
      </c>
      <c r="BH225" s="219">
        <f>IF(N225="sníž. přenesená",J225,0)</f>
        <v>0</v>
      </c>
      <c r="BI225" s="219">
        <f>IF(N225="nulová",J225,0)</f>
        <v>0</v>
      </c>
      <c r="BJ225" s="19" t="s">
        <v>79</v>
      </c>
      <c r="BK225" s="219">
        <f>ROUND(I225*H225,2)</f>
        <v>0</v>
      </c>
      <c r="BL225" s="19" t="s">
        <v>134</v>
      </c>
      <c r="BM225" s="218" t="s">
        <v>452</v>
      </c>
    </row>
    <row r="226" s="2" customFormat="1">
      <c r="A226" s="40"/>
      <c r="B226" s="41"/>
      <c r="C226" s="42"/>
      <c r="D226" s="220" t="s">
        <v>136</v>
      </c>
      <c r="E226" s="42"/>
      <c r="F226" s="221" t="s">
        <v>188</v>
      </c>
      <c r="G226" s="42"/>
      <c r="H226" s="42"/>
      <c r="I226" s="222"/>
      <c r="J226" s="42"/>
      <c r="K226" s="42"/>
      <c r="L226" s="46"/>
      <c r="M226" s="223"/>
      <c r="N226" s="224"/>
      <c r="O226" s="86"/>
      <c r="P226" s="86"/>
      <c r="Q226" s="86"/>
      <c r="R226" s="86"/>
      <c r="S226" s="86"/>
      <c r="T226" s="87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T226" s="19" t="s">
        <v>136</v>
      </c>
      <c r="AU226" s="19" t="s">
        <v>81</v>
      </c>
    </row>
    <row r="227" s="13" customFormat="1">
      <c r="A227" s="13"/>
      <c r="B227" s="225"/>
      <c r="C227" s="226"/>
      <c r="D227" s="227" t="s">
        <v>138</v>
      </c>
      <c r="E227" s="228" t="s">
        <v>19</v>
      </c>
      <c r="F227" s="229" t="s">
        <v>90</v>
      </c>
      <c r="G227" s="226"/>
      <c r="H227" s="230">
        <v>39.5</v>
      </c>
      <c r="I227" s="231"/>
      <c r="J227" s="226"/>
      <c r="K227" s="226"/>
      <c r="L227" s="232"/>
      <c r="M227" s="233"/>
      <c r="N227" s="234"/>
      <c r="O227" s="234"/>
      <c r="P227" s="234"/>
      <c r="Q227" s="234"/>
      <c r="R227" s="234"/>
      <c r="S227" s="234"/>
      <c r="T227" s="235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36" t="s">
        <v>138</v>
      </c>
      <c r="AU227" s="236" t="s">
        <v>81</v>
      </c>
      <c r="AV227" s="13" t="s">
        <v>81</v>
      </c>
      <c r="AW227" s="13" t="s">
        <v>32</v>
      </c>
      <c r="AX227" s="13" t="s">
        <v>79</v>
      </c>
      <c r="AY227" s="236" t="s">
        <v>127</v>
      </c>
    </row>
    <row r="228" s="2" customFormat="1" ht="33" customHeight="1">
      <c r="A228" s="40"/>
      <c r="B228" s="41"/>
      <c r="C228" s="207" t="s">
        <v>453</v>
      </c>
      <c r="D228" s="207" t="s">
        <v>129</v>
      </c>
      <c r="E228" s="208" t="s">
        <v>190</v>
      </c>
      <c r="F228" s="209" t="s">
        <v>191</v>
      </c>
      <c r="G228" s="210" t="s">
        <v>132</v>
      </c>
      <c r="H228" s="211">
        <v>1277.81</v>
      </c>
      <c r="I228" s="212"/>
      <c r="J228" s="213">
        <f>ROUND(I228*H228,2)</f>
        <v>0</v>
      </c>
      <c r="K228" s="209" t="s">
        <v>133</v>
      </c>
      <c r="L228" s="46"/>
      <c r="M228" s="214" t="s">
        <v>19</v>
      </c>
      <c r="N228" s="215" t="s">
        <v>42</v>
      </c>
      <c r="O228" s="86"/>
      <c r="P228" s="216">
        <f>O228*H228</f>
        <v>0</v>
      </c>
      <c r="Q228" s="216">
        <v>0</v>
      </c>
      <c r="R228" s="216">
        <f>Q228*H228</f>
        <v>0</v>
      </c>
      <c r="S228" s="216">
        <v>0.01</v>
      </c>
      <c r="T228" s="217">
        <f>S228*H228</f>
        <v>12.7781</v>
      </c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R228" s="218" t="s">
        <v>134</v>
      </c>
      <c r="AT228" s="218" t="s">
        <v>129</v>
      </c>
      <c r="AU228" s="218" t="s">
        <v>81</v>
      </c>
      <c r="AY228" s="19" t="s">
        <v>127</v>
      </c>
      <c r="BE228" s="219">
        <f>IF(N228="základní",J228,0)</f>
        <v>0</v>
      </c>
      <c r="BF228" s="219">
        <f>IF(N228="snížená",J228,0)</f>
        <v>0</v>
      </c>
      <c r="BG228" s="219">
        <f>IF(N228="zákl. přenesená",J228,0)</f>
        <v>0</v>
      </c>
      <c r="BH228" s="219">
        <f>IF(N228="sníž. přenesená",J228,0)</f>
        <v>0</v>
      </c>
      <c r="BI228" s="219">
        <f>IF(N228="nulová",J228,0)</f>
        <v>0</v>
      </c>
      <c r="BJ228" s="19" t="s">
        <v>79</v>
      </c>
      <c r="BK228" s="219">
        <f>ROUND(I228*H228,2)</f>
        <v>0</v>
      </c>
      <c r="BL228" s="19" t="s">
        <v>134</v>
      </c>
      <c r="BM228" s="218" t="s">
        <v>454</v>
      </c>
    </row>
    <row r="229" s="2" customFormat="1">
      <c r="A229" s="40"/>
      <c r="B229" s="41"/>
      <c r="C229" s="42"/>
      <c r="D229" s="220" t="s">
        <v>136</v>
      </c>
      <c r="E229" s="42"/>
      <c r="F229" s="221" t="s">
        <v>193</v>
      </c>
      <c r="G229" s="42"/>
      <c r="H229" s="42"/>
      <c r="I229" s="222"/>
      <c r="J229" s="42"/>
      <c r="K229" s="42"/>
      <c r="L229" s="46"/>
      <c r="M229" s="223"/>
      <c r="N229" s="224"/>
      <c r="O229" s="86"/>
      <c r="P229" s="86"/>
      <c r="Q229" s="86"/>
      <c r="R229" s="86"/>
      <c r="S229" s="86"/>
      <c r="T229" s="87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T229" s="19" t="s">
        <v>136</v>
      </c>
      <c r="AU229" s="19" t="s">
        <v>81</v>
      </c>
    </row>
    <row r="230" s="13" customFormat="1">
      <c r="A230" s="13"/>
      <c r="B230" s="225"/>
      <c r="C230" s="226"/>
      <c r="D230" s="227" t="s">
        <v>138</v>
      </c>
      <c r="E230" s="228" t="s">
        <v>19</v>
      </c>
      <c r="F230" s="229" t="s">
        <v>278</v>
      </c>
      <c r="G230" s="226"/>
      <c r="H230" s="230">
        <v>40.049999999999997</v>
      </c>
      <c r="I230" s="231"/>
      <c r="J230" s="226"/>
      <c r="K230" s="226"/>
      <c r="L230" s="232"/>
      <c r="M230" s="233"/>
      <c r="N230" s="234"/>
      <c r="O230" s="234"/>
      <c r="P230" s="234"/>
      <c r="Q230" s="234"/>
      <c r="R230" s="234"/>
      <c r="S230" s="234"/>
      <c r="T230" s="235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36" t="s">
        <v>138</v>
      </c>
      <c r="AU230" s="236" t="s">
        <v>81</v>
      </c>
      <c r="AV230" s="13" t="s">
        <v>81</v>
      </c>
      <c r="AW230" s="13" t="s">
        <v>32</v>
      </c>
      <c r="AX230" s="13" t="s">
        <v>71</v>
      </c>
      <c r="AY230" s="236" t="s">
        <v>127</v>
      </c>
    </row>
    <row r="231" s="13" customFormat="1">
      <c r="A231" s="13"/>
      <c r="B231" s="225"/>
      <c r="C231" s="226"/>
      <c r="D231" s="227" t="s">
        <v>138</v>
      </c>
      <c r="E231" s="228" t="s">
        <v>19</v>
      </c>
      <c r="F231" s="229" t="s">
        <v>276</v>
      </c>
      <c r="G231" s="226"/>
      <c r="H231" s="230">
        <v>1237.76</v>
      </c>
      <c r="I231" s="231"/>
      <c r="J231" s="226"/>
      <c r="K231" s="226"/>
      <c r="L231" s="232"/>
      <c r="M231" s="233"/>
      <c r="N231" s="234"/>
      <c r="O231" s="234"/>
      <c r="P231" s="234"/>
      <c r="Q231" s="234"/>
      <c r="R231" s="234"/>
      <c r="S231" s="234"/>
      <c r="T231" s="235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6" t="s">
        <v>138</v>
      </c>
      <c r="AU231" s="236" t="s">
        <v>81</v>
      </c>
      <c r="AV231" s="13" t="s">
        <v>81</v>
      </c>
      <c r="AW231" s="13" t="s">
        <v>32</v>
      </c>
      <c r="AX231" s="13" t="s">
        <v>71</v>
      </c>
      <c r="AY231" s="236" t="s">
        <v>127</v>
      </c>
    </row>
    <row r="232" s="14" customFormat="1">
      <c r="A232" s="14"/>
      <c r="B232" s="237"/>
      <c r="C232" s="238"/>
      <c r="D232" s="227" t="s">
        <v>138</v>
      </c>
      <c r="E232" s="239" t="s">
        <v>291</v>
      </c>
      <c r="F232" s="240" t="s">
        <v>196</v>
      </c>
      <c r="G232" s="238"/>
      <c r="H232" s="241">
        <v>1277.81</v>
      </c>
      <c r="I232" s="242"/>
      <c r="J232" s="238"/>
      <c r="K232" s="238"/>
      <c r="L232" s="243"/>
      <c r="M232" s="244"/>
      <c r="N232" s="245"/>
      <c r="O232" s="245"/>
      <c r="P232" s="245"/>
      <c r="Q232" s="245"/>
      <c r="R232" s="245"/>
      <c r="S232" s="245"/>
      <c r="T232" s="246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47" t="s">
        <v>138</v>
      </c>
      <c r="AU232" s="247" t="s">
        <v>81</v>
      </c>
      <c r="AV232" s="14" t="s">
        <v>134</v>
      </c>
      <c r="AW232" s="14" t="s">
        <v>32</v>
      </c>
      <c r="AX232" s="14" t="s">
        <v>79</v>
      </c>
      <c r="AY232" s="247" t="s">
        <v>127</v>
      </c>
    </row>
    <row r="233" s="13" customFormat="1">
      <c r="A233" s="13"/>
      <c r="B233" s="225"/>
      <c r="C233" s="226"/>
      <c r="D233" s="227" t="s">
        <v>138</v>
      </c>
      <c r="E233" s="228" t="s">
        <v>19</v>
      </c>
      <c r="F233" s="229" t="s">
        <v>291</v>
      </c>
      <c r="G233" s="226"/>
      <c r="H233" s="230">
        <v>1277.81</v>
      </c>
      <c r="I233" s="231"/>
      <c r="J233" s="226"/>
      <c r="K233" s="226"/>
      <c r="L233" s="232"/>
      <c r="M233" s="233"/>
      <c r="N233" s="234"/>
      <c r="O233" s="234"/>
      <c r="P233" s="234"/>
      <c r="Q233" s="234"/>
      <c r="R233" s="234"/>
      <c r="S233" s="234"/>
      <c r="T233" s="235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36" t="s">
        <v>138</v>
      </c>
      <c r="AU233" s="236" t="s">
        <v>81</v>
      </c>
      <c r="AV233" s="13" t="s">
        <v>81</v>
      </c>
      <c r="AW233" s="13" t="s">
        <v>32</v>
      </c>
      <c r="AX233" s="13" t="s">
        <v>71</v>
      </c>
      <c r="AY233" s="236" t="s">
        <v>127</v>
      </c>
    </row>
    <row r="234" s="13" customFormat="1">
      <c r="A234" s="13"/>
      <c r="B234" s="225"/>
      <c r="C234" s="226"/>
      <c r="D234" s="227" t="s">
        <v>138</v>
      </c>
      <c r="E234" s="228" t="s">
        <v>19</v>
      </c>
      <c r="F234" s="229" t="s">
        <v>280</v>
      </c>
      <c r="G234" s="226"/>
      <c r="H234" s="230">
        <v>63.5</v>
      </c>
      <c r="I234" s="231"/>
      <c r="J234" s="226"/>
      <c r="K234" s="226"/>
      <c r="L234" s="232"/>
      <c r="M234" s="233"/>
      <c r="N234" s="234"/>
      <c r="O234" s="234"/>
      <c r="P234" s="234"/>
      <c r="Q234" s="234"/>
      <c r="R234" s="234"/>
      <c r="S234" s="234"/>
      <c r="T234" s="235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36" t="s">
        <v>138</v>
      </c>
      <c r="AU234" s="236" t="s">
        <v>81</v>
      </c>
      <c r="AV234" s="13" t="s">
        <v>81</v>
      </c>
      <c r="AW234" s="13" t="s">
        <v>32</v>
      </c>
      <c r="AX234" s="13" t="s">
        <v>71</v>
      </c>
      <c r="AY234" s="236" t="s">
        <v>127</v>
      </c>
    </row>
    <row r="235" s="13" customFormat="1">
      <c r="A235" s="13"/>
      <c r="B235" s="225"/>
      <c r="C235" s="226"/>
      <c r="D235" s="227" t="s">
        <v>138</v>
      </c>
      <c r="E235" s="228" t="s">
        <v>19</v>
      </c>
      <c r="F235" s="229" t="s">
        <v>296</v>
      </c>
      <c r="G235" s="226"/>
      <c r="H235" s="230">
        <v>15</v>
      </c>
      <c r="I235" s="231"/>
      <c r="J235" s="226"/>
      <c r="K235" s="226"/>
      <c r="L235" s="232"/>
      <c r="M235" s="233"/>
      <c r="N235" s="234"/>
      <c r="O235" s="234"/>
      <c r="P235" s="234"/>
      <c r="Q235" s="234"/>
      <c r="R235" s="234"/>
      <c r="S235" s="234"/>
      <c r="T235" s="235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36" t="s">
        <v>138</v>
      </c>
      <c r="AU235" s="236" t="s">
        <v>81</v>
      </c>
      <c r="AV235" s="13" t="s">
        <v>81</v>
      </c>
      <c r="AW235" s="13" t="s">
        <v>32</v>
      </c>
      <c r="AX235" s="13" t="s">
        <v>71</v>
      </c>
      <c r="AY235" s="236" t="s">
        <v>127</v>
      </c>
    </row>
    <row r="236" s="14" customFormat="1">
      <c r="A236" s="14"/>
      <c r="B236" s="237"/>
      <c r="C236" s="238"/>
      <c r="D236" s="227" t="s">
        <v>138</v>
      </c>
      <c r="E236" s="239" t="s">
        <v>87</v>
      </c>
      <c r="F236" s="240" t="s">
        <v>196</v>
      </c>
      <c r="G236" s="238"/>
      <c r="H236" s="241">
        <v>1356.31</v>
      </c>
      <c r="I236" s="242"/>
      <c r="J236" s="238"/>
      <c r="K236" s="238"/>
      <c r="L236" s="243"/>
      <c r="M236" s="244"/>
      <c r="N236" s="245"/>
      <c r="O236" s="245"/>
      <c r="P236" s="245"/>
      <c r="Q236" s="245"/>
      <c r="R236" s="245"/>
      <c r="S236" s="245"/>
      <c r="T236" s="246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47" t="s">
        <v>138</v>
      </c>
      <c r="AU236" s="247" t="s">
        <v>81</v>
      </c>
      <c r="AV236" s="14" t="s">
        <v>134</v>
      </c>
      <c r="AW236" s="14" t="s">
        <v>32</v>
      </c>
      <c r="AX236" s="14" t="s">
        <v>71</v>
      </c>
      <c r="AY236" s="247" t="s">
        <v>127</v>
      </c>
    </row>
    <row r="237" s="2" customFormat="1" ht="66.75" customHeight="1">
      <c r="A237" s="40"/>
      <c r="B237" s="41"/>
      <c r="C237" s="207" t="s">
        <v>455</v>
      </c>
      <c r="D237" s="207" t="s">
        <v>129</v>
      </c>
      <c r="E237" s="208" t="s">
        <v>197</v>
      </c>
      <c r="F237" s="209" t="s">
        <v>198</v>
      </c>
      <c r="G237" s="210" t="s">
        <v>132</v>
      </c>
      <c r="H237" s="211">
        <v>48</v>
      </c>
      <c r="I237" s="212"/>
      <c r="J237" s="213">
        <f>ROUND(I237*H237,2)</f>
        <v>0</v>
      </c>
      <c r="K237" s="209" t="s">
        <v>133</v>
      </c>
      <c r="L237" s="46"/>
      <c r="M237" s="214" t="s">
        <v>19</v>
      </c>
      <c r="N237" s="215" t="s">
        <v>42</v>
      </c>
      <c r="O237" s="86"/>
      <c r="P237" s="216">
        <f>O237*H237</f>
        <v>0</v>
      </c>
      <c r="Q237" s="216">
        <v>0</v>
      </c>
      <c r="R237" s="216">
        <f>Q237*H237</f>
        <v>0</v>
      </c>
      <c r="S237" s="216">
        <v>0.252</v>
      </c>
      <c r="T237" s="217">
        <f>S237*H237</f>
        <v>12.096</v>
      </c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R237" s="218" t="s">
        <v>134</v>
      </c>
      <c r="AT237" s="218" t="s">
        <v>129</v>
      </c>
      <c r="AU237" s="218" t="s">
        <v>81</v>
      </c>
      <c r="AY237" s="19" t="s">
        <v>127</v>
      </c>
      <c r="BE237" s="219">
        <f>IF(N237="základní",J237,0)</f>
        <v>0</v>
      </c>
      <c r="BF237" s="219">
        <f>IF(N237="snížená",J237,0)</f>
        <v>0</v>
      </c>
      <c r="BG237" s="219">
        <f>IF(N237="zákl. přenesená",J237,0)</f>
        <v>0</v>
      </c>
      <c r="BH237" s="219">
        <f>IF(N237="sníž. přenesená",J237,0)</f>
        <v>0</v>
      </c>
      <c r="BI237" s="219">
        <f>IF(N237="nulová",J237,0)</f>
        <v>0</v>
      </c>
      <c r="BJ237" s="19" t="s">
        <v>79</v>
      </c>
      <c r="BK237" s="219">
        <f>ROUND(I237*H237,2)</f>
        <v>0</v>
      </c>
      <c r="BL237" s="19" t="s">
        <v>134</v>
      </c>
      <c r="BM237" s="218" t="s">
        <v>456</v>
      </c>
    </row>
    <row r="238" s="2" customFormat="1">
      <c r="A238" s="40"/>
      <c r="B238" s="41"/>
      <c r="C238" s="42"/>
      <c r="D238" s="220" t="s">
        <v>136</v>
      </c>
      <c r="E238" s="42"/>
      <c r="F238" s="221" t="s">
        <v>200</v>
      </c>
      <c r="G238" s="42"/>
      <c r="H238" s="42"/>
      <c r="I238" s="222"/>
      <c r="J238" s="42"/>
      <c r="K238" s="42"/>
      <c r="L238" s="46"/>
      <c r="M238" s="223"/>
      <c r="N238" s="224"/>
      <c r="O238" s="86"/>
      <c r="P238" s="86"/>
      <c r="Q238" s="86"/>
      <c r="R238" s="86"/>
      <c r="S238" s="86"/>
      <c r="T238" s="87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T238" s="19" t="s">
        <v>136</v>
      </c>
      <c r="AU238" s="19" t="s">
        <v>81</v>
      </c>
    </row>
    <row r="239" s="13" customFormat="1">
      <c r="A239" s="13"/>
      <c r="B239" s="225"/>
      <c r="C239" s="226"/>
      <c r="D239" s="227" t="s">
        <v>138</v>
      </c>
      <c r="E239" s="228" t="s">
        <v>85</v>
      </c>
      <c r="F239" s="229" t="s">
        <v>274</v>
      </c>
      <c r="G239" s="226"/>
      <c r="H239" s="230">
        <v>80</v>
      </c>
      <c r="I239" s="231"/>
      <c r="J239" s="226"/>
      <c r="K239" s="226"/>
      <c r="L239" s="232"/>
      <c r="M239" s="233"/>
      <c r="N239" s="234"/>
      <c r="O239" s="234"/>
      <c r="P239" s="234"/>
      <c r="Q239" s="234"/>
      <c r="R239" s="234"/>
      <c r="S239" s="234"/>
      <c r="T239" s="235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36" t="s">
        <v>138</v>
      </c>
      <c r="AU239" s="236" t="s">
        <v>81</v>
      </c>
      <c r="AV239" s="13" t="s">
        <v>81</v>
      </c>
      <c r="AW239" s="13" t="s">
        <v>32</v>
      </c>
      <c r="AX239" s="13" t="s">
        <v>71</v>
      </c>
      <c r="AY239" s="236" t="s">
        <v>127</v>
      </c>
    </row>
    <row r="240" s="13" customFormat="1">
      <c r="A240" s="13"/>
      <c r="B240" s="225"/>
      <c r="C240" s="226"/>
      <c r="D240" s="227" t="s">
        <v>138</v>
      </c>
      <c r="E240" s="228" t="s">
        <v>19</v>
      </c>
      <c r="F240" s="229" t="s">
        <v>145</v>
      </c>
      <c r="G240" s="226"/>
      <c r="H240" s="230">
        <v>48</v>
      </c>
      <c r="I240" s="231"/>
      <c r="J240" s="226"/>
      <c r="K240" s="226"/>
      <c r="L240" s="232"/>
      <c r="M240" s="233"/>
      <c r="N240" s="234"/>
      <c r="O240" s="234"/>
      <c r="P240" s="234"/>
      <c r="Q240" s="234"/>
      <c r="R240" s="234"/>
      <c r="S240" s="234"/>
      <c r="T240" s="235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6" t="s">
        <v>138</v>
      </c>
      <c r="AU240" s="236" t="s">
        <v>81</v>
      </c>
      <c r="AV240" s="13" t="s">
        <v>81</v>
      </c>
      <c r="AW240" s="13" t="s">
        <v>32</v>
      </c>
      <c r="AX240" s="13" t="s">
        <v>79</v>
      </c>
      <c r="AY240" s="236" t="s">
        <v>127</v>
      </c>
    </row>
    <row r="241" s="12" customFormat="1" ht="22.8" customHeight="1">
      <c r="A241" s="12"/>
      <c r="B241" s="191"/>
      <c r="C241" s="192"/>
      <c r="D241" s="193" t="s">
        <v>70</v>
      </c>
      <c r="E241" s="205" t="s">
        <v>203</v>
      </c>
      <c r="F241" s="205" t="s">
        <v>204</v>
      </c>
      <c r="G241" s="192"/>
      <c r="H241" s="192"/>
      <c r="I241" s="195"/>
      <c r="J241" s="206">
        <f>BK241</f>
        <v>0</v>
      </c>
      <c r="K241" s="192"/>
      <c r="L241" s="197"/>
      <c r="M241" s="198"/>
      <c r="N241" s="199"/>
      <c r="O241" s="199"/>
      <c r="P241" s="200">
        <f>SUM(P242:P265)</f>
        <v>0</v>
      </c>
      <c r="Q241" s="199"/>
      <c r="R241" s="200">
        <f>SUM(R242:R265)</f>
        <v>0</v>
      </c>
      <c r="S241" s="199"/>
      <c r="T241" s="201">
        <f>SUM(T242:T265)</f>
        <v>0</v>
      </c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R241" s="202" t="s">
        <v>79</v>
      </c>
      <c r="AT241" s="203" t="s">
        <v>70</v>
      </c>
      <c r="AU241" s="203" t="s">
        <v>79</v>
      </c>
      <c r="AY241" s="202" t="s">
        <v>127</v>
      </c>
      <c r="BK241" s="204">
        <f>SUM(BK242:BK265)</f>
        <v>0</v>
      </c>
    </row>
    <row r="242" s="2" customFormat="1" ht="37.8" customHeight="1">
      <c r="A242" s="40"/>
      <c r="B242" s="41"/>
      <c r="C242" s="207" t="s">
        <v>457</v>
      </c>
      <c r="D242" s="207" t="s">
        <v>129</v>
      </c>
      <c r="E242" s="208" t="s">
        <v>206</v>
      </c>
      <c r="F242" s="209" t="s">
        <v>207</v>
      </c>
      <c r="G242" s="210" t="s">
        <v>208</v>
      </c>
      <c r="H242" s="211">
        <v>190.57499999999999</v>
      </c>
      <c r="I242" s="212"/>
      <c r="J242" s="213">
        <f>ROUND(I242*H242,2)</f>
        <v>0</v>
      </c>
      <c r="K242" s="209" t="s">
        <v>133</v>
      </c>
      <c r="L242" s="46"/>
      <c r="M242" s="214" t="s">
        <v>19</v>
      </c>
      <c r="N242" s="215" t="s">
        <v>42</v>
      </c>
      <c r="O242" s="86"/>
      <c r="P242" s="216">
        <f>O242*H242</f>
        <v>0</v>
      </c>
      <c r="Q242" s="216">
        <v>0</v>
      </c>
      <c r="R242" s="216">
        <f>Q242*H242</f>
        <v>0</v>
      </c>
      <c r="S242" s="216">
        <v>0</v>
      </c>
      <c r="T242" s="217">
        <f>S242*H242</f>
        <v>0</v>
      </c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R242" s="218" t="s">
        <v>134</v>
      </c>
      <c r="AT242" s="218" t="s">
        <v>129</v>
      </c>
      <c r="AU242" s="218" t="s">
        <v>81</v>
      </c>
      <c r="AY242" s="19" t="s">
        <v>127</v>
      </c>
      <c r="BE242" s="219">
        <f>IF(N242="základní",J242,0)</f>
        <v>0</v>
      </c>
      <c r="BF242" s="219">
        <f>IF(N242="snížená",J242,0)</f>
        <v>0</v>
      </c>
      <c r="BG242" s="219">
        <f>IF(N242="zákl. přenesená",J242,0)</f>
        <v>0</v>
      </c>
      <c r="BH242" s="219">
        <f>IF(N242="sníž. přenesená",J242,0)</f>
        <v>0</v>
      </c>
      <c r="BI242" s="219">
        <f>IF(N242="nulová",J242,0)</f>
        <v>0</v>
      </c>
      <c r="BJ242" s="19" t="s">
        <v>79</v>
      </c>
      <c r="BK242" s="219">
        <f>ROUND(I242*H242,2)</f>
        <v>0</v>
      </c>
      <c r="BL242" s="19" t="s">
        <v>134</v>
      </c>
      <c r="BM242" s="218" t="s">
        <v>458</v>
      </c>
    </row>
    <row r="243" s="2" customFormat="1">
      <c r="A243" s="40"/>
      <c r="B243" s="41"/>
      <c r="C243" s="42"/>
      <c r="D243" s="220" t="s">
        <v>136</v>
      </c>
      <c r="E243" s="42"/>
      <c r="F243" s="221" t="s">
        <v>210</v>
      </c>
      <c r="G243" s="42"/>
      <c r="H243" s="42"/>
      <c r="I243" s="222"/>
      <c r="J243" s="42"/>
      <c r="K243" s="42"/>
      <c r="L243" s="46"/>
      <c r="M243" s="223"/>
      <c r="N243" s="224"/>
      <c r="O243" s="86"/>
      <c r="P243" s="86"/>
      <c r="Q243" s="86"/>
      <c r="R243" s="86"/>
      <c r="S243" s="86"/>
      <c r="T243" s="87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T243" s="19" t="s">
        <v>136</v>
      </c>
      <c r="AU243" s="19" t="s">
        <v>81</v>
      </c>
    </row>
    <row r="244" s="2" customFormat="1" ht="37.8" customHeight="1">
      <c r="A244" s="40"/>
      <c r="B244" s="41"/>
      <c r="C244" s="207" t="s">
        <v>459</v>
      </c>
      <c r="D244" s="207" t="s">
        <v>129</v>
      </c>
      <c r="E244" s="208" t="s">
        <v>212</v>
      </c>
      <c r="F244" s="209" t="s">
        <v>213</v>
      </c>
      <c r="G244" s="210" t="s">
        <v>208</v>
      </c>
      <c r="H244" s="211">
        <v>482.32999999999998</v>
      </c>
      <c r="I244" s="212"/>
      <c r="J244" s="213">
        <f>ROUND(I244*H244,2)</f>
        <v>0</v>
      </c>
      <c r="K244" s="209" t="s">
        <v>133</v>
      </c>
      <c r="L244" s="46"/>
      <c r="M244" s="214" t="s">
        <v>19</v>
      </c>
      <c r="N244" s="215" t="s">
        <v>42</v>
      </c>
      <c r="O244" s="86"/>
      <c r="P244" s="216">
        <f>O244*H244</f>
        <v>0</v>
      </c>
      <c r="Q244" s="216">
        <v>0</v>
      </c>
      <c r="R244" s="216">
        <f>Q244*H244</f>
        <v>0</v>
      </c>
      <c r="S244" s="216">
        <v>0</v>
      </c>
      <c r="T244" s="217">
        <f>S244*H244</f>
        <v>0</v>
      </c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R244" s="218" t="s">
        <v>134</v>
      </c>
      <c r="AT244" s="218" t="s">
        <v>129</v>
      </c>
      <c r="AU244" s="218" t="s">
        <v>81</v>
      </c>
      <c r="AY244" s="19" t="s">
        <v>127</v>
      </c>
      <c r="BE244" s="219">
        <f>IF(N244="základní",J244,0)</f>
        <v>0</v>
      </c>
      <c r="BF244" s="219">
        <f>IF(N244="snížená",J244,0)</f>
        <v>0</v>
      </c>
      <c r="BG244" s="219">
        <f>IF(N244="zákl. přenesená",J244,0)</f>
        <v>0</v>
      </c>
      <c r="BH244" s="219">
        <f>IF(N244="sníž. přenesená",J244,0)</f>
        <v>0</v>
      </c>
      <c r="BI244" s="219">
        <f>IF(N244="nulová",J244,0)</f>
        <v>0</v>
      </c>
      <c r="BJ244" s="19" t="s">
        <v>79</v>
      </c>
      <c r="BK244" s="219">
        <f>ROUND(I244*H244,2)</f>
        <v>0</v>
      </c>
      <c r="BL244" s="19" t="s">
        <v>134</v>
      </c>
      <c r="BM244" s="218" t="s">
        <v>460</v>
      </c>
    </row>
    <row r="245" s="2" customFormat="1">
      <c r="A245" s="40"/>
      <c r="B245" s="41"/>
      <c r="C245" s="42"/>
      <c r="D245" s="220" t="s">
        <v>136</v>
      </c>
      <c r="E245" s="42"/>
      <c r="F245" s="221" t="s">
        <v>215</v>
      </c>
      <c r="G245" s="42"/>
      <c r="H245" s="42"/>
      <c r="I245" s="222"/>
      <c r="J245" s="42"/>
      <c r="K245" s="42"/>
      <c r="L245" s="46"/>
      <c r="M245" s="223"/>
      <c r="N245" s="224"/>
      <c r="O245" s="86"/>
      <c r="P245" s="86"/>
      <c r="Q245" s="86"/>
      <c r="R245" s="86"/>
      <c r="S245" s="86"/>
      <c r="T245" s="87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T245" s="19" t="s">
        <v>136</v>
      </c>
      <c r="AU245" s="19" t="s">
        <v>81</v>
      </c>
    </row>
    <row r="246" s="13" customFormat="1">
      <c r="A246" s="13"/>
      <c r="B246" s="225"/>
      <c r="C246" s="226"/>
      <c r="D246" s="227" t="s">
        <v>138</v>
      </c>
      <c r="E246" s="228" t="s">
        <v>19</v>
      </c>
      <c r="F246" s="229" t="s">
        <v>461</v>
      </c>
      <c r="G246" s="226"/>
      <c r="H246" s="230">
        <v>190.57499999999999</v>
      </c>
      <c r="I246" s="231"/>
      <c r="J246" s="226"/>
      <c r="K246" s="226"/>
      <c r="L246" s="232"/>
      <c r="M246" s="233"/>
      <c r="N246" s="234"/>
      <c r="O246" s="234"/>
      <c r="P246" s="234"/>
      <c r="Q246" s="234"/>
      <c r="R246" s="234"/>
      <c r="S246" s="234"/>
      <c r="T246" s="235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36" t="s">
        <v>138</v>
      </c>
      <c r="AU246" s="236" t="s">
        <v>81</v>
      </c>
      <c r="AV246" s="13" t="s">
        <v>81</v>
      </c>
      <c r="AW246" s="13" t="s">
        <v>32</v>
      </c>
      <c r="AX246" s="13" t="s">
        <v>71</v>
      </c>
      <c r="AY246" s="236" t="s">
        <v>127</v>
      </c>
    </row>
    <row r="247" s="13" customFormat="1">
      <c r="A247" s="13"/>
      <c r="B247" s="225"/>
      <c r="C247" s="226"/>
      <c r="D247" s="227" t="s">
        <v>138</v>
      </c>
      <c r="E247" s="228" t="s">
        <v>19</v>
      </c>
      <c r="F247" s="229" t="s">
        <v>217</v>
      </c>
      <c r="G247" s="226"/>
      <c r="H247" s="230">
        <v>-142.34200000000001</v>
      </c>
      <c r="I247" s="231"/>
      <c r="J247" s="226"/>
      <c r="K247" s="226"/>
      <c r="L247" s="232"/>
      <c r="M247" s="233"/>
      <c r="N247" s="234"/>
      <c r="O247" s="234"/>
      <c r="P247" s="234"/>
      <c r="Q247" s="234"/>
      <c r="R247" s="234"/>
      <c r="S247" s="234"/>
      <c r="T247" s="235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6" t="s">
        <v>138</v>
      </c>
      <c r="AU247" s="236" t="s">
        <v>81</v>
      </c>
      <c r="AV247" s="13" t="s">
        <v>81</v>
      </c>
      <c r="AW247" s="13" t="s">
        <v>32</v>
      </c>
      <c r="AX247" s="13" t="s">
        <v>71</v>
      </c>
      <c r="AY247" s="236" t="s">
        <v>127</v>
      </c>
    </row>
    <row r="248" s="14" customFormat="1">
      <c r="A248" s="14"/>
      <c r="B248" s="237"/>
      <c r="C248" s="238"/>
      <c r="D248" s="227" t="s">
        <v>138</v>
      </c>
      <c r="E248" s="239" t="s">
        <v>19</v>
      </c>
      <c r="F248" s="240" t="s">
        <v>196</v>
      </c>
      <c r="G248" s="238"/>
      <c r="H248" s="241">
        <v>48.232999999999997</v>
      </c>
      <c r="I248" s="242"/>
      <c r="J248" s="238"/>
      <c r="K248" s="238"/>
      <c r="L248" s="243"/>
      <c r="M248" s="244"/>
      <c r="N248" s="245"/>
      <c r="O248" s="245"/>
      <c r="P248" s="245"/>
      <c r="Q248" s="245"/>
      <c r="R248" s="245"/>
      <c r="S248" s="245"/>
      <c r="T248" s="246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47" t="s">
        <v>138</v>
      </c>
      <c r="AU248" s="247" t="s">
        <v>81</v>
      </c>
      <c r="AV248" s="14" t="s">
        <v>134</v>
      </c>
      <c r="AW248" s="14" t="s">
        <v>32</v>
      </c>
      <c r="AX248" s="14" t="s">
        <v>79</v>
      </c>
      <c r="AY248" s="247" t="s">
        <v>127</v>
      </c>
    </row>
    <row r="249" s="13" customFormat="1">
      <c r="A249" s="13"/>
      <c r="B249" s="225"/>
      <c r="C249" s="226"/>
      <c r="D249" s="227" t="s">
        <v>138</v>
      </c>
      <c r="E249" s="226"/>
      <c r="F249" s="229" t="s">
        <v>462</v>
      </c>
      <c r="G249" s="226"/>
      <c r="H249" s="230">
        <v>482.32999999999998</v>
      </c>
      <c r="I249" s="231"/>
      <c r="J249" s="226"/>
      <c r="K249" s="226"/>
      <c r="L249" s="232"/>
      <c r="M249" s="233"/>
      <c r="N249" s="234"/>
      <c r="O249" s="234"/>
      <c r="P249" s="234"/>
      <c r="Q249" s="234"/>
      <c r="R249" s="234"/>
      <c r="S249" s="234"/>
      <c r="T249" s="235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36" t="s">
        <v>138</v>
      </c>
      <c r="AU249" s="236" t="s">
        <v>81</v>
      </c>
      <c r="AV249" s="13" t="s">
        <v>81</v>
      </c>
      <c r="AW249" s="13" t="s">
        <v>4</v>
      </c>
      <c r="AX249" s="13" t="s">
        <v>79</v>
      </c>
      <c r="AY249" s="236" t="s">
        <v>127</v>
      </c>
    </row>
    <row r="250" s="2" customFormat="1" ht="37.8" customHeight="1">
      <c r="A250" s="40"/>
      <c r="B250" s="41"/>
      <c r="C250" s="207" t="s">
        <v>463</v>
      </c>
      <c r="D250" s="207" t="s">
        <v>129</v>
      </c>
      <c r="E250" s="208" t="s">
        <v>212</v>
      </c>
      <c r="F250" s="209" t="s">
        <v>213</v>
      </c>
      <c r="G250" s="210" t="s">
        <v>208</v>
      </c>
      <c r="H250" s="211">
        <v>284.68400000000003</v>
      </c>
      <c r="I250" s="212"/>
      <c r="J250" s="213">
        <f>ROUND(I250*H250,2)</f>
        <v>0</v>
      </c>
      <c r="K250" s="209" t="s">
        <v>133</v>
      </c>
      <c r="L250" s="46"/>
      <c r="M250" s="214" t="s">
        <v>19</v>
      </c>
      <c r="N250" s="215" t="s">
        <v>42</v>
      </c>
      <c r="O250" s="86"/>
      <c r="P250" s="216">
        <f>O250*H250</f>
        <v>0</v>
      </c>
      <c r="Q250" s="216">
        <v>0</v>
      </c>
      <c r="R250" s="216">
        <f>Q250*H250</f>
        <v>0</v>
      </c>
      <c r="S250" s="216">
        <v>0</v>
      </c>
      <c r="T250" s="217">
        <f>S250*H250</f>
        <v>0</v>
      </c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R250" s="218" t="s">
        <v>134</v>
      </c>
      <c r="AT250" s="218" t="s">
        <v>129</v>
      </c>
      <c r="AU250" s="218" t="s">
        <v>81</v>
      </c>
      <c r="AY250" s="19" t="s">
        <v>127</v>
      </c>
      <c r="BE250" s="219">
        <f>IF(N250="základní",J250,0)</f>
        <v>0</v>
      </c>
      <c r="BF250" s="219">
        <f>IF(N250="snížená",J250,0)</f>
        <v>0</v>
      </c>
      <c r="BG250" s="219">
        <f>IF(N250="zákl. přenesená",J250,0)</f>
        <v>0</v>
      </c>
      <c r="BH250" s="219">
        <f>IF(N250="sníž. přenesená",J250,0)</f>
        <v>0</v>
      </c>
      <c r="BI250" s="219">
        <f>IF(N250="nulová",J250,0)</f>
        <v>0</v>
      </c>
      <c r="BJ250" s="19" t="s">
        <v>79</v>
      </c>
      <c r="BK250" s="219">
        <f>ROUND(I250*H250,2)</f>
        <v>0</v>
      </c>
      <c r="BL250" s="19" t="s">
        <v>134</v>
      </c>
      <c r="BM250" s="218" t="s">
        <v>464</v>
      </c>
    </row>
    <row r="251" s="2" customFormat="1">
      <c r="A251" s="40"/>
      <c r="B251" s="41"/>
      <c r="C251" s="42"/>
      <c r="D251" s="220" t="s">
        <v>136</v>
      </c>
      <c r="E251" s="42"/>
      <c r="F251" s="221" t="s">
        <v>215</v>
      </c>
      <c r="G251" s="42"/>
      <c r="H251" s="42"/>
      <c r="I251" s="222"/>
      <c r="J251" s="42"/>
      <c r="K251" s="42"/>
      <c r="L251" s="46"/>
      <c r="M251" s="223"/>
      <c r="N251" s="224"/>
      <c r="O251" s="86"/>
      <c r="P251" s="86"/>
      <c r="Q251" s="86"/>
      <c r="R251" s="86"/>
      <c r="S251" s="86"/>
      <c r="T251" s="87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T251" s="19" t="s">
        <v>136</v>
      </c>
      <c r="AU251" s="19" t="s">
        <v>81</v>
      </c>
    </row>
    <row r="252" s="15" customFormat="1">
      <c r="A252" s="15"/>
      <c r="B252" s="248"/>
      <c r="C252" s="249"/>
      <c r="D252" s="227" t="s">
        <v>138</v>
      </c>
      <c r="E252" s="250" t="s">
        <v>19</v>
      </c>
      <c r="F252" s="251" t="s">
        <v>221</v>
      </c>
      <c r="G252" s="249"/>
      <c r="H252" s="250" t="s">
        <v>19</v>
      </c>
      <c r="I252" s="252"/>
      <c r="J252" s="249"/>
      <c r="K252" s="249"/>
      <c r="L252" s="253"/>
      <c r="M252" s="254"/>
      <c r="N252" s="255"/>
      <c r="O252" s="255"/>
      <c r="P252" s="255"/>
      <c r="Q252" s="255"/>
      <c r="R252" s="255"/>
      <c r="S252" s="255"/>
      <c r="T252" s="256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T252" s="257" t="s">
        <v>138</v>
      </c>
      <c r="AU252" s="257" t="s">
        <v>81</v>
      </c>
      <c r="AV252" s="15" t="s">
        <v>79</v>
      </c>
      <c r="AW252" s="15" t="s">
        <v>32</v>
      </c>
      <c r="AX252" s="15" t="s">
        <v>71</v>
      </c>
      <c r="AY252" s="257" t="s">
        <v>127</v>
      </c>
    </row>
    <row r="253" s="13" customFormat="1">
      <c r="A253" s="13"/>
      <c r="B253" s="225"/>
      <c r="C253" s="226"/>
      <c r="D253" s="227" t="s">
        <v>138</v>
      </c>
      <c r="E253" s="228" t="s">
        <v>92</v>
      </c>
      <c r="F253" s="229" t="s">
        <v>297</v>
      </c>
      <c r="G253" s="226"/>
      <c r="H253" s="230">
        <v>142.34200000000001</v>
      </c>
      <c r="I253" s="231"/>
      <c r="J253" s="226"/>
      <c r="K253" s="226"/>
      <c r="L253" s="232"/>
      <c r="M253" s="233"/>
      <c r="N253" s="234"/>
      <c r="O253" s="234"/>
      <c r="P253" s="234"/>
      <c r="Q253" s="234"/>
      <c r="R253" s="234"/>
      <c r="S253" s="234"/>
      <c r="T253" s="235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36" t="s">
        <v>138</v>
      </c>
      <c r="AU253" s="236" t="s">
        <v>81</v>
      </c>
      <c r="AV253" s="13" t="s">
        <v>81</v>
      </c>
      <c r="AW253" s="13" t="s">
        <v>32</v>
      </c>
      <c r="AX253" s="13" t="s">
        <v>79</v>
      </c>
      <c r="AY253" s="236" t="s">
        <v>127</v>
      </c>
    </row>
    <row r="254" s="13" customFormat="1">
      <c r="A254" s="13"/>
      <c r="B254" s="225"/>
      <c r="C254" s="226"/>
      <c r="D254" s="227" t="s">
        <v>138</v>
      </c>
      <c r="E254" s="226"/>
      <c r="F254" s="229" t="s">
        <v>465</v>
      </c>
      <c r="G254" s="226"/>
      <c r="H254" s="230">
        <v>284.68400000000003</v>
      </c>
      <c r="I254" s="231"/>
      <c r="J254" s="226"/>
      <c r="K254" s="226"/>
      <c r="L254" s="232"/>
      <c r="M254" s="233"/>
      <c r="N254" s="234"/>
      <c r="O254" s="234"/>
      <c r="P254" s="234"/>
      <c r="Q254" s="234"/>
      <c r="R254" s="234"/>
      <c r="S254" s="234"/>
      <c r="T254" s="235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36" t="s">
        <v>138</v>
      </c>
      <c r="AU254" s="236" t="s">
        <v>81</v>
      </c>
      <c r="AV254" s="13" t="s">
        <v>81</v>
      </c>
      <c r="AW254" s="13" t="s">
        <v>4</v>
      </c>
      <c r="AX254" s="13" t="s">
        <v>79</v>
      </c>
      <c r="AY254" s="236" t="s">
        <v>127</v>
      </c>
    </row>
    <row r="255" s="2" customFormat="1" ht="24.15" customHeight="1">
      <c r="A255" s="40"/>
      <c r="B255" s="41"/>
      <c r="C255" s="207" t="s">
        <v>466</v>
      </c>
      <c r="D255" s="207" t="s">
        <v>129</v>
      </c>
      <c r="E255" s="208" t="s">
        <v>224</v>
      </c>
      <c r="F255" s="209" t="s">
        <v>225</v>
      </c>
      <c r="G255" s="210" t="s">
        <v>208</v>
      </c>
      <c r="H255" s="211">
        <v>48.232999999999997</v>
      </c>
      <c r="I255" s="212"/>
      <c r="J255" s="213">
        <f>ROUND(I255*H255,2)</f>
        <v>0</v>
      </c>
      <c r="K255" s="209" t="s">
        <v>133</v>
      </c>
      <c r="L255" s="46"/>
      <c r="M255" s="214" t="s">
        <v>19</v>
      </c>
      <c r="N255" s="215" t="s">
        <v>42</v>
      </c>
      <c r="O255" s="86"/>
      <c r="P255" s="216">
        <f>O255*H255</f>
        <v>0</v>
      </c>
      <c r="Q255" s="216">
        <v>0</v>
      </c>
      <c r="R255" s="216">
        <f>Q255*H255</f>
        <v>0</v>
      </c>
      <c r="S255" s="216">
        <v>0</v>
      </c>
      <c r="T255" s="217">
        <f>S255*H255</f>
        <v>0</v>
      </c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R255" s="218" t="s">
        <v>134</v>
      </c>
      <c r="AT255" s="218" t="s">
        <v>129</v>
      </c>
      <c r="AU255" s="218" t="s">
        <v>81</v>
      </c>
      <c r="AY255" s="19" t="s">
        <v>127</v>
      </c>
      <c r="BE255" s="219">
        <f>IF(N255="základní",J255,0)</f>
        <v>0</v>
      </c>
      <c r="BF255" s="219">
        <f>IF(N255="snížená",J255,0)</f>
        <v>0</v>
      </c>
      <c r="BG255" s="219">
        <f>IF(N255="zákl. přenesená",J255,0)</f>
        <v>0</v>
      </c>
      <c r="BH255" s="219">
        <f>IF(N255="sníž. přenesená",J255,0)</f>
        <v>0</v>
      </c>
      <c r="BI255" s="219">
        <f>IF(N255="nulová",J255,0)</f>
        <v>0</v>
      </c>
      <c r="BJ255" s="19" t="s">
        <v>79</v>
      </c>
      <c r="BK255" s="219">
        <f>ROUND(I255*H255,2)</f>
        <v>0</v>
      </c>
      <c r="BL255" s="19" t="s">
        <v>134</v>
      </c>
      <c r="BM255" s="218" t="s">
        <v>467</v>
      </c>
    </row>
    <row r="256" s="2" customFormat="1">
      <c r="A256" s="40"/>
      <c r="B256" s="41"/>
      <c r="C256" s="42"/>
      <c r="D256" s="220" t="s">
        <v>136</v>
      </c>
      <c r="E256" s="42"/>
      <c r="F256" s="221" t="s">
        <v>227</v>
      </c>
      <c r="G256" s="42"/>
      <c r="H256" s="42"/>
      <c r="I256" s="222"/>
      <c r="J256" s="42"/>
      <c r="K256" s="42"/>
      <c r="L256" s="46"/>
      <c r="M256" s="223"/>
      <c r="N256" s="224"/>
      <c r="O256" s="86"/>
      <c r="P256" s="86"/>
      <c r="Q256" s="86"/>
      <c r="R256" s="86"/>
      <c r="S256" s="86"/>
      <c r="T256" s="87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T256" s="19" t="s">
        <v>136</v>
      </c>
      <c r="AU256" s="19" t="s">
        <v>81</v>
      </c>
    </row>
    <row r="257" s="13" customFormat="1">
      <c r="A257" s="13"/>
      <c r="B257" s="225"/>
      <c r="C257" s="226"/>
      <c r="D257" s="227" t="s">
        <v>138</v>
      </c>
      <c r="E257" s="228" t="s">
        <v>19</v>
      </c>
      <c r="F257" s="229" t="s">
        <v>461</v>
      </c>
      <c r="G257" s="226"/>
      <c r="H257" s="230">
        <v>190.57499999999999</v>
      </c>
      <c r="I257" s="231"/>
      <c r="J257" s="226"/>
      <c r="K257" s="226"/>
      <c r="L257" s="232"/>
      <c r="M257" s="233"/>
      <c r="N257" s="234"/>
      <c r="O257" s="234"/>
      <c r="P257" s="234"/>
      <c r="Q257" s="234"/>
      <c r="R257" s="234"/>
      <c r="S257" s="234"/>
      <c r="T257" s="235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36" t="s">
        <v>138</v>
      </c>
      <c r="AU257" s="236" t="s">
        <v>81</v>
      </c>
      <c r="AV257" s="13" t="s">
        <v>81</v>
      </c>
      <c r="AW257" s="13" t="s">
        <v>32</v>
      </c>
      <c r="AX257" s="13" t="s">
        <v>71</v>
      </c>
      <c r="AY257" s="236" t="s">
        <v>127</v>
      </c>
    </row>
    <row r="258" s="13" customFormat="1">
      <c r="A258" s="13"/>
      <c r="B258" s="225"/>
      <c r="C258" s="226"/>
      <c r="D258" s="227" t="s">
        <v>138</v>
      </c>
      <c r="E258" s="228" t="s">
        <v>19</v>
      </c>
      <c r="F258" s="229" t="s">
        <v>217</v>
      </c>
      <c r="G258" s="226"/>
      <c r="H258" s="230">
        <v>-142.34200000000001</v>
      </c>
      <c r="I258" s="231"/>
      <c r="J258" s="226"/>
      <c r="K258" s="226"/>
      <c r="L258" s="232"/>
      <c r="M258" s="233"/>
      <c r="N258" s="234"/>
      <c r="O258" s="234"/>
      <c r="P258" s="234"/>
      <c r="Q258" s="234"/>
      <c r="R258" s="234"/>
      <c r="S258" s="234"/>
      <c r="T258" s="235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36" t="s">
        <v>138</v>
      </c>
      <c r="AU258" s="236" t="s">
        <v>81</v>
      </c>
      <c r="AV258" s="13" t="s">
        <v>81</v>
      </c>
      <c r="AW258" s="13" t="s">
        <v>32</v>
      </c>
      <c r="AX258" s="13" t="s">
        <v>71</v>
      </c>
      <c r="AY258" s="236" t="s">
        <v>127</v>
      </c>
    </row>
    <row r="259" s="14" customFormat="1">
      <c r="A259" s="14"/>
      <c r="B259" s="237"/>
      <c r="C259" s="238"/>
      <c r="D259" s="227" t="s">
        <v>138</v>
      </c>
      <c r="E259" s="239" t="s">
        <v>19</v>
      </c>
      <c r="F259" s="240" t="s">
        <v>196</v>
      </c>
      <c r="G259" s="238"/>
      <c r="H259" s="241">
        <v>48.232999999999997</v>
      </c>
      <c r="I259" s="242"/>
      <c r="J259" s="238"/>
      <c r="K259" s="238"/>
      <c r="L259" s="243"/>
      <c r="M259" s="244"/>
      <c r="N259" s="245"/>
      <c r="O259" s="245"/>
      <c r="P259" s="245"/>
      <c r="Q259" s="245"/>
      <c r="R259" s="245"/>
      <c r="S259" s="245"/>
      <c r="T259" s="246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47" t="s">
        <v>138</v>
      </c>
      <c r="AU259" s="247" t="s">
        <v>81</v>
      </c>
      <c r="AV259" s="14" t="s">
        <v>134</v>
      </c>
      <c r="AW259" s="14" t="s">
        <v>32</v>
      </c>
      <c r="AX259" s="14" t="s">
        <v>79</v>
      </c>
      <c r="AY259" s="247" t="s">
        <v>127</v>
      </c>
    </row>
    <row r="260" s="2" customFormat="1" ht="44.25" customHeight="1">
      <c r="A260" s="40"/>
      <c r="B260" s="41"/>
      <c r="C260" s="207" t="s">
        <v>468</v>
      </c>
      <c r="D260" s="207" t="s">
        <v>129</v>
      </c>
      <c r="E260" s="208" t="s">
        <v>229</v>
      </c>
      <c r="F260" s="209" t="s">
        <v>230</v>
      </c>
      <c r="G260" s="210" t="s">
        <v>208</v>
      </c>
      <c r="H260" s="211">
        <v>48.232999999999997</v>
      </c>
      <c r="I260" s="212"/>
      <c r="J260" s="213">
        <f>ROUND(I260*H260,2)</f>
        <v>0</v>
      </c>
      <c r="K260" s="209" t="s">
        <v>133</v>
      </c>
      <c r="L260" s="46"/>
      <c r="M260" s="214" t="s">
        <v>19</v>
      </c>
      <c r="N260" s="215" t="s">
        <v>42</v>
      </c>
      <c r="O260" s="86"/>
      <c r="P260" s="216">
        <f>O260*H260</f>
        <v>0</v>
      </c>
      <c r="Q260" s="216">
        <v>0</v>
      </c>
      <c r="R260" s="216">
        <f>Q260*H260</f>
        <v>0</v>
      </c>
      <c r="S260" s="216">
        <v>0</v>
      </c>
      <c r="T260" s="217">
        <f>S260*H260</f>
        <v>0</v>
      </c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R260" s="218" t="s">
        <v>134</v>
      </c>
      <c r="AT260" s="218" t="s">
        <v>129</v>
      </c>
      <c r="AU260" s="218" t="s">
        <v>81</v>
      </c>
      <c r="AY260" s="19" t="s">
        <v>127</v>
      </c>
      <c r="BE260" s="219">
        <f>IF(N260="základní",J260,0)</f>
        <v>0</v>
      </c>
      <c r="BF260" s="219">
        <f>IF(N260="snížená",J260,0)</f>
        <v>0</v>
      </c>
      <c r="BG260" s="219">
        <f>IF(N260="zákl. přenesená",J260,0)</f>
        <v>0</v>
      </c>
      <c r="BH260" s="219">
        <f>IF(N260="sníž. přenesená",J260,0)</f>
        <v>0</v>
      </c>
      <c r="BI260" s="219">
        <f>IF(N260="nulová",J260,0)</f>
        <v>0</v>
      </c>
      <c r="BJ260" s="19" t="s">
        <v>79</v>
      </c>
      <c r="BK260" s="219">
        <f>ROUND(I260*H260,2)</f>
        <v>0</v>
      </c>
      <c r="BL260" s="19" t="s">
        <v>134</v>
      </c>
      <c r="BM260" s="218" t="s">
        <v>469</v>
      </c>
    </row>
    <row r="261" s="2" customFormat="1">
      <c r="A261" s="40"/>
      <c r="B261" s="41"/>
      <c r="C261" s="42"/>
      <c r="D261" s="220" t="s">
        <v>136</v>
      </c>
      <c r="E261" s="42"/>
      <c r="F261" s="221" t="s">
        <v>232</v>
      </c>
      <c r="G261" s="42"/>
      <c r="H261" s="42"/>
      <c r="I261" s="222"/>
      <c r="J261" s="42"/>
      <c r="K261" s="42"/>
      <c r="L261" s="46"/>
      <c r="M261" s="223"/>
      <c r="N261" s="224"/>
      <c r="O261" s="86"/>
      <c r="P261" s="86"/>
      <c r="Q261" s="86"/>
      <c r="R261" s="86"/>
      <c r="S261" s="86"/>
      <c r="T261" s="87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T261" s="19" t="s">
        <v>136</v>
      </c>
      <c r="AU261" s="19" t="s">
        <v>81</v>
      </c>
    </row>
    <row r="262" s="15" customFormat="1">
      <c r="A262" s="15"/>
      <c r="B262" s="248"/>
      <c r="C262" s="249"/>
      <c r="D262" s="227" t="s">
        <v>138</v>
      </c>
      <c r="E262" s="250" t="s">
        <v>19</v>
      </c>
      <c r="F262" s="251" t="s">
        <v>233</v>
      </c>
      <c r="G262" s="249"/>
      <c r="H262" s="250" t="s">
        <v>19</v>
      </c>
      <c r="I262" s="252"/>
      <c r="J262" s="249"/>
      <c r="K262" s="249"/>
      <c r="L262" s="253"/>
      <c r="M262" s="254"/>
      <c r="N262" s="255"/>
      <c r="O262" s="255"/>
      <c r="P262" s="255"/>
      <c r="Q262" s="255"/>
      <c r="R262" s="255"/>
      <c r="S262" s="255"/>
      <c r="T262" s="256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T262" s="257" t="s">
        <v>138</v>
      </c>
      <c r="AU262" s="257" t="s">
        <v>81</v>
      </c>
      <c r="AV262" s="15" t="s">
        <v>79</v>
      </c>
      <c r="AW262" s="15" t="s">
        <v>32</v>
      </c>
      <c r="AX262" s="15" t="s">
        <v>71</v>
      </c>
      <c r="AY262" s="257" t="s">
        <v>127</v>
      </c>
    </row>
    <row r="263" s="13" customFormat="1">
      <c r="A263" s="13"/>
      <c r="B263" s="225"/>
      <c r="C263" s="226"/>
      <c r="D263" s="227" t="s">
        <v>138</v>
      </c>
      <c r="E263" s="228" t="s">
        <v>19</v>
      </c>
      <c r="F263" s="229" t="s">
        <v>461</v>
      </c>
      <c r="G263" s="226"/>
      <c r="H263" s="230">
        <v>190.57499999999999</v>
      </c>
      <c r="I263" s="231"/>
      <c r="J263" s="226"/>
      <c r="K263" s="226"/>
      <c r="L263" s="232"/>
      <c r="M263" s="233"/>
      <c r="N263" s="234"/>
      <c r="O263" s="234"/>
      <c r="P263" s="234"/>
      <c r="Q263" s="234"/>
      <c r="R263" s="234"/>
      <c r="S263" s="234"/>
      <c r="T263" s="235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36" t="s">
        <v>138</v>
      </c>
      <c r="AU263" s="236" t="s">
        <v>81</v>
      </c>
      <c r="AV263" s="13" t="s">
        <v>81</v>
      </c>
      <c r="AW263" s="13" t="s">
        <v>32</v>
      </c>
      <c r="AX263" s="13" t="s">
        <v>71</v>
      </c>
      <c r="AY263" s="236" t="s">
        <v>127</v>
      </c>
    </row>
    <row r="264" s="13" customFormat="1">
      <c r="A264" s="13"/>
      <c r="B264" s="225"/>
      <c r="C264" s="226"/>
      <c r="D264" s="227" t="s">
        <v>138</v>
      </c>
      <c r="E264" s="228" t="s">
        <v>19</v>
      </c>
      <c r="F264" s="229" t="s">
        <v>217</v>
      </c>
      <c r="G264" s="226"/>
      <c r="H264" s="230">
        <v>-142.34200000000001</v>
      </c>
      <c r="I264" s="231"/>
      <c r="J264" s="226"/>
      <c r="K264" s="226"/>
      <c r="L264" s="232"/>
      <c r="M264" s="233"/>
      <c r="N264" s="234"/>
      <c r="O264" s="234"/>
      <c r="P264" s="234"/>
      <c r="Q264" s="234"/>
      <c r="R264" s="234"/>
      <c r="S264" s="234"/>
      <c r="T264" s="235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36" t="s">
        <v>138</v>
      </c>
      <c r="AU264" s="236" t="s">
        <v>81</v>
      </c>
      <c r="AV264" s="13" t="s">
        <v>81</v>
      </c>
      <c r="AW264" s="13" t="s">
        <v>32</v>
      </c>
      <c r="AX264" s="13" t="s">
        <v>71</v>
      </c>
      <c r="AY264" s="236" t="s">
        <v>127</v>
      </c>
    </row>
    <row r="265" s="14" customFormat="1">
      <c r="A265" s="14"/>
      <c r="B265" s="237"/>
      <c r="C265" s="238"/>
      <c r="D265" s="227" t="s">
        <v>138</v>
      </c>
      <c r="E265" s="239" t="s">
        <v>19</v>
      </c>
      <c r="F265" s="240" t="s">
        <v>196</v>
      </c>
      <c r="G265" s="238"/>
      <c r="H265" s="241">
        <v>48.232999999999997</v>
      </c>
      <c r="I265" s="242"/>
      <c r="J265" s="238"/>
      <c r="K265" s="238"/>
      <c r="L265" s="243"/>
      <c r="M265" s="244"/>
      <c r="N265" s="245"/>
      <c r="O265" s="245"/>
      <c r="P265" s="245"/>
      <c r="Q265" s="245"/>
      <c r="R265" s="245"/>
      <c r="S265" s="245"/>
      <c r="T265" s="246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47" t="s">
        <v>138</v>
      </c>
      <c r="AU265" s="247" t="s">
        <v>81</v>
      </c>
      <c r="AV265" s="14" t="s">
        <v>134</v>
      </c>
      <c r="AW265" s="14" t="s">
        <v>32</v>
      </c>
      <c r="AX265" s="14" t="s">
        <v>79</v>
      </c>
      <c r="AY265" s="247" t="s">
        <v>127</v>
      </c>
    </row>
    <row r="266" s="12" customFormat="1" ht="22.8" customHeight="1">
      <c r="A266" s="12"/>
      <c r="B266" s="191"/>
      <c r="C266" s="192"/>
      <c r="D266" s="193" t="s">
        <v>70</v>
      </c>
      <c r="E266" s="205" t="s">
        <v>237</v>
      </c>
      <c r="F266" s="205" t="s">
        <v>238</v>
      </c>
      <c r="G266" s="192"/>
      <c r="H266" s="192"/>
      <c r="I266" s="195"/>
      <c r="J266" s="206">
        <f>BK266</f>
        <v>0</v>
      </c>
      <c r="K266" s="192"/>
      <c r="L266" s="197"/>
      <c r="M266" s="198"/>
      <c r="N266" s="199"/>
      <c r="O266" s="199"/>
      <c r="P266" s="200">
        <f>SUM(P267:P268)</f>
        <v>0</v>
      </c>
      <c r="Q266" s="199"/>
      <c r="R266" s="200">
        <f>SUM(R267:R268)</f>
        <v>0</v>
      </c>
      <c r="S266" s="199"/>
      <c r="T266" s="201">
        <f>SUM(T267:T268)</f>
        <v>0</v>
      </c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R266" s="202" t="s">
        <v>79</v>
      </c>
      <c r="AT266" s="203" t="s">
        <v>70</v>
      </c>
      <c r="AU266" s="203" t="s">
        <v>79</v>
      </c>
      <c r="AY266" s="202" t="s">
        <v>127</v>
      </c>
      <c r="BK266" s="204">
        <f>SUM(BK267:BK268)</f>
        <v>0</v>
      </c>
    </row>
    <row r="267" s="2" customFormat="1" ht="44.25" customHeight="1">
      <c r="A267" s="40"/>
      <c r="B267" s="41"/>
      <c r="C267" s="207" t="s">
        <v>470</v>
      </c>
      <c r="D267" s="207" t="s">
        <v>129</v>
      </c>
      <c r="E267" s="208" t="s">
        <v>239</v>
      </c>
      <c r="F267" s="209" t="s">
        <v>240</v>
      </c>
      <c r="G267" s="210" t="s">
        <v>208</v>
      </c>
      <c r="H267" s="211">
        <v>328.28899999999999</v>
      </c>
      <c r="I267" s="212"/>
      <c r="J267" s="213">
        <f>ROUND(I267*H267,2)</f>
        <v>0</v>
      </c>
      <c r="K267" s="209" t="s">
        <v>133</v>
      </c>
      <c r="L267" s="46"/>
      <c r="M267" s="214" t="s">
        <v>19</v>
      </c>
      <c r="N267" s="215" t="s">
        <v>42</v>
      </c>
      <c r="O267" s="86"/>
      <c r="P267" s="216">
        <f>O267*H267</f>
        <v>0</v>
      </c>
      <c r="Q267" s="216">
        <v>0</v>
      </c>
      <c r="R267" s="216">
        <f>Q267*H267</f>
        <v>0</v>
      </c>
      <c r="S267" s="216">
        <v>0</v>
      </c>
      <c r="T267" s="217">
        <f>S267*H267</f>
        <v>0</v>
      </c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R267" s="218" t="s">
        <v>134</v>
      </c>
      <c r="AT267" s="218" t="s">
        <v>129</v>
      </c>
      <c r="AU267" s="218" t="s">
        <v>81</v>
      </c>
      <c r="AY267" s="19" t="s">
        <v>127</v>
      </c>
      <c r="BE267" s="219">
        <f>IF(N267="základní",J267,0)</f>
        <v>0</v>
      </c>
      <c r="BF267" s="219">
        <f>IF(N267="snížená",J267,0)</f>
        <v>0</v>
      </c>
      <c r="BG267" s="219">
        <f>IF(N267="zákl. přenesená",J267,0)</f>
        <v>0</v>
      </c>
      <c r="BH267" s="219">
        <f>IF(N267="sníž. přenesená",J267,0)</f>
        <v>0</v>
      </c>
      <c r="BI267" s="219">
        <f>IF(N267="nulová",J267,0)</f>
        <v>0</v>
      </c>
      <c r="BJ267" s="19" t="s">
        <v>79</v>
      </c>
      <c r="BK267" s="219">
        <f>ROUND(I267*H267,2)</f>
        <v>0</v>
      </c>
      <c r="BL267" s="19" t="s">
        <v>134</v>
      </c>
      <c r="BM267" s="218" t="s">
        <v>471</v>
      </c>
    </row>
    <row r="268" s="2" customFormat="1">
      <c r="A268" s="40"/>
      <c r="B268" s="41"/>
      <c r="C268" s="42"/>
      <c r="D268" s="220" t="s">
        <v>136</v>
      </c>
      <c r="E268" s="42"/>
      <c r="F268" s="221" t="s">
        <v>242</v>
      </c>
      <c r="G268" s="42"/>
      <c r="H268" s="42"/>
      <c r="I268" s="222"/>
      <c r="J268" s="42"/>
      <c r="K268" s="42"/>
      <c r="L268" s="46"/>
      <c r="M268" s="223"/>
      <c r="N268" s="224"/>
      <c r="O268" s="86"/>
      <c r="P268" s="86"/>
      <c r="Q268" s="86"/>
      <c r="R268" s="86"/>
      <c r="S268" s="86"/>
      <c r="T268" s="87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T268" s="19" t="s">
        <v>136</v>
      </c>
      <c r="AU268" s="19" t="s">
        <v>81</v>
      </c>
    </row>
    <row r="269" s="12" customFormat="1" ht="25.92" customHeight="1">
      <c r="A269" s="12"/>
      <c r="B269" s="191"/>
      <c r="C269" s="192"/>
      <c r="D269" s="193" t="s">
        <v>70</v>
      </c>
      <c r="E269" s="194" t="s">
        <v>243</v>
      </c>
      <c r="F269" s="194" t="s">
        <v>244</v>
      </c>
      <c r="G269" s="192"/>
      <c r="H269" s="192"/>
      <c r="I269" s="195"/>
      <c r="J269" s="196">
        <f>BK269</f>
        <v>0</v>
      </c>
      <c r="K269" s="192"/>
      <c r="L269" s="197"/>
      <c r="M269" s="198"/>
      <c r="N269" s="199"/>
      <c r="O269" s="199"/>
      <c r="P269" s="200">
        <f>P270+P273+P276+P279</f>
        <v>0</v>
      </c>
      <c r="Q269" s="199"/>
      <c r="R269" s="200">
        <f>R270+R273+R276+R279</f>
        <v>0</v>
      </c>
      <c r="S269" s="199"/>
      <c r="T269" s="201">
        <f>T270+T273+T276+T279</f>
        <v>0</v>
      </c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R269" s="202" t="s">
        <v>139</v>
      </c>
      <c r="AT269" s="203" t="s">
        <v>70</v>
      </c>
      <c r="AU269" s="203" t="s">
        <v>71</v>
      </c>
      <c r="AY269" s="202" t="s">
        <v>127</v>
      </c>
      <c r="BK269" s="204">
        <f>BK270+BK273+BK276+BK279</f>
        <v>0</v>
      </c>
    </row>
    <row r="270" s="12" customFormat="1" ht="22.8" customHeight="1">
      <c r="A270" s="12"/>
      <c r="B270" s="191"/>
      <c r="C270" s="192"/>
      <c r="D270" s="193" t="s">
        <v>70</v>
      </c>
      <c r="E270" s="205" t="s">
        <v>245</v>
      </c>
      <c r="F270" s="205" t="s">
        <v>246</v>
      </c>
      <c r="G270" s="192"/>
      <c r="H270" s="192"/>
      <c r="I270" s="195"/>
      <c r="J270" s="206">
        <f>BK270</f>
        <v>0</v>
      </c>
      <c r="K270" s="192"/>
      <c r="L270" s="197"/>
      <c r="M270" s="198"/>
      <c r="N270" s="199"/>
      <c r="O270" s="199"/>
      <c r="P270" s="200">
        <f>SUM(P271:P272)</f>
        <v>0</v>
      </c>
      <c r="Q270" s="199"/>
      <c r="R270" s="200">
        <f>SUM(R271:R272)</f>
        <v>0</v>
      </c>
      <c r="S270" s="199"/>
      <c r="T270" s="201">
        <f>SUM(T271:T272)</f>
        <v>0</v>
      </c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R270" s="202" t="s">
        <v>139</v>
      </c>
      <c r="AT270" s="203" t="s">
        <v>70</v>
      </c>
      <c r="AU270" s="203" t="s">
        <v>79</v>
      </c>
      <c r="AY270" s="202" t="s">
        <v>127</v>
      </c>
      <c r="BK270" s="204">
        <f>SUM(BK271:BK272)</f>
        <v>0</v>
      </c>
    </row>
    <row r="271" s="2" customFormat="1" ht="16.5" customHeight="1">
      <c r="A271" s="40"/>
      <c r="B271" s="41"/>
      <c r="C271" s="207" t="s">
        <v>472</v>
      </c>
      <c r="D271" s="207" t="s">
        <v>129</v>
      </c>
      <c r="E271" s="208" t="s">
        <v>248</v>
      </c>
      <c r="F271" s="209" t="s">
        <v>249</v>
      </c>
      <c r="G271" s="210" t="s">
        <v>250</v>
      </c>
      <c r="H271" s="211">
        <v>1</v>
      </c>
      <c r="I271" s="212"/>
      <c r="J271" s="213">
        <f>ROUND(I271*H271,2)</f>
        <v>0</v>
      </c>
      <c r="K271" s="209" t="s">
        <v>133</v>
      </c>
      <c r="L271" s="46"/>
      <c r="M271" s="214" t="s">
        <v>19</v>
      </c>
      <c r="N271" s="215" t="s">
        <v>42</v>
      </c>
      <c r="O271" s="86"/>
      <c r="P271" s="216">
        <f>O271*H271</f>
        <v>0</v>
      </c>
      <c r="Q271" s="216">
        <v>0</v>
      </c>
      <c r="R271" s="216">
        <f>Q271*H271</f>
        <v>0</v>
      </c>
      <c r="S271" s="216">
        <v>0</v>
      </c>
      <c r="T271" s="217">
        <f>S271*H271</f>
        <v>0</v>
      </c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R271" s="218" t="s">
        <v>251</v>
      </c>
      <c r="AT271" s="218" t="s">
        <v>129</v>
      </c>
      <c r="AU271" s="218" t="s">
        <v>81</v>
      </c>
      <c r="AY271" s="19" t="s">
        <v>127</v>
      </c>
      <c r="BE271" s="219">
        <f>IF(N271="základní",J271,0)</f>
        <v>0</v>
      </c>
      <c r="BF271" s="219">
        <f>IF(N271="snížená",J271,0)</f>
        <v>0</v>
      </c>
      <c r="BG271" s="219">
        <f>IF(N271="zákl. přenesená",J271,0)</f>
        <v>0</v>
      </c>
      <c r="BH271" s="219">
        <f>IF(N271="sníž. přenesená",J271,0)</f>
        <v>0</v>
      </c>
      <c r="BI271" s="219">
        <f>IF(N271="nulová",J271,0)</f>
        <v>0</v>
      </c>
      <c r="BJ271" s="19" t="s">
        <v>79</v>
      </c>
      <c r="BK271" s="219">
        <f>ROUND(I271*H271,2)</f>
        <v>0</v>
      </c>
      <c r="BL271" s="19" t="s">
        <v>251</v>
      </c>
      <c r="BM271" s="218" t="s">
        <v>473</v>
      </c>
    </row>
    <row r="272" s="2" customFormat="1">
      <c r="A272" s="40"/>
      <c r="B272" s="41"/>
      <c r="C272" s="42"/>
      <c r="D272" s="220" t="s">
        <v>136</v>
      </c>
      <c r="E272" s="42"/>
      <c r="F272" s="221" t="s">
        <v>253</v>
      </c>
      <c r="G272" s="42"/>
      <c r="H272" s="42"/>
      <c r="I272" s="222"/>
      <c r="J272" s="42"/>
      <c r="K272" s="42"/>
      <c r="L272" s="46"/>
      <c r="M272" s="223"/>
      <c r="N272" s="224"/>
      <c r="O272" s="86"/>
      <c r="P272" s="86"/>
      <c r="Q272" s="86"/>
      <c r="R272" s="86"/>
      <c r="S272" s="86"/>
      <c r="T272" s="87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T272" s="19" t="s">
        <v>136</v>
      </c>
      <c r="AU272" s="19" t="s">
        <v>81</v>
      </c>
    </row>
    <row r="273" s="12" customFormat="1" ht="22.8" customHeight="1">
      <c r="A273" s="12"/>
      <c r="B273" s="191"/>
      <c r="C273" s="192"/>
      <c r="D273" s="193" t="s">
        <v>70</v>
      </c>
      <c r="E273" s="205" t="s">
        <v>254</v>
      </c>
      <c r="F273" s="205" t="s">
        <v>255</v>
      </c>
      <c r="G273" s="192"/>
      <c r="H273" s="192"/>
      <c r="I273" s="195"/>
      <c r="J273" s="206">
        <f>BK273</f>
        <v>0</v>
      </c>
      <c r="K273" s="192"/>
      <c r="L273" s="197"/>
      <c r="M273" s="198"/>
      <c r="N273" s="199"/>
      <c r="O273" s="199"/>
      <c r="P273" s="200">
        <f>SUM(P274:P275)</f>
        <v>0</v>
      </c>
      <c r="Q273" s="199"/>
      <c r="R273" s="200">
        <f>SUM(R274:R275)</f>
        <v>0</v>
      </c>
      <c r="S273" s="199"/>
      <c r="T273" s="201">
        <f>SUM(T274:T275)</f>
        <v>0</v>
      </c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R273" s="202" t="s">
        <v>139</v>
      </c>
      <c r="AT273" s="203" t="s">
        <v>70</v>
      </c>
      <c r="AU273" s="203" t="s">
        <v>79</v>
      </c>
      <c r="AY273" s="202" t="s">
        <v>127</v>
      </c>
      <c r="BK273" s="204">
        <f>SUM(BK274:BK275)</f>
        <v>0</v>
      </c>
    </row>
    <row r="274" s="2" customFormat="1" ht="16.5" customHeight="1">
      <c r="A274" s="40"/>
      <c r="B274" s="41"/>
      <c r="C274" s="207" t="s">
        <v>474</v>
      </c>
      <c r="D274" s="207" t="s">
        <v>129</v>
      </c>
      <c r="E274" s="208" t="s">
        <v>257</v>
      </c>
      <c r="F274" s="209" t="s">
        <v>258</v>
      </c>
      <c r="G274" s="210" t="s">
        <v>250</v>
      </c>
      <c r="H274" s="211">
        <v>1</v>
      </c>
      <c r="I274" s="212"/>
      <c r="J274" s="213">
        <f>ROUND(I274*H274,2)</f>
        <v>0</v>
      </c>
      <c r="K274" s="209" t="s">
        <v>133</v>
      </c>
      <c r="L274" s="46"/>
      <c r="M274" s="214" t="s">
        <v>19</v>
      </c>
      <c r="N274" s="215" t="s">
        <v>42</v>
      </c>
      <c r="O274" s="86"/>
      <c r="P274" s="216">
        <f>O274*H274</f>
        <v>0</v>
      </c>
      <c r="Q274" s="216">
        <v>0</v>
      </c>
      <c r="R274" s="216">
        <f>Q274*H274</f>
        <v>0</v>
      </c>
      <c r="S274" s="216">
        <v>0</v>
      </c>
      <c r="T274" s="217">
        <f>S274*H274</f>
        <v>0</v>
      </c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R274" s="218" t="s">
        <v>251</v>
      </c>
      <c r="AT274" s="218" t="s">
        <v>129</v>
      </c>
      <c r="AU274" s="218" t="s">
        <v>81</v>
      </c>
      <c r="AY274" s="19" t="s">
        <v>127</v>
      </c>
      <c r="BE274" s="219">
        <f>IF(N274="základní",J274,0)</f>
        <v>0</v>
      </c>
      <c r="BF274" s="219">
        <f>IF(N274="snížená",J274,0)</f>
        <v>0</v>
      </c>
      <c r="BG274" s="219">
        <f>IF(N274="zákl. přenesená",J274,0)</f>
        <v>0</v>
      </c>
      <c r="BH274" s="219">
        <f>IF(N274="sníž. přenesená",J274,0)</f>
        <v>0</v>
      </c>
      <c r="BI274" s="219">
        <f>IF(N274="nulová",J274,0)</f>
        <v>0</v>
      </c>
      <c r="BJ274" s="19" t="s">
        <v>79</v>
      </c>
      <c r="BK274" s="219">
        <f>ROUND(I274*H274,2)</f>
        <v>0</v>
      </c>
      <c r="BL274" s="19" t="s">
        <v>251</v>
      </c>
      <c r="BM274" s="218" t="s">
        <v>475</v>
      </c>
    </row>
    <row r="275" s="2" customFormat="1">
      <c r="A275" s="40"/>
      <c r="B275" s="41"/>
      <c r="C275" s="42"/>
      <c r="D275" s="220" t="s">
        <v>136</v>
      </c>
      <c r="E275" s="42"/>
      <c r="F275" s="221" t="s">
        <v>260</v>
      </c>
      <c r="G275" s="42"/>
      <c r="H275" s="42"/>
      <c r="I275" s="222"/>
      <c r="J275" s="42"/>
      <c r="K275" s="42"/>
      <c r="L275" s="46"/>
      <c r="M275" s="223"/>
      <c r="N275" s="224"/>
      <c r="O275" s="86"/>
      <c r="P275" s="86"/>
      <c r="Q275" s="86"/>
      <c r="R275" s="86"/>
      <c r="S275" s="86"/>
      <c r="T275" s="87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T275" s="19" t="s">
        <v>136</v>
      </c>
      <c r="AU275" s="19" t="s">
        <v>81</v>
      </c>
    </row>
    <row r="276" s="12" customFormat="1" ht="22.8" customHeight="1">
      <c r="A276" s="12"/>
      <c r="B276" s="191"/>
      <c r="C276" s="192"/>
      <c r="D276" s="193" t="s">
        <v>70</v>
      </c>
      <c r="E276" s="205" t="s">
        <v>261</v>
      </c>
      <c r="F276" s="205" t="s">
        <v>262</v>
      </c>
      <c r="G276" s="192"/>
      <c r="H276" s="192"/>
      <c r="I276" s="195"/>
      <c r="J276" s="206">
        <f>BK276</f>
        <v>0</v>
      </c>
      <c r="K276" s="192"/>
      <c r="L276" s="197"/>
      <c r="M276" s="198"/>
      <c r="N276" s="199"/>
      <c r="O276" s="199"/>
      <c r="P276" s="200">
        <f>SUM(P277:P278)</f>
        <v>0</v>
      </c>
      <c r="Q276" s="199"/>
      <c r="R276" s="200">
        <f>SUM(R277:R278)</f>
        <v>0</v>
      </c>
      <c r="S276" s="199"/>
      <c r="T276" s="201">
        <f>SUM(T277:T278)</f>
        <v>0</v>
      </c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R276" s="202" t="s">
        <v>139</v>
      </c>
      <c r="AT276" s="203" t="s">
        <v>70</v>
      </c>
      <c r="AU276" s="203" t="s">
        <v>79</v>
      </c>
      <c r="AY276" s="202" t="s">
        <v>127</v>
      </c>
      <c r="BK276" s="204">
        <f>SUM(BK277:BK278)</f>
        <v>0</v>
      </c>
    </row>
    <row r="277" s="2" customFormat="1" ht="16.5" customHeight="1">
      <c r="A277" s="40"/>
      <c r="B277" s="41"/>
      <c r="C277" s="207" t="s">
        <v>476</v>
      </c>
      <c r="D277" s="207" t="s">
        <v>129</v>
      </c>
      <c r="E277" s="208" t="s">
        <v>263</v>
      </c>
      <c r="F277" s="209" t="s">
        <v>262</v>
      </c>
      <c r="G277" s="210" t="s">
        <v>250</v>
      </c>
      <c r="H277" s="211">
        <v>1</v>
      </c>
      <c r="I277" s="212"/>
      <c r="J277" s="213">
        <f>ROUND(I277*H277,2)</f>
        <v>0</v>
      </c>
      <c r="K277" s="209" t="s">
        <v>133</v>
      </c>
      <c r="L277" s="46"/>
      <c r="M277" s="214" t="s">
        <v>19</v>
      </c>
      <c r="N277" s="215" t="s">
        <v>42</v>
      </c>
      <c r="O277" s="86"/>
      <c r="P277" s="216">
        <f>O277*H277</f>
        <v>0</v>
      </c>
      <c r="Q277" s="216">
        <v>0</v>
      </c>
      <c r="R277" s="216">
        <f>Q277*H277</f>
        <v>0</v>
      </c>
      <c r="S277" s="216">
        <v>0</v>
      </c>
      <c r="T277" s="217">
        <f>S277*H277</f>
        <v>0</v>
      </c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R277" s="218" t="s">
        <v>251</v>
      </c>
      <c r="AT277" s="218" t="s">
        <v>129</v>
      </c>
      <c r="AU277" s="218" t="s">
        <v>81</v>
      </c>
      <c r="AY277" s="19" t="s">
        <v>127</v>
      </c>
      <c r="BE277" s="219">
        <f>IF(N277="základní",J277,0)</f>
        <v>0</v>
      </c>
      <c r="BF277" s="219">
        <f>IF(N277="snížená",J277,0)</f>
        <v>0</v>
      </c>
      <c r="BG277" s="219">
        <f>IF(N277="zákl. přenesená",J277,0)</f>
        <v>0</v>
      </c>
      <c r="BH277" s="219">
        <f>IF(N277="sníž. přenesená",J277,0)</f>
        <v>0</v>
      </c>
      <c r="BI277" s="219">
        <f>IF(N277="nulová",J277,0)</f>
        <v>0</v>
      </c>
      <c r="BJ277" s="19" t="s">
        <v>79</v>
      </c>
      <c r="BK277" s="219">
        <f>ROUND(I277*H277,2)</f>
        <v>0</v>
      </c>
      <c r="BL277" s="19" t="s">
        <v>251</v>
      </c>
      <c r="BM277" s="218" t="s">
        <v>477</v>
      </c>
    </row>
    <row r="278" s="2" customFormat="1">
      <c r="A278" s="40"/>
      <c r="B278" s="41"/>
      <c r="C278" s="42"/>
      <c r="D278" s="220" t="s">
        <v>136</v>
      </c>
      <c r="E278" s="42"/>
      <c r="F278" s="221" t="s">
        <v>265</v>
      </c>
      <c r="G278" s="42"/>
      <c r="H278" s="42"/>
      <c r="I278" s="222"/>
      <c r="J278" s="42"/>
      <c r="K278" s="42"/>
      <c r="L278" s="46"/>
      <c r="M278" s="223"/>
      <c r="N278" s="224"/>
      <c r="O278" s="86"/>
      <c r="P278" s="86"/>
      <c r="Q278" s="86"/>
      <c r="R278" s="86"/>
      <c r="S278" s="86"/>
      <c r="T278" s="87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T278" s="19" t="s">
        <v>136</v>
      </c>
      <c r="AU278" s="19" t="s">
        <v>81</v>
      </c>
    </row>
    <row r="279" s="12" customFormat="1" ht="22.8" customHeight="1">
      <c r="A279" s="12"/>
      <c r="B279" s="191"/>
      <c r="C279" s="192"/>
      <c r="D279" s="193" t="s">
        <v>70</v>
      </c>
      <c r="E279" s="205" t="s">
        <v>266</v>
      </c>
      <c r="F279" s="205" t="s">
        <v>267</v>
      </c>
      <c r="G279" s="192"/>
      <c r="H279" s="192"/>
      <c r="I279" s="195"/>
      <c r="J279" s="206">
        <f>BK279</f>
        <v>0</v>
      </c>
      <c r="K279" s="192"/>
      <c r="L279" s="197"/>
      <c r="M279" s="198"/>
      <c r="N279" s="199"/>
      <c r="O279" s="199"/>
      <c r="P279" s="200">
        <f>SUM(P280:P281)</f>
        <v>0</v>
      </c>
      <c r="Q279" s="199"/>
      <c r="R279" s="200">
        <f>SUM(R280:R281)</f>
        <v>0</v>
      </c>
      <c r="S279" s="199"/>
      <c r="T279" s="201">
        <f>SUM(T280:T281)</f>
        <v>0</v>
      </c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R279" s="202" t="s">
        <v>139</v>
      </c>
      <c r="AT279" s="203" t="s">
        <v>70</v>
      </c>
      <c r="AU279" s="203" t="s">
        <v>79</v>
      </c>
      <c r="AY279" s="202" t="s">
        <v>127</v>
      </c>
      <c r="BK279" s="204">
        <f>SUM(BK280:BK281)</f>
        <v>0</v>
      </c>
    </row>
    <row r="280" s="2" customFormat="1" ht="16.5" customHeight="1">
      <c r="A280" s="40"/>
      <c r="B280" s="41"/>
      <c r="C280" s="207" t="s">
        <v>478</v>
      </c>
      <c r="D280" s="207" t="s">
        <v>129</v>
      </c>
      <c r="E280" s="208" t="s">
        <v>269</v>
      </c>
      <c r="F280" s="209" t="s">
        <v>270</v>
      </c>
      <c r="G280" s="210" t="s">
        <v>250</v>
      </c>
      <c r="H280" s="211">
        <v>1</v>
      </c>
      <c r="I280" s="212"/>
      <c r="J280" s="213">
        <f>ROUND(I280*H280,2)</f>
        <v>0</v>
      </c>
      <c r="K280" s="209" t="s">
        <v>133</v>
      </c>
      <c r="L280" s="46"/>
      <c r="M280" s="214" t="s">
        <v>19</v>
      </c>
      <c r="N280" s="215" t="s">
        <v>42</v>
      </c>
      <c r="O280" s="86"/>
      <c r="P280" s="216">
        <f>O280*H280</f>
        <v>0</v>
      </c>
      <c r="Q280" s="216">
        <v>0</v>
      </c>
      <c r="R280" s="216">
        <f>Q280*H280</f>
        <v>0</v>
      </c>
      <c r="S280" s="216">
        <v>0</v>
      </c>
      <c r="T280" s="217">
        <f>S280*H280</f>
        <v>0</v>
      </c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R280" s="218" t="s">
        <v>251</v>
      </c>
      <c r="AT280" s="218" t="s">
        <v>129</v>
      </c>
      <c r="AU280" s="218" t="s">
        <v>81</v>
      </c>
      <c r="AY280" s="19" t="s">
        <v>127</v>
      </c>
      <c r="BE280" s="219">
        <f>IF(N280="základní",J280,0)</f>
        <v>0</v>
      </c>
      <c r="BF280" s="219">
        <f>IF(N280="snížená",J280,0)</f>
        <v>0</v>
      </c>
      <c r="BG280" s="219">
        <f>IF(N280="zákl. přenesená",J280,0)</f>
        <v>0</v>
      </c>
      <c r="BH280" s="219">
        <f>IF(N280="sníž. přenesená",J280,0)</f>
        <v>0</v>
      </c>
      <c r="BI280" s="219">
        <f>IF(N280="nulová",J280,0)</f>
        <v>0</v>
      </c>
      <c r="BJ280" s="19" t="s">
        <v>79</v>
      </c>
      <c r="BK280" s="219">
        <f>ROUND(I280*H280,2)</f>
        <v>0</v>
      </c>
      <c r="BL280" s="19" t="s">
        <v>251</v>
      </c>
      <c r="BM280" s="218" t="s">
        <v>479</v>
      </c>
    </row>
    <row r="281" s="2" customFormat="1">
      <c r="A281" s="40"/>
      <c r="B281" s="41"/>
      <c r="C281" s="42"/>
      <c r="D281" s="220" t="s">
        <v>136</v>
      </c>
      <c r="E281" s="42"/>
      <c r="F281" s="221" t="s">
        <v>272</v>
      </c>
      <c r="G281" s="42"/>
      <c r="H281" s="42"/>
      <c r="I281" s="222"/>
      <c r="J281" s="42"/>
      <c r="K281" s="42"/>
      <c r="L281" s="46"/>
      <c r="M281" s="258"/>
      <c r="N281" s="259"/>
      <c r="O281" s="260"/>
      <c r="P281" s="260"/>
      <c r="Q281" s="260"/>
      <c r="R281" s="260"/>
      <c r="S281" s="260"/>
      <c r="T281" s="261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T281" s="19" t="s">
        <v>136</v>
      </c>
      <c r="AU281" s="19" t="s">
        <v>81</v>
      </c>
    </row>
    <row r="282" s="2" customFormat="1" ht="6.96" customHeight="1">
      <c r="A282" s="40"/>
      <c r="B282" s="61"/>
      <c r="C282" s="62"/>
      <c r="D282" s="62"/>
      <c r="E282" s="62"/>
      <c r="F282" s="62"/>
      <c r="G282" s="62"/>
      <c r="H282" s="62"/>
      <c r="I282" s="62"/>
      <c r="J282" s="62"/>
      <c r="K282" s="62"/>
      <c r="L282" s="46"/>
      <c r="M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</row>
  </sheetData>
  <sheetProtection sheet="1" autoFilter="0" formatColumns="0" formatRows="0" objects="1" scenarios="1" spinCount="100000" saltValue="7Q8Xhmf8OJYGVam6QhubzJaTGcvzBr+vYTap21xhR9xA0s5QSza4NobnO5YyoW0LWj10qLCaXGwKmcHLyk4Dww==" hashValue="fhOShbDVtZBDDUErvH9zJrWgI+kPgX7WSXDphcVX78xhDOwIhuXXhi5AYZqmx3O05IsNVSqQFdEqWr6xK3gMsw==" algorithmName="SHA-512" password="CC35"/>
  <autoFilter ref="C90:K281"/>
  <mergeCells count="9">
    <mergeCell ref="E7:H7"/>
    <mergeCell ref="E9:H9"/>
    <mergeCell ref="E18:H18"/>
    <mergeCell ref="E27:H27"/>
    <mergeCell ref="E48:H48"/>
    <mergeCell ref="E50:H50"/>
    <mergeCell ref="E81:H81"/>
    <mergeCell ref="E83:H83"/>
    <mergeCell ref="L2:V2"/>
  </mergeCells>
  <hyperlinks>
    <hyperlink ref="F95" r:id="rId1" display="https://podminky.urs.cz/item/CS_URS_2024_02/113106121"/>
    <hyperlink ref="F98" r:id="rId2" display="https://podminky.urs.cz/item/CS_URS_2024_02/113106123"/>
    <hyperlink ref="F101" r:id="rId3" display="https://podminky.urs.cz/item/CS_URS_2024_02/113107142"/>
    <hyperlink ref="F111" r:id="rId4" display="https://podminky.urs.cz/item/CS_URS_2024_02/113154523"/>
    <hyperlink ref="F124" r:id="rId5" display="https://podminky.urs.cz/item/CS_URS_2024_02/113202111"/>
    <hyperlink ref="F127" r:id="rId6" display="https://podminky.urs.cz/item/CS_URS_2024_02/122452203"/>
    <hyperlink ref="F134" r:id="rId7" display="https://podminky.urs.cz/item/CS_URS_2024_02/132251101"/>
    <hyperlink ref="F137" r:id="rId8" display="https://podminky.urs.cz/item/CS_URS_2024_02/162751117"/>
    <hyperlink ref="F142" r:id="rId9" display="https://podminky.urs.cz/item/CS_URS_2024_02/167151101"/>
    <hyperlink ref="F145" r:id="rId10" display="https://podminky.urs.cz/item/CS_URS_2024_02/171201231"/>
    <hyperlink ref="F150" r:id="rId11" display="https://podminky.urs.cz/item/CS_URS_2024_02/564831011"/>
    <hyperlink ref="F153" r:id="rId12" display="https://podminky.urs.cz/item/CS_URS_2024_02/567122114"/>
    <hyperlink ref="F156" r:id="rId13" display="https://podminky.urs.cz/item/CS_URS_2024_02/569831111"/>
    <hyperlink ref="F159" r:id="rId14" display="https://podminky.urs.cz/item/CS_URS_2024_02/573111113"/>
    <hyperlink ref="F162" r:id="rId15" display="https://podminky.urs.cz/item/CS_URS_2024_02/573211109"/>
    <hyperlink ref="F165" r:id="rId16" display="https://podminky.urs.cz/item/CS_URS_2024_02/577154121"/>
    <hyperlink ref="F172" r:id="rId17" display="https://podminky.urs.cz/item/CS_URS_2024_02/596211110"/>
    <hyperlink ref="F178" r:id="rId18" display="https://podminky.urs.cz/item/CS_URS_2024_02/899132122"/>
    <hyperlink ref="F181" r:id="rId19" display="https://podminky.urs.cz/item/CS_URS_2024_02/899132211"/>
    <hyperlink ref="F184" r:id="rId20" display="https://podminky.urs.cz/item/CS_URS_2024_02/899132212"/>
    <hyperlink ref="F187" r:id="rId21" display="https://podminky.urs.cz/item/CS_URS_2024_02/899132213"/>
    <hyperlink ref="F190" r:id="rId22" display="https://podminky.urs.cz/item/CS_URS_2024_02/899133211"/>
    <hyperlink ref="F194" r:id="rId23" display="https://podminky.urs.cz/item/CS_URS_2024_02/916131113"/>
    <hyperlink ref="F205" r:id="rId24" display="https://podminky.urs.cz/item/CS_URS_2024_02/916131213"/>
    <hyperlink ref="F213" r:id="rId25" display="https://podminky.urs.cz/item/CS_URS_2024_02/916131213"/>
    <hyperlink ref="F219" r:id="rId26" display="https://podminky.urs.cz/item/CS_URS_2024_02/916231213"/>
    <hyperlink ref="F223" r:id="rId27" display="https://podminky.urs.cz/item/CS_URS_2024_02/919112114"/>
    <hyperlink ref="F226" r:id="rId28" display="https://podminky.urs.cz/item/CS_URS_2024_02/919121122"/>
    <hyperlink ref="F229" r:id="rId29" display="https://podminky.urs.cz/item/CS_URS_2024_02/938908411"/>
    <hyperlink ref="F238" r:id="rId30" display="https://podminky.urs.cz/item/CS_URS_2024_02/938909612"/>
    <hyperlink ref="F243" r:id="rId31" display="https://podminky.urs.cz/item/CS_URS_2024_02/997221551"/>
    <hyperlink ref="F245" r:id="rId32" display="https://podminky.urs.cz/item/CS_URS_2024_02/997221559"/>
    <hyperlink ref="F251" r:id="rId33" display="https://podminky.urs.cz/item/CS_URS_2024_02/997221559"/>
    <hyperlink ref="F256" r:id="rId34" display="https://podminky.urs.cz/item/CS_URS_2024_02/997221611"/>
    <hyperlink ref="F261" r:id="rId35" display="https://podminky.urs.cz/item/CS_URS_2024_02/997221873"/>
    <hyperlink ref="F268" r:id="rId36" display="https://podminky.urs.cz/item/CS_URS_2024_02/998225111"/>
    <hyperlink ref="F272" r:id="rId37" display="https://podminky.urs.cz/item/CS_URS_2024_02/010001000"/>
    <hyperlink ref="F275" r:id="rId38" display="https://podminky.urs.cz/item/CS_URS_2024_02/020001000"/>
    <hyperlink ref="F278" r:id="rId39" display="https://podminky.urs.cz/item/CS_URS_2024_02/030001000"/>
    <hyperlink ref="F281" r:id="rId40" display="https://podminky.urs.cz/item/CS_URS_2024_02/040001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4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1"/>
      <c r="C3" s="132"/>
      <c r="D3" s="132"/>
      <c r="E3" s="132"/>
      <c r="F3" s="132"/>
      <c r="G3" s="132"/>
      <c r="H3" s="22"/>
    </row>
    <row r="4" s="1" customFormat="1" ht="24.96" customHeight="1">
      <c r="B4" s="22"/>
      <c r="C4" s="133" t="s">
        <v>480</v>
      </c>
      <c r="H4" s="22"/>
    </row>
    <row r="5" s="1" customFormat="1" ht="12" customHeight="1">
      <c r="B5" s="22"/>
      <c r="C5" s="272" t="s">
        <v>13</v>
      </c>
      <c r="D5" s="143" t="s">
        <v>14</v>
      </c>
      <c r="E5" s="1"/>
      <c r="F5" s="1"/>
      <c r="H5" s="22"/>
    </row>
    <row r="6" s="1" customFormat="1" ht="36.96" customHeight="1">
      <c r="B6" s="22"/>
      <c r="C6" s="273" t="s">
        <v>16</v>
      </c>
      <c r="D6" s="274" t="s">
        <v>17</v>
      </c>
      <c r="E6" s="1"/>
      <c r="F6" s="1"/>
      <c r="H6" s="22"/>
    </row>
    <row r="7" s="1" customFormat="1" ht="16.5" customHeight="1">
      <c r="B7" s="22"/>
      <c r="C7" s="135" t="s">
        <v>23</v>
      </c>
      <c r="D7" s="140" t="str">
        <f>'Rekapitulace stavby'!AN8</f>
        <v>25. 7. 2024</v>
      </c>
      <c r="H7" s="22"/>
    </row>
    <row r="8" s="2" customFormat="1" ht="10.8" customHeight="1">
      <c r="A8" s="40"/>
      <c r="B8" s="46"/>
      <c r="C8" s="40"/>
      <c r="D8" s="40"/>
      <c r="E8" s="40"/>
      <c r="F8" s="40"/>
      <c r="G8" s="40"/>
      <c r="H8" s="46"/>
    </row>
    <row r="9" s="11" customFormat="1" ht="29.28" customHeight="1">
      <c r="A9" s="180"/>
      <c r="B9" s="275"/>
      <c r="C9" s="276" t="s">
        <v>52</v>
      </c>
      <c r="D9" s="277" t="s">
        <v>53</v>
      </c>
      <c r="E9" s="277" t="s">
        <v>114</v>
      </c>
      <c r="F9" s="278" t="s">
        <v>481</v>
      </c>
      <c r="G9" s="180"/>
      <c r="H9" s="275"/>
    </row>
    <row r="10" s="2" customFormat="1" ht="26.4" customHeight="1">
      <c r="A10" s="40"/>
      <c r="B10" s="46"/>
      <c r="C10" s="279" t="s">
        <v>76</v>
      </c>
      <c r="D10" s="279" t="s">
        <v>77</v>
      </c>
      <c r="E10" s="40"/>
      <c r="F10" s="40"/>
      <c r="G10" s="40"/>
      <c r="H10" s="46"/>
    </row>
    <row r="11" s="2" customFormat="1" ht="16.8" customHeight="1">
      <c r="A11" s="40"/>
      <c r="B11" s="46"/>
      <c r="C11" s="280" t="s">
        <v>85</v>
      </c>
      <c r="D11" s="281" t="s">
        <v>19</v>
      </c>
      <c r="E11" s="282" t="s">
        <v>19</v>
      </c>
      <c r="F11" s="283">
        <v>107.5</v>
      </c>
      <c r="G11" s="40"/>
      <c r="H11" s="46"/>
    </row>
    <row r="12" s="2" customFormat="1" ht="16.8" customHeight="1">
      <c r="A12" s="40"/>
      <c r="B12" s="46"/>
      <c r="C12" s="284" t="s">
        <v>85</v>
      </c>
      <c r="D12" s="284" t="s">
        <v>201</v>
      </c>
      <c r="E12" s="19" t="s">
        <v>19</v>
      </c>
      <c r="F12" s="285">
        <v>107.5</v>
      </c>
      <c r="G12" s="40"/>
      <c r="H12" s="46"/>
    </row>
    <row r="13" s="2" customFormat="1" ht="16.8" customHeight="1">
      <c r="A13" s="40"/>
      <c r="B13" s="46"/>
      <c r="C13" s="286" t="s">
        <v>482</v>
      </c>
      <c r="D13" s="40"/>
      <c r="E13" s="40"/>
      <c r="F13" s="40"/>
      <c r="G13" s="40"/>
      <c r="H13" s="46"/>
    </row>
    <row r="14" s="2" customFormat="1" ht="16.8" customHeight="1">
      <c r="A14" s="40"/>
      <c r="B14" s="46"/>
      <c r="C14" s="284" t="s">
        <v>197</v>
      </c>
      <c r="D14" s="284" t="s">
        <v>483</v>
      </c>
      <c r="E14" s="19" t="s">
        <v>132</v>
      </c>
      <c r="F14" s="285">
        <v>107.5</v>
      </c>
      <c r="G14" s="40"/>
      <c r="H14" s="46"/>
    </row>
    <row r="15" s="2" customFormat="1" ht="16.8" customHeight="1">
      <c r="A15" s="40"/>
      <c r="B15" s="46"/>
      <c r="C15" s="284" t="s">
        <v>141</v>
      </c>
      <c r="D15" s="284" t="s">
        <v>484</v>
      </c>
      <c r="E15" s="19" t="s">
        <v>132</v>
      </c>
      <c r="F15" s="285">
        <v>64.5</v>
      </c>
      <c r="G15" s="40"/>
      <c r="H15" s="46"/>
    </row>
    <row r="16" s="2" customFormat="1" ht="16.8" customHeight="1">
      <c r="A16" s="40"/>
      <c r="B16" s="46"/>
      <c r="C16" s="280" t="s">
        <v>92</v>
      </c>
      <c r="D16" s="281" t="s">
        <v>19</v>
      </c>
      <c r="E16" s="282" t="s">
        <v>19</v>
      </c>
      <c r="F16" s="283">
        <v>72.176000000000002</v>
      </c>
      <c r="G16" s="40"/>
      <c r="H16" s="46"/>
    </row>
    <row r="17" s="2" customFormat="1" ht="16.8" customHeight="1">
      <c r="A17" s="40"/>
      <c r="B17" s="46"/>
      <c r="C17" s="284" t="s">
        <v>19</v>
      </c>
      <c r="D17" s="284" t="s">
        <v>221</v>
      </c>
      <c r="E17" s="19" t="s">
        <v>19</v>
      </c>
      <c r="F17" s="285">
        <v>0</v>
      </c>
      <c r="G17" s="40"/>
      <c r="H17" s="46"/>
    </row>
    <row r="18" s="2" customFormat="1" ht="16.8" customHeight="1">
      <c r="A18" s="40"/>
      <c r="B18" s="46"/>
      <c r="C18" s="284" t="s">
        <v>92</v>
      </c>
      <c r="D18" s="284" t="s">
        <v>93</v>
      </c>
      <c r="E18" s="19" t="s">
        <v>19</v>
      </c>
      <c r="F18" s="285">
        <v>72.176000000000002</v>
      </c>
      <c r="G18" s="40"/>
      <c r="H18" s="46"/>
    </row>
    <row r="19" s="2" customFormat="1" ht="16.8" customHeight="1">
      <c r="A19" s="40"/>
      <c r="B19" s="46"/>
      <c r="C19" s="286" t="s">
        <v>482</v>
      </c>
      <c r="D19" s="40"/>
      <c r="E19" s="40"/>
      <c r="F19" s="40"/>
      <c r="G19" s="40"/>
      <c r="H19" s="46"/>
    </row>
    <row r="20" s="2" customFormat="1" ht="16.8" customHeight="1">
      <c r="A20" s="40"/>
      <c r="B20" s="46"/>
      <c r="C20" s="284" t="s">
        <v>212</v>
      </c>
      <c r="D20" s="284" t="s">
        <v>485</v>
      </c>
      <c r="E20" s="19" t="s">
        <v>208</v>
      </c>
      <c r="F20" s="285">
        <v>72.176000000000002</v>
      </c>
      <c r="G20" s="40"/>
      <c r="H20" s="46"/>
    </row>
    <row r="21" s="2" customFormat="1" ht="16.8" customHeight="1">
      <c r="A21" s="40"/>
      <c r="B21" s="46"/>
      <c r="C21" s="284" t="s">
        <v>212</v>
      </c>
      <c r="D21" s="284" t="s">
        <v>485</v>
      </c>
      <c r="E21" s="19" t="s">
        <v>208</v>
      </c>
      <c r="F21" s="285">
        <v>367.75999999999999</v>
      </c>
      <c r="G21" s="40"/>
      <c r="H21" s="46"/>
    </row>
    <row r="22" s="2" customFormat="1" ht="16.8" customHeight="1">
      <c r="A22" s="40"/>
      <c r="B22" s="46"/>
      <c r="C22" s="284" t="s">
        <v>224</v>
      </c>
      <c r="D22" s="284" t="s">
        <v>486</v>
      </c>
      <c r="E22" s="19" t="s">
        <v>208</v>
      </c>
      <c r="F22" s="285">
        <v>36.776000000000003</v>
      </c>
      <c r="G22" s="40"/>
      <c r="H22" s="46"/>
    </row>
    <row r="23" s="2" customFormat="1" ht="16.8" customHeight="1">
      <c r="A23" s="40"/>
      <c r="B23" s="46"/>
      <c r="C23" s="280" t="s">
        <v>87</v>
      </c>
      <c r="D23" s="281" t="s">
        <v>19</v>
      </c>
      <c r="E23" s="282" t="s">
        <v>19</v>
      </c>
      <c r="F23" s="283">
        <v>627.61699999999996</v>
      </c>
      <c r="G23" s="40"/>
      <c r="H23" s="46"/>
    </row>
    <row r="24" s="2" customFormat="1" ht="16.8" customHeight="1">
      <c r="A24" s="40"/>
      <c r="B24" s="46"/>
      <c r="C24" s="284" t="s">
        <v>19</v>
      </c>
      <c r="D24" s="284" t="s">
        <v>194</v>
      </c>
      <c r="E24" s="19" t="s">
        <v>19</v>
      </c>
      <c r="F24" s="285">
        <v>90.25</v>
      </c>
      <c r="G24" s="40"/>
      <c r="H24" s="46"/>
    </row>
    <row r="25" s="2" customFormat="1" ht="16.8" customHeight="1">
      <c r="A25" s="40"/>
      <c r="B25" s="46"/>
      <c r="C25" s="284" t="s">
        <v>19</v>
      </c>
      <c r="D25" s="284" t="s">
        <v>195</v>
      </c>
      <c r="E25" s="19" t="s">
        <v>19</v>
      </c>
      <c r="F25" s="285">
        <v>537.36699999999996</v>
      </c>
      <c r="G25" s="40"/>
      <c r="H25" s="46"/>
    </row>
    <row r="26" s="2" customFormat="1" ht="16.8" customHeight="1">
      <c r="A26" s="40"/>
      <c r="B26" s="46"/>
      <c r="C26" s="284" t="s">
        <v>87</v>
      </c>
      <c r="D26" s="284" t="s">
        <v>196</v>
      </c>
      <c r="E26" s="19" t="s">
        <v>19</v>
      </c>
      <c r="F26" s="285">
        <v>627.61699999999996</v>
      </c>
      <c r="G26" s="40"/>
      <c r="H26" s="46"/>
    </row>
    <row r="27" s="2" customFormat="1" ht="16.8" customHeight="1">
      <c r="A27" s="40"/>
      <c r="B27" s="46"/>
      <c r="C27" s="286" t="s">
        <v>482</v>
      </c>
      <c r="D27" s="40"/>
      <c r="E27" s="40"/>
      <c r="F27" s="40"/>
      <c r="G27" s="40"/>
      <c r="H27" s="46"/>
    </row>
    <row r="28" s="2" customFormat="1" ht="16.8" customHeight="1">
      <c r="A28" s="40"/>
      <c r="B28" s="46"/>
      <c r="C28" s="284" t="s">
        <v>190</v>
      </c>
      <c r="D28" s="284" t="s">
        <v>487</v>
      </c>
      <c r="E28" s="19" t="s">
        <v>132</v>
      </c>
      <c r="F28" s="285">
        <v>627.61699999999996</v>
      </c>
      <c r="G28" s="40"/>
      <c r="H28" s="46"/>
    </row>
    <row r="29" s="2" customFormat="1" ht="16.8" customHeight="1">
      <c r="A29" s="40"/>
      <c r="B29" s="46"/>
      <c r="C29" s="284" t="s">
        <v>130</v>
      </c>
      <c r="D29" s="284" t="s">
        <v>488</v>
      </c>
      <c r="E29" s="19" t="s">
        <v>132</v>
      </c>
      <c r="F29" s="285">
        <v>627.61699999999996</v>
      </c>
      <c r="G29" s="40"/>
      <c r="H29" s="46"/>
    </row>
    <row r="30" s="2" customFormat="1" ht="16.8" customHeight="1">
      <c r="A30" s="40"/>
      <c r="B30" s="46"/>
      <c r="C30" s="284" t="s">
        <v>147</v>
      </c>
      <c r="D30" s="284" t="s">
        <v>489</v>
      </c>
      <c r="E30" s="19" t="s">
        <v>132</v>
      </c>
      <c r="F30" s="285">
        <v>627.61699999999996</v>
      </c>
      <c r="G30" s="40"/>
      <c r="H30" s="46"/>
    </row>
    <row r="31" s="2" customFormat="1">
      <c r="A31" s="40"/>
      <c r="B31" s="46"/>
      <c r="C31" s="284" t="s">
        <v>151</v>
      </c>
      <c r="D31" s="284" t="s">
        <v>490</v>
      </c>
      <c r="E31" s="19" t="s">
        <v>132</v>
      </c>
      <c r="F31" s="285">
        <v>627.61699999999996</v>
      </c>
      <c r="G31" s="40"/>
      <c r="H31" s="46"/>
    </row>
    <row r="32" s="2" customFormat="1" ht="16.8" customHeight="1">
      <c r="A32" s="40"/>
      <c r="B32" s="46"/>
      <c r="C32" s="280" t="s">
        <v>90</v>
      </c>
      <c r="D32" s="281" t="s">
        <v>19</v>
      </c>
      <c r="E32" s="282" t="s">
        <v>19</v>
      </c>
      <c r="F32" s="283">
        <v>18</v>
      </c>
      <c r="G32" s="40"/>
      <c r="H32" s="46"/>
    </row>
    <row r="33" s="2" customFormat="1" ht="16.8" customHeight="1">
      <c r="A33" s="40"/>
      <c r="B33" s="46"/>
      <c r="C33" s="284" t="s">
        <v>90</v>
      </c>
      <c r="D33" s="284" t="s">
        <v>183</v>
      </c>
      <c r="E33" s="19" t="s">
        <v>19</v>
      </c>
      <c r="F33" s="285">
        <v>18</v>
      </c>
      <c r="G33" s="40"/>
      <c r="H33" s="46"/>
    </row>
    <row r="34" s="2" customFormat="1" ht="16.8" customHeight="1">
      <c r="A34" s="40"/>
      <c r="B34" s="46"/>
      <c r="C34" s="286" t="s">
        <v>482</v>
      </c>
      <c r="D34" s="40"/>
      <c r="E34" s="40"/>
      <c r="F34" s="40"/>
      <c r="G34" s="40"/>
      <c r="H34" s="46"/>
    </row>
    <row r="35" s="2" customFormat="1">
      <c r="A35" s="40"/>
      <c r="B35" s="46"/>
      <c r="C35" s="284" t="s">
        <v>178</v>
      </c>
      <c r="D35" s="284" t="s">
        <v>491</v>
      </c>
      <c r="E35" s="19" t="s">
        <v>180</v>
      </c>
      <c r="F35" s="285">
        <v>18</v>
      </c>
      <c r="G35" s="40"/>
      <c r="H35" s="46"/>
    </row>
    <row r="36" s="2" customFormat="1" ht="16.8" customHeight="1">
      <c r="A36" s="40"/>
      <c r="B36" s="46"/>
      <c r="C36" s="284" t="s">
        <v>185</v>
      </c>
      <c r="D36" s="284" t="s">
        <v>492</v>
      </c>
      <c r="E36" s="19" t="s">
        <v>180</v>
      </c>
      <c r="F36" s="285">
        <v>18</v>
      </c>
      <c r="G36" s="40"/>
      <c r="H36" s="46"/>
    </row>
    <row r="37" s="2" customFormat="1" ht="26.4" customHeight="1">
      <c r="A37" s="40"/>
      <c r="B37" s="46"/>
      <c r="C37" s="279" t="s">
        <v>82</v>
      </c>
      <c r="D37" s="279" t="s">
        <v>83</v>
      </c>
      <c r="E37" s="40"/>
      <c r="F37" s="40"/>
      <c r="G37" s="40"/>
      <c r="H37" s="46"/>
    </row>
    <row r="38" s="2" customFormat="1" ht="16.8" customHeight="1">
      <c r="A38" s="40"/>
      <c r="B38" s="46"/>
      <c r="C38" s="280" t="s">
        <v>291</v>
      </c>
      <c r="D38" s="281" t="s">
        <v>19</v>
      </c>
      <c r="E38" s="282" t="s">
        <v>19</v>
      </c>
      <c r="F38" s="283">
        <v>1277.81</v>
      </c>
      <c r="G38" s="40"/>
      <c r="H38" s="46"/>
    </row>
    <row r="39" s="2" customFormat="1" ht="16.8" customHeight="1">
      <c r="A39" s="40"/>
      <c r="B39" s="46"/>
      <c r="C39" s="284" t="s">
        <v>19</v>
      </c>
      <c r="D39" s="284" t="s">
        <v>278</v>
      </c>
      <c r="E39" s="19" t="s">
        <v>19</v>
      </c>
      <c r="F39" s="285">
        <v>40.049999999999997</v>
      </c>
      <c r="G39" s="40"/>
      <c r="H39" s="46"/>
    </row>
    <row r="40" s="2" customFormat="1" ht="16.8" customHeight="1">
      <c r="A40" s="40"/>
      <c r="B40" s="46"/>
      <c r="C40" s="284" t="s">
        <v>19</v>
      </c>
      <c r="D40" s="284" t="s">
        <v>276</v>
      </c>
      <c r="E40" s="19" t="s">
        <v>19</v>
      </c>
      <c r="F40" s="285">
        <v>1237.76</v>
      </c>
      <c r="G40" s="40"/>
      <c r="H40" s="46"/>
    </row>
    <row r="41" s="2" customFormat="1" ht="16.8" customHeight="1">
      <c r="A41" s="40"/>
      <c r="B41" s="46"/>
      <c r="C41" s="284" t="s">
        <v>291</v>
      </c>
      <c r="D41" s="284" t="s">
        <v>196</v>
      </c>
      <c r="E41" s="19" t="s">
        <v>19</v>
      </c>
      <c r="F41" s="285">
        <v>1277.81</v>
      </c>
      <c r="G41" s="40"/>
      <c r="H41" s="46"/>
    </row>
    <row r="42" s="2" customFormat="1" ht="16.8" customHeight="1">
      <c r="A42" s="40"/>
      <c r="B42" s="46"/>
      <c r="C42" s="286" t="s">
        <v>482</v>
      </c>
      <c r="D42" s="40"/>
      <c r="E42" s="40"/>
      <c r="F42" s="40"/>
      <c r="G42" s="40"/>
      <c r="H42" s="46"/>
    </row>
    <row r="43" s="2" customFormat="1" ht="16.8" customHeight="1">
      <c r="A43" s="40"/>
      <c r="B43" s="46"/>
      <c r="C43" s="284" t="s">
        <v>190</v>
      </c>
      <c r="D43" s="284" t="s">
        <v>487</v>
      </c>
      <c r="E43" s="19" t="s">
        <v>132</v>
      </c>
      <c r="F43" s="285">
        <v>1277.81</v>
      </c>
      <c r="G43" s="40"/>
      <c r="H43" s="46"/>
    </row>
    <row r="44" s="2" customFormat="1" ht="16.8" customHeight="1">
      <c r="A44" s="40"/>
      <c r="B44" s="46"/>
      <c r="C44" s="280" t="s">
        <v>85</v>
      </c>
      <c r="D44" s="281" t="s">
        <v>19</v>
      </c>
      <c r="E44" s="282" t="s">
        <v>19</v>
      </c>
      <c r="F44" s="283">
        <v>80</v>
      </c>
      <c r="G44" s="40"/>
      <c r="H44" s="46"/>
    </row>
    <row r="45" s="2" customFormat="1" ht="16.8" customHeight="1">
      <c r="A45" s="40"/>
      <c r="B45" s="46"/>
      <c r="C45" s="284" t="s">
        <v>85</v>
      </c>
      <c r="D45" s="284" t="s">
        <v>274</v>
      </c>
      <c r="E45" s="19" t="s">
        <v>19</v>
      </c>
      <c r="F45" s="285">
        <v>80</v>
      </c>
      <c r="G45" s="40"/>
      <c r="H45" s="46"/>
    </row>
    <row r="46" s="2" customFormat="1" ht="16.8" customHeight="1">
      <c r="A46" s="40"/>
      <c r="B46" s="46"/>
      <c r="C46" s="286" t="s">
        <v>482</v>
      </c>
      <c r="D46" s="40"/>
      <c r="E46" s="40"/>
      <c r="F46" s="40"/>
      <c r="G46" s="40"/>
      <c r="H46" s="46"/>
    </row>
    <row r="47" s="2" customFormat="1" ht="16.8" customHeight="1">
      <c r="A47" s="40"/>
      <c r="B47" s="46"/>
      <c r="C47" s="284" t="s">
        <v>197</v>
      </c>
      <c r="D47" s="284" t="s">
        <v>483</v>
      </c>
      <c r="E47" s="19" t="s">
        <v>132</v>
      </c>
      <c r="F47" s="285">
        <v>48</v>
      </c>
      <c r="G47" s="40"/>
      <c r="H47" s="46"/>
    </row>
    <row r="48" s="2" customFormat="1" ht="16.8" customHeight="1">
      <c r="A48" s="40"/>
      <c r="B48" s="46"/>
      <c r="C48" s="284" t="s">
        <v>141</v>
      </c>
      <c r="D48" s="284" t="s">
        <v>484</v>
      </c>
      <c r="E48" s="19" t="s">
        <v>132</v>
      </c>
      <c r="F48" s="285">
        <v>48</v>
      </c>
      <c r="G48" s="40"/>
      <c r="H48" s="46"/>
    </row>
    <row r="49" s="2" customFormat="1" ht="16.8" customHeight="1">
      <c r="A49" s="40"/>
      <c r="B49" s="46"/>
      <c r="C49" s="280" t="s">
        <v>282</v>
      </c>
      <c r="D49" s="281" t="s">
        <v>19</v>
      </c>
      <c r="E49" s="282" t="s">
        <v>19</v>
      </c>
      <c r="F49" s="283">
        <v>227</v>
      </c>
      <c r="G49" s="40"/>
      <c r="H49" s="46"/>
    </row>
    <row r="50" s="2" customFormat="1" ht="16.8" customHeight="1">
      <c r="A50" s="40"/>
      <c r="B50" s="46"/>
      <c r="C50" s="284" t="s">
        <v>19</v>
      </c>
      <c r="D50" s="284" t="s">
        <v>423</v>
      </c>
      <c r="E50" s="19" t="s">
        <v>19</v>
      </c>
      <c r="F50" s="285">
        <v>105</v>
      </c>
      <c r="G50" s="40"/>
      <c r="H50" s="46"/>
    </row>
    <row r="51" s="2" customFormat="1" ht="16.8" customHeight="1">
      <c r="A51" s="40"/>
      <c r="B51" s="46"/>
      <c r="C51" s="284" t="s">
        <v>19</v>
      </c>
      <c r="D51" s="284" t="s">
        <v>424</v>
      </c>
      <c r="E51" s="19" t="s">
        <v>19</v>
      </c>
      <c r="F51" s="285">
        <v>122</v>
      </c>
      <c r="G51" s="40"/>
      <c r="H51" s="46"/>
    </row>
    <row r="52" s="2" customFormat="1" ht="16.8" customHeight="1">
      <c r="A52" s="40"/>
      <c r="B52" s="46"/>
      <c r="C52" s="284" t="s">
        <v>282</v>
      </c>
      <c r="D52" s="284" t="s">
        <v>196</v>
      </c>
      <c r="E52" s="19" t="s">
        <v>19</v>
      </c>
      <c r="F52" s="285">
        <v>227</v>
      </c>
      <c r="G52" s="40"/>
      <c r="H52" s="46"/>
    </row>
    <row r="53" s="2" customFormat="1" ht="16.8" customHeight="1">
      <c r="A53" s="40"/>
      <c r="B53" s="46"/>
      <c r="C53" s="286" t="s">
        <v>482</v>
      </c>
      <c r="D53" s="40"/>
      <c r="E53" s="40"/>
      <c r="F53" s="40"/>
      <c r="G53" s="40"/>
      <c r="H53" s="46"/>
    </row>
    <row r="54" s="2" customFormat="1" ht="16.8" customHeight="1">
      <c r="A54" s="40"/>
      <c r="B54" s="46"/>
      <c r="C54" s="284" t="s">
        <v>419</v>
      </c>
      <c r="D54" s="284" t="s">
        <v>493</v>
      </c>
      <c r="E54" s="19" t="s">
        <v>180</v>
      </c>
      <c r="F54" s="285">
        <v>227</v>
      </c>
      <c r="G54" s="40"/>
      <c r="H54" s="46"/>
    </row>
    <row r="55" s="2" customFormat="1">
      <c r="A55" s="40"/>
      <c r="B55" s="46"/>
      <c r="C55" s="284" t="s">
        <v>343</v>
      </c>
      <c r="D55" s="284" t="s">
        <v>494</v>
      </c>
      <c r="E55" s="19" t="s">
        <v>336</v>
      </c>
      <c r="F55" s="285">
        <v>54.479999999999997</v>
      </c>
      <c r="G55" s="40"/>
      <c r="H55" s="46"/>
    </row>
    <row r="56" s="2" customFormat="1" ht="16.8" customHeight="1">
      <c r="A56" s="40"/>
      <c r="B56" s="46"/>
      <c r="C56" s="284" t="s">
        <v>426</v>
      </c>
      <c r="D56" s="284" t="s">
        <v>427</v>
      </c>
      <c r="E56" s="19" t="s">
        <v>180</v>
      </c>
      <c r="F56" s="285">
        <v>231.53999999999999</v>
      </c>
      <c r="G56" s="40"/>
      <c r="H56" s="46"/>
    </row>
    <row r="57" s="2" customFormat="1" ht="16.8" customHeight="1">
      <c r="A57" s="40"/>
      <c r="B57" s="46"/>
      <c r="C57" s="280" t="s">
        <v>276</v>
      </c>
      <c r="D57" s="281" t="s">
        <v>19</v>
      </c>
      <c r="E57" s="282" t="s">
        <v>19</v>
      </c>
      <c r="F57" s="283">
        <v>1237.76</v>
      </c>
      <c r="G57" s="40"/>
      <c r="H57" s="46"/>
    </row>
    <row r="58" s="2" customFormat="1" ht="16.8" customHeight="1">
      <c r="A58" s="40"/>
      <c r="B58" s="46"/>
      <c r="C58" s="284" t="s">
        <v>19</v>
      </c>
      <c r="D58" s="284" t="s">
        <v>319</v>
      </c>
      <c r="E58" s="19" t="s">
        <v>19</v>
      </c>
      <c r="F58" s="285">
        <v>64.319999999999993</v>
      </c>
      <c r="G58" s="40"/>
      <c r="H58" s="46"/>
    </row>
    <row r="59" s="2" customFormat="1" ht="16.8" customHeight="1">
      <c r="A59" s="40"/>
      <c r="B59" s="46"/>
      <c r="C59" s="284" t="s">
        <v>19</v>
      </c>
      <c r="D59" s="284" t="s">
        <v>320</v>
      </c>
      <c r="E59" s="19" t="s">
        <v>19</v>
      </c>
      <c r="F59" s="285">
        <v>67.079999999999998</v>
      </c>
      <c r="G59" s="40"/>
      <c r="H59" s="46"/>
    </row>
    <row r="60" s="2" customFormat="1" ht="16.8" customHeight="1">
      <c r="A60" s="40"/>
      <c r="B60" s="46"/>
      <c r="C60" s="284" t="s">
        <v>19</v>
      </c>
      <c r="D60" s="284" t="s">
        <v>321</v>
      </c>
      <c r="E60" s="19" t="s">
        <v>19</v>
      </c>
      <c r="F60" s="285">
        <v>272.60000000000002</v>
      </c>
      <c r="G60" s="40"/>
      <c r="H60" s="46"/>
    </row>
    <row r="61" s="2" customFormat="1" ht="16.8" customHeight="1">
      <c r="A61" s="40"/>
      <c r="B61" s="46"/>
      <c r="C61" s="284" t="s">
        <v>19</v>
      </c>
      <c r="D61" s="284" t="s">
        <v>322</v>
      </c>
      <c r="E61" s="19" t="s">
        <v>19</v>
      </c>
      <c r="F61" s="285">
        <v>184</v>
      </c>
      <c r="G61" s="40"/>
      <c r="H61" s="46"/>
    </row>
    <row r="62" s="2" customFormat="1" ht="16.8" customHeight="1">
      <c r="A62" s="40"/>
      <c r="B62" s="46"/>
      <c r="C62" s="284" t="s">
        <v>19</v>
      </c>
      <c r="D62" s="284" t="s">
        <v>323</v>
      </c>
      <c r="E62" s="19" t="s">
        <v>19</v>
      </c>
      <c r="F62" s="285">
        <v>10</v>
      </c>
      <c r="G62" s="40"/>
      <c r="H62" s="46"/>
    </row>
    <row r="63" s="2" customFormat="1" ht="16.8" customHeight="1">
      <c r="A63" s="40"/>
      <c r="B63" s="46"/>
      <c r="C63" s="284" t="s">
        <v>19</v>
      </c>
      <c r="D63" s="284" t="s">
        <v>324</v>
      </c>
      <c r="E63" s="19" t="s">
        <v>19</v>
      </c>
      <c r="F63" s="285">
        <v>22.260000000000002</v>
      </c>
      <c r="G63" s="40"/>
      <c r="H63" s="46"/>
    </row>
    <row r="64" s="2" customFormat="1" ht="16.8" customHeight="1">
      <c r="A64" s="40"/>
      <c r="B64" s="46"/>
      <c r="C64" s="284" t="s">
        <v>19</v>
      </c>
      <c r="D64" s="284" t="s">
        <v>325</v>
      </c>
      <c r="E64" s="19" t="s">
        <v>19</v>
      </c>
      <c r="F64" s="285">
        <v>417</v>
      </c>
      <c r="G64" s="40"/>
      <c r="H64" s="46"/>
    </row>
    <row r="65" s="2" customFormat="1" ht="16.8" customHeight="1">
      <c r="A65" s="40"/>
      <c r="B65" s="46"/>
      <c r="C65" s="284" t="s">
        <v>19</v>
      </c>
      <c r="D65" s="284" t="s">
        <v>326</v>
      </c>
      <c r="E65" s="19" t="s">
        <v>19</v>
      </c>
      <c r="F65" s="285">
        <v>150</v>
      </c>
      <c r="G65" s="40"/>
      <c r="H65" s="46"/>
    </row>
    <row r="66" s="2" customFormat="1" ht="16.8" customHeight="1">
      <c r="A66" s="40"/>
      <c r="B66" s="46"/>
      <c r="C66" s="284" t="s">
        <v>19</v>
      </c>
      <c r="D66" s="284" t="s">
        <v>327</v>
      </c>
      <c r="E66" s="19" t="s">
        <v>19</v>
      </c>
      <c r="F66" s="285">
        <v>40</v>
      </c>
      <c r="G66" s="40"/>
      <c r="H66" s="46"/>
    </row>
    <row r="67" s="2" customFormat="1" ht="16.8" customHeight="1">
      <c r="A67" s="40"/>
      <c r="B67" s="46"/>
      <c r="C67" s="284" t="s">
        <v>19</v>
      </c>
      <c r="D67" s="284" t="s">
        <v>328</v>
      </c>
      <c r="E67" s="19" t="s">
        <v>19</v>
      </c>
      <c r="F67" s="285">
        <v>10.5</v>
      </c>
      <c r="G67" s="40"/>
      <c r="H67" s="46"/>
    </row>
    <row r="68" s="2" customFormat="1" ht="16.8" customHeight="1">
      <c r="A68" s="40"/>
      <c r="B68" s="46"/>
      <c r="C68" s="284" t="s">
        <v>276</v>
      </c>
      <c r="D68" s="284" t="s">
        <v>196</v>
      </c>
      <c r="E68" s="19" t="s">
        <v>19</v>
      </c>
      <c r="F68" s="285">
        <v>1237.76</v>
      </c>
      <c r="G68" s="40"/>
      <c r="H68" s="46"/>
    </row>
    <row r="69" s="2" customFormat="1" ht="16.8" customHeight="1">
      <c r="A69" s="40"/>
      <c r="B69" s="46"/>
      <c r="C69" s="286" t="s">
        <v>482</v>
      </c>
      <c r="D69" s="40"/>
      <c r="E69" s="40"/>
      <c r="F69" s="40"/>
      <c r="G69" s="40"/>
      <c r="H69" s="46"/>
    </row>
    <row r="70" s="2" customFormat="1" ht="16.8" customHeight="1">
      <c r="A70" s="40"/>
      <c r="B70" s="46"/>
      <c r="C70" s="284" t="s">
        <v>130</v>
      </c>
      <c r="D70" s="284" t="s">
        <v>488</v>
      </c>
      <c r="E70" s="19" t="s">
        <v>132</v>
      </c>
      <c r="F70" s="285">
        <v>1237.76</v>
      </c>
      <c r="G70" s="40"/>
      <c r="H70" s="46"/>
    </row>
    <row r="71" s="2" customFormat="1" ht="16.8" customHeight="1">
      <c r="A71" s="40"/>
      <c r="B71" s="46"/>
      <c r="C71" s="284" t="s">
        <v>190</v>
      </c>
      <c r="D71" s="284" t="s">
        <v>487</v>
      </c>
      <c r="E71" s="19" t="s">
        <v>132</v>
      </c>
      <c r="F71" s="285">
        <v>1277.81</v>
      </c>
      <c r="G71" s="40"/>
      <c r="H71" s="46"/>
    </row>
    <row r="72" s="2" customFormat="1" ht="16.8" customHeight="1">
      <c r="A72" s="40"/>
      <c r="B72" s="46"/>
      <c r="C72" s="280" t="s">
        <v>92</v>
      </c>
      <c r="D72" s="281" t="s">
        <v>19</v>
      </c>
      <c r="E72" s="282" t="s">
        <v>19</v>
      </c>
      <c r="F72" s="283">
        <v>142.34200000000001</v>
      </c>
      <c r="G72" s="40"/>
      <c r="H72" s="46"/>
    </row>
    <row r="73" s="2" customFormat="1" ht="16.8" customHeight="1">
      <c r="A73" s="40"/>
      <c r="B73" s="46"/>
      <c r="C73" s="284" t="s">
        <v>19</v>
      </c>
      <c r="D73" s="284" t="s">
        <v>221</v>
      </c>
      <c r="E73" s="19" t="s">
        <v>19</v>
      </c>
      <c r="F73" s="285">
        <v>0</v>
      </c>
      <c r="G73" s="40"/>
      <c r="H73" s="46"/>
    </row>
    <row r="74" s="2" customFormat="1" ht="16.8" customHeight="1">
      <c r="A74" s="40"/>
      <c r="B74" s="46"/>
      <c r="C74" s="284" t="s">
        <v>92</v>
      </c>
      <c r="D74" s="284" t="s">
        <v>297</v>
      </c>
      <c r="E74" s="19" t="s">
        <v>19</v>
      </c>
      <c r="F74" s="285">
        <v>142.34200000000001</v>
      </c>
      <c r="G74" s="40"/>
      <c r="H74" s="46"/>
    </row>
    <row r="75" s="2" customFormat="1" ht="16.8" customHeight="1">
      <c r="A75" s="40"/>
      <c r="B75" s="46"/>
      <c r="C75" s="286" t="s">
        <v>482</v>
      </c>
      <c r="D75" s="40"/>
      <c r="E75" s="40"/>
      <c r="F75" s="40"/>
      <c r="G75" s="40"/>
      <c r="H75" s="46"/>
    </row>
    <row r="76" s="2" customFormat="1" ht="16.8" customHeight="1">
      <c r="A76" s="40"/>
      <c r="B76" s="46"/>
      <c r="C76" s="284" t="s">
        <v>212</v>
      </c>
      <c r="D76" s="284" t="s">
        <v>485</v>
      </c>
      <c r="E76" s="19" t="s">
        <v>208</v>
      </c>
      <c r="F76" s="285">
        <v>142.34200000000001</v>
      </c>
      <c r="G76" s="40"/>
      <c r="H76" s="46"/>
    </row>
    <row r="77" s="2" customFormat="1" ht="16.8" customHeight="1">
      <c r="A77" s="40"/>
      <c r="B77" s="46"/>
      <c r="C77" s="284" t="s">
        <v>212</v>
      </c>
      <c r="D77" s="284" t="s">
        <v>485</v>
      </c>
      <c r="E77" s="19" t="s">
        <v>208</v>
      </c>
      <c r="F77" s="285">
        <v>482.32999999999998</v>
      </c>
      <c r="G77" s="40"/>
      <c r="H77" s="46"/>
    </row>
    <row r="78" s="2" customFormat="1" ht="16.8" customHeight="1">
      <c r="A78" s="40"/>
      <c r="B78" s="46"/>
      <c r="C78" s="284" t="s">
        <v>224</v>
      </c>
      <c r="D78" s="284" t="s">
        <v>486</v>
      </c>
      <c r="E78" s="19" t="s">
        <v>208</v>
      </c>
      <c r="F78" s="285">
        <v>48.232999999999997</v>
      </c>
      <c r="G78" s="40"/>
      <c r="H78" s="46"/>
    </row>
    <row r="79" s="2" customFormat="1">
      <c r="A79" s="40"/>
      <c r="B79" s="46"/>
      <c r="C79" s="284" t="s">
        <v>229</v>
      </c>
      <c r="D79" s="284" t="s">
        <v>495</v>
      </c>
      <c r="E79" s="19" t="s">
        <v>208</v>
      </c>
      <c r="F79" s="285">
        <v>48.232999999999997</v>
      </c>
      <c r="G79" s="40"/>
      <c r="H79" s="46"/>
    </row>
    <row r="80" s="2" customFormat="1" ht="16.8" customHeight="1">
      <c r="A80" s="40"/>
      <c r="B80" s="46"/>
      <c r="C80" s="280" t="s">
        <v>294</v>
      </c>
      <c r="D80" s="281" t="s">
        <v>19</v>
      </c>
      <c r="E80" s="282" t="s">
        <v>19</v>
      </c>
      <c r="F80" s="283">
        <v>11.5</v>
      </c>
      <c r="G80" s="40"/>
      <c r="H80" s="46"/>
    </row>
    <row r="81" s="2" customFormat="1" ht="16.8" customHeight="1">
      <c r="A81" s="40"/>
      <c r="B81" s="46"/>
      <c r="C81" s="284" t="s">
        <v>294</v>
      </c>
      <c r="D81" s="284" t="s">
        <v>302</v>
      </c>
      <c r="E81" s="19" t="s">
        <v>19</v>
      </c>
      <c r="F81" s="285">
        <v>11.5</v>
      </c>
      <c r="G81" s="40"/>
      <c r="H81" s="46"/>
    </row>
    <row r="82" s="2" customFormat="1" ht="16.8" customHeight="1">
      <c r="A82" s="40"/>
      <c r="B82" s="46"/>
      <c r="C82" s="286" t="s">
        <v>482</v>
      </c>
      <c r="D82" s="40"/>
      <c r="E82" s="40"/>
      <c r="F82" s="40"/>
      <c r="G82" s="40"/>
      <c r="H82" s="46"/>
    </row>
    <row r="83" s="2" customFormat="1" ht="16.8" customHeight="1">
      <c r="A83" s="40"/>
      <c r="B83" s="46"/>
      <c r="C83" s="284" t="s">
        <v>298</v>
      </c>
      <c r="D83" s="284" t="s">
        <v>496</v>
      </c>
      <c r="E83" s="19" t="s">
        <v>132</v>
      </c>
      <c r="F83" s="285">
        <v>11.5</v>
      </c>
      <c r="G83" s="40"/>
      <c r="H83" s="46"/>
    </row>
    <row r="84" s="2" customFormat="1" ht="16.8" customHeight="1">
      <c r="A84" s="40"/>
      <c r="B84" s="46"/>
      <c r="C84" s="284" t="s">
        <v>308</v>
      </c>
      <c r="D84" s="284" t="s">
        <v>497</v>
      </c>
      <c r="E84" s="19" t="s">
        <v>132</v>
      </c>
      <c r="F84" s="285">
        <v>66.549999999999997</v>
      </c>
      <c r="G84" s="40"/>
      <c r="H84" s="46"/>
    </row>
    <row r="85" s="2" customFormat="1" ht="16.8" customHeight="1">
      <c r="A85" s="40"/>
      <c r="B85" s="46"/>
      <c r="C85" s="284" t="s">
        <v>364</v>
      </c>
      <c r="D85" s="284" t="s">
        <v>498</v>
      </c>
      <c r="E85" s="19" t="s">
        <v>132</v>
      </c>
      <c r="F85" s="285">
        <v>90</v>
      </c>
      <c r="G85" s="40"/>
      <c r="H85" s="46"/>
    </row>
    <row r="86" s="2" customFormat="1" ht="16.8" customHeight="1">
      <c r="A86" s="40"/>
      <c r="B86" s="46"/>
      <c r="C86" s="284" t="s">
        <v>370</v>
      </c>
      <c r="D86" s="284" t="s">
        <v>499</v>
      </c>
      <c r="E86" s="19" t="s">
        <v>132</v>
      </c>
      <c r="F86" s="285">
        <v>75</v>
      </c>
      <c r="G86" s="40"/>
      <c r="H86" s="46"/>
    </row>
    <row r="87" s="2" customFormat="1" ht="16.8" customHeight="1">
      <c r="A87" s="40"/>
      <c r="B87" s="46"/>
      <c r="C87" s="280" t="s">
        <v>296</v>
      </c>
      <c r="D87" s="281" t="s">
        <v>19</v>
      </c>
      <c r="E87" s="282" t="s">
        <v>19</v>
      </c>
      <c r="F87" s="283">
        <v>15</v>
      </c>
      <c r="G87" s="40"/>
      <c r="H87" s="46"/>
    </row>
    <row r="88" s="2" customFormat="1" ht="16.8" customHeight="1">
      <c r="A88" s="40"/>
      <c r="B88" s="46"/>
      <c r="C88" s="284" t="s">
        <v>19</v>
      </c>
      <c r="D88" s="284" t="s">
        <v>316</v>
      </c>
      <c r="E88" s="19" t="s">
        <v>19</v>
      </c>
      <c r="F88" s="285">
        <v>15</v>
      </c>
      <c r="G88" s="40"/>
      <c r="H88" s="46"/>
    </row>
    <row r="89" s="2" customFormat="1" ht="16.8" customHeight="1">
      <c r="A89" s="40"/>
      <c r="B89" s="46"/>
      <c r="C89" s="284" t="s">
        <v>296</v>
      </c>
      <c r="D89" s="284" t="s">
        <v>196</v>
      </c>
      <c r="E89" s="19" t="s">
        <v>19</v>
      </c>
      <c r="F89" s="285">
        <v>15</v>
      </c>
      <c r="G89" s="40"/>
      <c r="H89" s="46"/>
    </row>
    <row r="90" s="2" customFormat="1" ht="16.8" customHeight="1">
      <c r="A90" s="40"/>
      <c r="B90" s="46"/>
      <c r="C90" s="286" t="s">
        <v>482</v>
      </c>
      <c r="D90" s="40"/>
      <c r="E90" s="40"/>
      <c r="F90" s="40"/>
      <c r="G90" s="40"/>
      <c r="H90" s="46"/>
    </row>
    <row r="91" s="2" customFormat="1" ht="16.8" customHeight="1">
      <c r="A91" s="40"/>
      <c r="B91" s="46"/>
      <c r="C91" s="284" t="s">
        <v>308</v>
      </c>
      <c r="D91" s="284" t="s">
        <v>497</v>
      </c>
      <c r="E91" s="19" t="s">
        <v>132</v>
      </c>
      <c r="F91" s="285">
        <v>66.549999999999997</v>
      </c>
      <c r="G91" s="40"/>
      <c r="H91" s="46"/>
    </row>
    <row r="92" s="2" customFormat="1" ht="16.8" customHeight="1">
      <c r="A92" s="40"/>
      <c r="B92" s="46"/>
      <c r="C92" s="284" t="s">
        <v>364</v>
      </c>
      <c r="D92" s="284" t="s">
        <v>498</v>
      </c>
      <c r="E92" s="19" t="s">
        <v>132</v>
      </c>
      <c r="F92" s="285">
        <v>90</v>
      </c>
      <c r="G92" s="40"/>
      <c r="H92" s="46"/>
    </row>
    <row r="93" s="2" customFormat="1" ht="16.8" customHeight="1">
      <c r="A93" s="40"/>
      <c r="B93" s="46"/>
      <c r="C93" s="284" t="s">
        <v>190</v>
      </c>
      <c r="D93" s="284" t="s">
        <v>487</v>
      </c>
      <c r="E93" s="19" t="s">
        <v>132</v>
      </c>
      <c r="F93" s="285">
        <v>1277.81</v>
      </c>
      <c r="G93" s="40"/>
      <c r="H93" s="46"/>
    </row>
    <row r="94" s="2" customFormat="1" ht="16.8" customHeight="1">
      <c r="A94" s="40"/>
      <c r="B94" s="46"/>
      <c r="C94" s="280" t="s">
        <v>87</v>
      </c>
      <c r="D94" s="281" t="s">
        <v>19</v>
      </c>
      <c r="E94" s="282" t="s">
        <v>19</v>
      </c>
      <c r="F94" s="283">
        <v>1356.31</v>
      </c>
      <c r="G94" s="40"/>
      <c r="H94" s="46"/>
    </row>
    <row r="95" s="2" customFormat="1" ht="16.8" customHeight="1">
      <c r="A95" s="40"/>
      <c r="B95" s="46"/>
      <c r="C95" s="284" t="s">
        <v>19</v>
      </c>
      <c r="D95" s="284" t="s">
        <v>291</v>
      </c>
      <c r="E95" s="19" t="s">
        <v>19</v>
      </c>
      <c r="F95" s="285">
        <v>1277.81</v>
      </c>
      <c r="G95" s="40"/>
      <c r="H95" s="46"/>
    </row>
    <row r="96" s="2" customFormat="1" ht="16.8" customHeight="1">
      <c r="A96" s="40"/>
      <c r="B96" s="46"/>
      <c r="C96" s="284" t="s">
        <v>19</v>
      </c>
      <c r="D96" s="284" t="s">
        <v>280</v>
      </c>
      <c r="E96" s="19" t="s">
        <v>19</v>
      </c>
      <c r="F96" s="285">
        <v>63.5</v>
      </c>
      <c r="G96" s="40"/>
      <c r="H96" s="46"/>
    </row>
    <row r="97" s="2" customFormat="1" ht="16.8" customHeight="1">
      <c r="A97" s="40"/>
      <c r="B97" s="46"/>
      <c r="C97" s="284" t="s">
        <v>19</v>
      </c>
      <c r="D97" s="284" t="s">
        <v>296</v>
      </c>
      <c r="E97" s="19" t="s">
        <v>19</v>
      </c>
      <c r="F97" s="285">
        <v>15</v>
      </c>
      <c r="G97" s="40"/>
      <c r="H97" s="46"/>
    </row>
    <row r="98" s="2" customFormat="1" ht="16.8" customHeight="1">
      <c r="A98" s="40"/>
      <c r="B98" s="46"/>
      <c r="C98" s="284" t="s">
        <v>87</v>
      </c>
      <c r="D98" s="284" t="s">
        <v>196</v>
      </c>
      <c r="E98" s="19" t="s">
        <v>19</v>
      </c>
      <c r="F98" s="285">
        <v>1356.31</v>
      </c>
      <c r="G98" s="40"/>
      <c r="H98" s="46"/>
    </row>
    <row r="99" s="2" customFormat="1" ht="16.8" customHeight="1">
      <c r="A99" s="40"/>
      <c r="B99" s="46"/>
      <c r="C99" s="286" t="s">
        <v>482</v>
      </c>
      <c r="D99" s="40"/>
      <c r="E99" s="40"/>
      <c r="F99" s="40"/>
      <c r="G99" s="40"/>
      <c r="H99" s="46"/>
    </row>
    <row r="100" s="2" customFormat="1" ht="16.8" customHeight="1">
      <c r="A100" s="40"/>
      <c r="B100" s="46"/>
      <c r="C100" s="284" t="s">
        <v>190</v>
      </c>
      <c r="D100" s="284" t="s">
        <v>487</v>
      </c>
      <c r="E100" s="19" t="s">
        <v>132</v>
      </c>
      <c r="F100" s="285">
        <v>1277.81</v>
      </c>
      <c r="G100" s="40"/>
      <c r="H100" s="46"/>
    </row>
    <row r="101" s="2" customFormat="1" ht="16.8" customHeight="1">
      <c r="A101" s="40"/>
      <c r="B101" s="46"/>
      <c r="C101" s="284" t="s">
        <v>147</v>
      </c>
      <c r="D101" s="284" t="s">
        <v>489</v>
      </c>
      <c r="E101" s="19" t="s">
        <v>132</v>
      </c>
      <c r="F101" s="285">
        <v>1356.31</v>
      </c>
      <c r="G101" s="40"/>
      <c r="H101" s="46"/>
    </row>
    <row r="102" s="2" customFormat="1">
      <c r="A102" s="40"/>
      <c r="B102" s="46"/>
      <c r="C102" s="284" t="s">
        <v>151</v>
      </c>
      <c r="D102" s="284" t="s">
        <v>490</v>
      </c>
      <c r="E102" s="19" t="s">
        <v>132</v>
      </c>
      <c r="F102" s="285">
        <v>1356.31</v>
      </c>
      <c r="G102" s="40"/>
      <c r="H102" s="46"/>
    </row>
    <row r="103" s="2" customFormat="1" ht="16.8" customHeight="1">
      <c r="A103" s="40"/>
      <c r="B103" s="46"/>
      <c r="C103" s="280" t="s">
        <v>90</v>
      </c>
      <c r="D103" s="281" t="s">
        <v>19</v>
      </c>
      <c r="E103" s="282" t="s">
        <v>19</v>
      </c>
      <c r="F103" s="283">
        <v>39.5</v>
      </c>
      <c r="G103" s="40"/>
      <c r="H103" s="46"/>
    </row>
    <row r="104" s="2" customFormat="1" ht="16.8" customHeight="1">
      <c r="A104" s="40"/>
      <c r="B104" s="46"/>
      <c r="C104" s="284" t="s">
        <v>90</v>
      </c>
      <c r="D104" s="284" t="s">
        <v>450</v>
      </c>
      <c r="E104" s="19" t="s">
        <v>19</v>
      </c>
      <c r="F104" s="285">
        <v>39.5</v>
      </c>
      <c r="G104" s="40"/>
      <c r="H104" s="46"/>
    </row>
    <row r="105" s="2" customFormat="1" ht="16.8" customHeight="1">
      <c r="A105" s="40"/>
      <c r="B105" s="46"/>
      <c r="C105" s="286" t="s">
        <v>482</v>
      </c>
      <c r="D105" s="40"/>
      <c r="E105" s="40"/>
      <c r="F105" s="40"/>
      <c r="G105" s="40"/>
      <c r="H105" s="46"/>
    </row>
    <row r="106" s="2" customFormat="1">
      <c r="A106" s="40"/>
      <c r="B106" s="46"/>
      <c r="C106" s="284" t="s">
        <v>178</v>
      </c>
      <c r="D106" s="284" t="s">
        <v>491</v>
      </c>
      <c r="E106" s="19" t="s">
        <v>180</v>
      </c>
      <c r="F106" s="285">
        <v>39.5</v>
      </c>
      <c r="G106" s="40"/>
      <c r="H106" s="46"/>
    </row>
    <row r="107" s="2" customFormat="1" ht="16.8" customHeight="1">
      <c r="A107" s="40"/>
      <c r="B107" s="46"/>
      <c r="C107" s="284" t="s">
        <v>185</v>
      </c>
      <c r="D107" s="284" t="s">
        <v>492</v>
      </c>
      <c r="E107" s="19" t="s">
        <v>180</v>
      </c>
      <c r="F107" s="285">
        <v>39.5</v>
      </c>
      <c r="G107" s="40"/>
      <c r="H107" s="46"/>
    </row>
    <row r="108" s="2" customFormat="1" ht="16.8" customHeight="1">
      <c r="A108" s="40"/>
      <c r="B108" s="46"/>
      <c r="C108" s="280" t="s">
        <v>380</v>
      </c>
      <c r="D108" s="281" t="s">
        <v>19</v>
      </c>
      <c r="E108" s="282" t="s">
        <v>19</v>
      </c>
      <c r="F108" s="283">
        <v>103.55</v>
      </c>
      <c r="G108" s="40"/>
      <c r="H108" s="46"/>
    </row>
    <row r="109" s="2" customFormat="1" ht="16.8" customHeight="1">
      <c r="A109" s="40"/>
      <c r="B109" s="46"/>
      <c r="C109" s="284" t="s">
        <v>19</v>
      </c>
      <c r="D109" s="284" t="s">
        <v>280</v>
      </c>
      <c r="E109" s="19" t="s">
        <v>19</v>
      </c>
      <c r="F109" s="285">
        <v>63.5</v>
      </c>
      <c r="G109" s="40"/>
      <c r="H109" s="46"/>
    </row>
    <row r="110" s="2" customFormat="1" ht="16.8" customHeight="1">
      <c r="A110" s="40"/>
      <c r="B110" s="46"/>
      <c r="C110" s="284" t="s">
        <v>19</v>
      </c>
      <c r="D110" s="284" t="s">
        <v>278</v>
      </c>
      <c r="E110" s="19" t="s">
        <v>19</v>
      </c>
      <c r="F110" s="285">
        <v>40.049999999999997</v>
      </c>
      <c r="G110" s="40"/>
      <c r="H110" s="46"/>
    </row>
    <row r="111" s="2" customFormat="1" ht="16.8" customHeight="1">
      <c r="A111" s="40"/>
      <c r="B111" s="46"/>
      <c r="C111" s="284" t="s">
        <v>380</v>
      </c>
      <c r="D111" s="284" t="s">
        <v>196</v>
      </c>
      <c r="E111" s="19" t="s">
        <v>19</v>
      </c>
      <c r="F111" s="285">
        <v>103.55</v>
      </c>
      <c r="G111" s="40"/>
      <c r="H111" s="46"/>
    </row>
    <row r="112" s="2" customFormat="1" ht="16.8" customHeight="1">
      <c r="A112" s="40"/>
      <c r="B112" s="46"/>
      <c r="C112" s="280" t="s">
        <v>278</v>
      </c>
      <c r="D112" s="281" t="s">
        <v>19</v>
      </c>
      <c r="E112" s="282" t="s">
        <v>19</v>
      </c>
      <c r="F112" s="283">
        <v>40.049999999999997</v>
      </c>
      <c r="G112" s="40"/>
      <c r="H112" s="46"/>
    </row>
    <row r="113" s="2" customFormat="1" ht="16.8" customHeight="1">
      <c r="A113" s="40"/>
      <c r="B113" s="46"/>
      <c r="C113" s="284" t="s">
        <v>19</v>
      </c>
      <c r="D113" s="284" t="s">
        <v>312</v>
      </c>
      <c r="E113" s="19" t="s">
        <v>19</v>
      </c>
      <c r="F113" s="285">
        <v>12.800000000000001</v>
      </c>
      <c r="G113" s="40"/>
      <c r="H113" s="46"/>
    </row>
    <row r="114" s="2" customFormat="1" ht="16.8" customHeight="1">
      <c r="A114" s="40"/>
      <c r="B114" s="46"/>
      <c r="C114" s="284" t="s">
        <v>19</v>
      </c>
      <c r="D114" s="284" t="s">
        <v>313</v>
      </c>
      <c r="E114" s="19" t="s">
        <v>19</v>
      </c>
      <c r="F114" s="285">
        <v>15.6</v>
      </c>
      <c r="G114" s="40"/>
      <c r="H114" s="46"/>
    </row>
    <row r="115" s="2" customFormat="1" ht="16.8" customHeight="1">
      <c r="A115" s="40"/>
      <c r="B115" s="46"/>
      <c r="C115" s="284" t="s">
        <v>19</v>
      </c>
      <c r="D115" s="284" t="s">
        <v>314</v>
      </c>
      <c r="E115" s="19" t="s">
        <v>19</v>
      </c>
      <c r="F115" s="285">
        <v>6.0499999999999998</v>
      </c>
      <c r="G115" s="40"/>
      <c r="H115" s="46"/>
    </row>
    <row r="116" s="2" customFormat="1" ht="16.8" customHeight="1">
      <c r="A116" s="40"/>
      <c r="B116" s="46"/>
      <c r="C116" s="284" t="s">
        <v>19</v>
      </c>
      <c r="D116" s="284" t="s">
        <v>315</v>
      </c>
      <c r="E116" s="19" t="s">
        <v>19</v>
      </c>
      <c r="F116" s="285">
        <v>5.5999999999999996</v>
      </c>
      <c r="G116" s="40"/>
      <c r="H116" s="46"/>
    </row>
    <row r="117" s="2" customFormat="1" ht="16.8" customHeight="1">
      <c r="A117" s="40"/>
      <c r="B117" s="46"/>
      <c r="C117" s="284" t="s">
        <v>278</v>
      </c>
      <c r="D117" s="284" t="s">
        <v>196</v>
      </c>
      <c r="E117" s="19" t="s">
        <v>19</v>
      </c>
      <c r="F117" s="285">
        <v>40.049999999999997</v>
      </c>
      <c r="G117" s="40"/>
      <c r="H117" s="46"/>
    </row>
    <row r="118" s="2" customFormat="1" ht="16.8" customHeight="1">
      <c r="A118" s="40"/>
      <c r="B118" s="46"/>
      <c r="C118" s="286" t="s">
        <v>482</v>
      </c>
      <c r="D118" s="40"/>
      <c r="E118" s="40"/>
      <c r="F118" s="40"/>
      <c r="G118" s="40"/>
      <c r="H118" s="46"/>
    </row>
    <row r="119" s="2" customFormat="1" ht="16.8" customHeight="1">
      <c r="A119" s="40"/>
      <c r="B119" s="46"/>
      <c r="C119" s="284" t="s">
        <v>308</v>
      </c>
      <c r="D119" s="284" t="s">
        <v>497</v>
      </c>
      <c r="E119" s="19" t="s">
        <v>132</v>
      </c>
      <c r="F119" s="285">
        <v>66.549999999999997</v>
      </c>
      <c r="G119" s="40"/>
      <c r="H119" s="46"/>
    </row>
    <row r="120" s="2" customFormat="1" ht="16.8" customHeight="1">
      <c r="A120" s="40"/>
      <c r="B120" s="46"/>
      <c r="C120" s="284" t="s">
        <v>377</v>
      </c>
      <c r="D120" s="284" t="s">
        <v>19</v>
      </c>
      <c r="E120" s="19" t="s">
        <v>19</v>
      </c>
      <c r="F120" s="285">
        <v>103.55</v>
      </c>
      <c r="G120" s="40"/>
      <c r="H120" s="46"/>
    </row>
    <row r="121" s="2" customFormat="1" ht="16.8" customHeight="1">
      <c r="A121" s="40"/>
      <c r="B121" s="46"/>
      <c r="C121" s="284" t="s">
        <v>190</v>
      </c>
      <c r="D121" s="284" t="s">
        <v>487</v>
      </c>
      <c r="E121" s="19" t="s">
        <v>132</v>
      </c>
      <c r="F121" s="285">
        <v>1277.81</v>
      </c>
      <c r="G121" s="40"/>
      <c r="H121" s="46"/>
    </row>
    <row r="122" s="2" customFormat="1" ht="16.8" customHeight="1">
      <c r="A122" s="40"/>
      <c r="B122" s="46"/>
      <c r="C122" s="280" t="s">
        <v>280</v>
      </c>
      <c r="D122" s="281" t="s">
        <v>19</v>
      </c>
      <c r="E122" s="282" t="s">
        <v>19</v>
      </c>
      <c r="F122" s="283">
        <v>63.5</v>
      </c>
      <c r="G122" s="40"/>
      <c r="H122" s="46"/>
    </row>
    <row r="123" s="2" customFormat="1" ht="16.8" customHeight="1">
      <c r="A123" s="40"/>
      <c r="B123" s="46"/>
      <c r="C123" s="284" t="s">
        <v>19</v>
      </c>
      <c r="D123" s="284" t="s">
        <v>339</v>
      </c>
      <c r="E123" s="19" t="s">
        <v>19</v>
      </c>
      <c r="F123" s="285">
        <v>17.5</v>
      </c>
      <c r="G123" s="40"/>
      <c r="H123" s="46"/>
    </row>
    <row r="124" s="2" customFormat="1" ht="16.8" customHeight="1">
      <c r="A124" s="40"/>
      <c r="B124" s="46"/>
      <c r="C124" s="284" t="s">
        <v>19</v>
      </c>
      <c r="D124" s="284" t="s">
        <v>340</v>
      </c>
      <c r="E124" s="19" t="s">
        <v>19</v>
      </c>
      <c r="F124" s="285">
        <v>22</v>
      </c>
      <c r="G124" s="40"/>
      <c r="H124" s="46"/>
    </row>
    <row r="125" s="2" customFormat="1" ht="16.8" customHeight="1">
      <c r="A125" s="40"/>
      <c r="B125" s="46"/>
      <c r="C125" s="284" t="s">
        <v>19</v>
      </c>
      <c r="D125" s="284" t="s">
        <v>341</v>
      </c>
      <c r="E125" s="19" t="s">
        <v>19</v>
      </c>
      <c r="F125" s="285">
        <v>24</v>
      </c>
      <c r="G125" s="40"/>
      <c r="H125" s="46"/>
    </row>
    <row r="126" s="2" customFormat="1" ht="16.8" customHeight="1">
      <c r="A126" s="40"/>
      <c r="B126" s="46"/>
      <c r="C126" s="284" t="s">
        <v>280</v>
      </c>
      <c r="D126" s="284" t="s">
        <v>196</v>
      </c>
      <c r="E126" s="19" t="s">
        <v>19</v>
      </c>
      <c r="F126" s="285">
        <v>63.5</v>
      </c>
      <c r="G126" s="40"/>
      <c r="H126" s="46"/>
    </row>
    <row r="127" s="2" customFormat="1" ht="16.8" customHeight="1">
      <c r="A127" s="40"/>
      <c r="B127" s="46"/>
      <c r="C127" s="286" t="s">
        <v>482</v>
      </c>
      <c r="D127" s="40"/>
      <c r="E127" s="40"/>
      <c r="F127" s="40"/>
      <c r="G127" s="40"/>
      <c r="H127" s="46"/>
    </row>
    <row r="128" s="2" customFormat="1">
      <c r="A128" s="40"/>
      <c r="B128" s="46"/>
      <c r="C128" s="284" t="s">
        <v>334</v>
      </c>
      <c r="D128" s="284" t="s">
        <v>500</v>
      </c>
      <c r="E128" s="19" t="s">
        <v>336</v>
      </c>
      <c r="F128" s="285">
        <v>15.875</v>
      </c>
      <c r="G128" s="40"/>
      <c r="H128" s="46"/>
    </row>
    <row r="129" s="2" customFormat="1" ht="16.8" customHeight="1">
      <c r="A129" s="40"/>
      <c r="B129" s="46"/>
      <c r="C129" s="284" t="s">
        <v>364</v>
      </c>
      <c r="D129" s="284" t="s">
        <v>498</v>
      </c>
      <c r="E129" s="19" t="s">
        <v>132</v>
      </c>
      <c r="F129" s="285">
        <v>90</v>
      </c>
      <c r="G129" s="40"/>
      <c r="H129" s="46"/>
    </row>
    <row r="130" s="2" customFormat="1" ht="16.8" customHeight="1">
      <c r="A130" s="40"/>
      <c r="B130" s="46"/>
      <c r="C130" s="284" t="s">
        <v>370</v>
      </c>
      <c r="D130" s="284" t="s">
        <v>499</v>
      </c>
      <c r="E130" s="19" t="s">
        <v>132</v>
      </c>
      <c r="F130" s="285">
        <v>75</v>
      </c>
      <c r="G130" s="40"/>
      <c r="H130" s="46"/>
    </row>
    <row r="131" s="2" customFormat="1" ht="16.8" customHeight="1">
      <c r="A131" s="40"/>
      <c r="B131" s="46"/>
      <c r="C131" s="284" t="s">
        <v>377</v>
      </c>
      <c r="D131" s="284" t="s">
        <v>19</v>
      </c>
      <c r="E131" s="19" t="s">
        <v>19</v>
      </c>
      <c r="F131" s="285">
        <v>103.55</v>
      </c>
      <c r="G131" s="40"/>
      <c r="H131" s="46"/>
    </row>
    <row r="132" s="2" customFormat="1" ht="16.8" customHeight="1">
      <c r="A132" s="40"/>
      <c r="B132" s="46"/>
      <c r="C132" s="284" t="s">
        <v>190</v>
      </c>
      <c r="D132" s="284" t="s">
        <v>487</v>
      </c>
      <c r="E132" s="19" t="s">
        <v>132</v>
      </c>
      <c r="F132" s="285">
        <v>1277.81</v>
      </c>
      <c r="G132" s="40"/>
      <c r="H132" s="46"/>
    </row>
    <row r="133" s="2" customFormat="1" ht="16.8" customHeight="1">
      <c r="A133" s="40"/>
      <c r="B133" s="46"/>
      <c r="C133" s="280" t="s">
        <v>293</v>
      </c>
      <c r="D133" s="281" t="s">
        <v>19</v>
      </c>
      <c r="E133" s="282" t="s">
        <v>19</v>
      </c>
      <c r="F133" s="283">
        <v>1</v>
      </c>
      <c r="G133" s="40"/>
      <c r="H133" s="46"/>
    </row>
    <row r="134" s="2" customFormat="1" ht="16.8" customHeight="1">
      <c r="A134" s="40"/>
      <c r="B134" s="46"/>
      <c r="C134" s="284" t="s">
        <v>293</v>
      </c>
      <c r="D134" s="284" t="s">
        <v>307</v>
      </c>
      <c r="E134" s="19" t="s">
        <v>19</v>
      </c>
      <c r="F134" s="285">
        <v>1</v>
      </c>
      <c r="G134" s="40"/>
      <c r="H134" s="46"/>
    </row>
    <row r="135" s="2" customFormat="1" ht="16.8" customHeight="1">
      <c r="A135" s="40"/>
      <c r="B135" s="46"/>
      <c r="C135" s="286" t="s">
        <v>482</v>
      </c>
      <c r="D135" s="40"/>
      <c r="E135" s="40"/>
      <c r="F135" s="40"/>
      <c r="G135" s="40"/>
      <c r="H135" s="46"/>
    </row>
    <row r="136" s="2" customFormat="1" ht="16.8" customHeight="1">
      <c r="A136" s="40"/>
      <c r="B136" s="46"/>
      <c r="C136" s="284" t="s">
        <v>303</v>
      </c>
      <c r="D136" s="284" t="s">
        <v>501</v>
      </c>
      <c r="E136" s="19" t="s">
        <v>132</v>
      </c>
      <c r="F136" s="285">
        <v>1</v>
      </c>
      <c r="G136" s="40"/>
      <c r="H136" s="46"/>
    </row>
    <row r="137" s="2" customFormat="1" ht="16.8" customHeight="1">
      <c r="A137" s="40"/>
      <c r="B137" s="46"/>
      <c r="C137" s="284" t="s">
        <v>360</v>
      </c>
      <c r="D137" s="284" t="s">
        <v>502</v>
      </c>
      <c r="E137" s="19" t="s">
        <v>132</v>
      </c>
      <c r="F137" s="285">
        <v>1</v>
      </c>
      <c r="G137" s="40"/>
      <c r="H137" s="46"/>
    </row>
    <row r="138" s="2" customFormat="1" ht="16.8" customHeight="1">
      <c r="A138" s="40"/>
      <c r="B138" s="46"/>
      <c r="C138" s="284" t="s">
        <v>381</v>
      </c>
      <c r="D138" s="284" t="s">
        <v>503</v>
      </c>
      <c r="E138" s="19" t="s">
        <v>132</v>
      </c>
      <c r="F138" s="285">
        <v>1</v>
      </c>
      <c r="G138" s="40"/>
      <c r="H138" s="46"/>
    </row>
    <row r="139" s="2" customFormat="1" ht="16.8" customHeight="1">
      <c r="A139" s="40"/>
      <c r="B139" s="46"/>
      <c r="C139" s="280" t="s">
        <v>289</v>
      </c>
      <c r="D139" s="281" t="s">
        <v>19</v>
      </c>
      <c r="E139" s="282" t="s">
        <v>19</v>
      </c>
      <c r="F139" s="283">
        <v>70.355000000000004</v>
      </c>
      <c r="G139" s="40"/>
      <c r="H139" s="46"/>
    </row>
    <row r="140" s="2" customFormat="1" ht="16.8" customHeight="1">
      <c r="A140" s="40"/>
      <c r="B140" s="46"/>
      <c r="C140" s="284" t="s">
        <v>19</v>
      </c>
      <c r="D140" s="284" t="s">
        <v>287</v>
      </c>
      <c r="E140" s="19" t="s">
        <v>19</v>
      </c>
      <c r="F140" s="285">
        <v>54.479999999999997</v>
      </c>
      <c r="G140" s="40"/>
      <c r="H140" s="46"/>
    </row>
    <row r="141" s="2" customFormat="1" ht="16.8" customHeight="1">
      <c r="A141" s="40"/>
      <c r="B141" s="46"/>
      <c r="C141" s="284" t="s">
        <v>19</v>
      </c>
      <c r="D141" s="284" t="s">
        <v>285</v>
      </c>
      <c r="E141" s="19" t="s">
        <v>19</v>
      </c>
      <c r="F141" s="285">
        <v>15.875</v>
      </c>
      <c r="G141" s="40"/>
      <c r="H141" s="46"/>
    </row>
    <row r="142" s="2" customFormat="1" ht="16.8" customHeight="1">
      <c r="A142" s="40"/>
      <c r="B142" s="46"/>
      <c r="C142" s="284" t="s">
        <v>289</v>
      </c>
      <c r="D142" s="284" t="s">
        <v>196</v>
      </c>
      <c r="E142" s="19" t="s">
        <v>19</v>
      </c>
      <c r="F142" s="285">
        <v>70.355000000000004</v>
      </c>
      <c r="G142" s="40"/>
      <c r="H142" s="46"/>
    </row>
    <row r="143" s="2" customFormat="1" ht="16.8" customHeight="1">
      <c r="A143" s="40"/>
      <c r="B143" s="46"/>
      <c r="C143" s="286" t="s">
        <v>482</v>
      </c>
      <c r="D143" s="40"/>
      <c r="E143" s="40"/>
      <c r="F143" s="40"/>
      <c r="G143" s="40"/>
      <c r="H143" s="46"/>
    </row>
    <row r="144" s="2" customFormat="1">
      <c r="A144" s="40"/>
      <c r="B144" s="46"/>
      <c r="C144" s="284" t="s">
        <v>348</v>
      </c>
      <c r="D144" s="284" t="s">
        <v>504</v>
      </c>
      <c r="E144" s="19" t="s">
        <v>336</v>
      </c>
      <c r="F144" s="285">
        <v>70.355000000000004</v>
      </c>
      <c r="G144" s="40"/>
      <c r="H144" s="46"/>
    </row>
    <row r="145" s="2" customFormat="1" ht="16.8" customHeight="1">
      <c r="A145" s="40"/>
      <c r="B145" s="46"/>
      <c r="C145" s="284" t="s">
        <v>352</v>
      </c>
      <c r="D145" s="284" t="s">
        <v>505</v>
      </c>
      <c r="E145" s="19" t="s">
        <v>336</v>
      </c>
      <c r="F145" s="285">
        <v>70.355000000000004</v>
      </c>
      <c r="G145" s="40"/>
      <c r="H145" s="46"/>
    </row>
    <row r="146" s="2" customFormat="1">
      <c r="A146" s="40"/>
      <c r="B146" s="46"/>
      <c r="C146" s="284" t="s">
        <v>356</v>
      </c>
      <c r="D146" s="284" t="s">
        <v>506</v>
      </c>
      <c r="E146" s="19" t="s">
        <v>208</v>
      </c>
      <c r="F146" s="285">
        <v>112.568</v>
      </c>
      <c r="G146" s="40"/>
      <c r="H146" s="46"/>
    </row>
    <row r="147" s="2" customFormat="1" ht="16.8" customHeight="1">
      <c r="A147" s="40"/>
      <c r="B147" s="46"/>
      <c r="C147" s="280" t="s">
        <v>287</v>
      </c>
      <c r="D147" s="281" t="s">
        <v>19</v>
      </c>
      <c r="E147" s="282" t="s">
        <v>19</v>
      </c>
      <c r="F147" s="283">
        <v>54.479999999999997</v>
      </c>
      <c r="G147" s="40"/>
      <c r="H147" s="46"/>
    </row>
    <row r="148" s="2" customFormat="1" ht="16.8" customHeight="1">
      <c r="A148" s="40"/>
      <c r="B148" s="46"/>
      <c r="C148" s="284" t="s">
        <v>287</v>
      </c>
      <c r="D148" s="284" t="s">
        <v>347</v>
      </c>
      <c r="E148" s="19" t="s">
        <v>19</v>
      </c>
      <c r="F148" s="285">
        <v>54.479999999999997</v>
      </c>
      <c r="G148" s="40"/>
      <c r="H148" s="46"/>
    </row>
    <row r="149" s="2" customFormat="1" ht="16.8" customHeight="1">
      <c r="A149" s="40"/>
      <c r="B149" s="46"/>
      <c r="C149" s="286" t="s">
        <v>482</v>
      </c>
      <c r="D149" s="40"/>
      <c r="E149" s="40"/>
      <c r="F149" s="40"/>
      <c r="G149" s="40"/>
      <c r="H149" s="46"/>
    </row>
    <row r="150" s="2" customFormat="1">
      <c r="A150" s="40"/>
      <c r="B150" s="46"/>
      <c r="C150" s="284" t="s">
        <v>343</v>
      </c>
      <c r="D150" s="284" t="s">
        <v>494</v>
      </c>
      <c r="E150" s="19" t="s">
        <v>336</v>
      </c>
      <c r="F150" s="285">
        <v>54.479999999999997</v>
      </c>
      <c r="G150" s="40"/>
      <c r="H150" s="46"/>
    </row>
    <row r="151" s="2" customFormat="1">
      <c r="A151" s="40"/>
      <c r="B151" s="46"/>
      <c r="C151" s="284" t="s">
        <v>348</v>
      </c>
      <c r="D151" s="284" t="s">
        <v>504</v>
      </c>
      <c r="E151" s="19" t="s">
        <v>336</v>
      </c>
      <c r="F151" s="285">
        <v>70.355000000000004</v>
      </c>
      <c r="G151" s="40"/>
      <c r="H151" s="46"/>
    </row>
    <row r="152" s="2" customFormat="1" ht="16.8" customHeight="1">
      <c r="A152" s="40"/>
      <c r="B152" s="46"/>
      <c r="C152" s="280" t="s">
        <v>285</v>
      </c>
      <c r="D152" s="281" t="s">
        <v>19</v>
      </c>
      <c r="E152" s="282" t="s">
        <v>19</v>
      </c>
      <c r="F152" s="283">
        <v>15.875</v>
      </c>
      <c r="G152" s="40"/>
      <c r="H152" s="46"/>
    </row>
    <row r="153" s="2" customFormat="1" ht="16.8" customHeight="1">
      <c r="A153" s="40"/>
      <c r="B153" s="46"/>
      <c r="C153" s="284" t="s">
        <v>285</v>
      </c>
      <c r="D153" s="284" t="s">
        <v>342</v>
      </c>
      <c r="E153" s="19" t="s">
        <v>19</v>
      </c>
      <c r="F153" s="285">
        <v>15.875</v>
      </c>
      <c r="G153" s="40"/>
      <c r="H153" s="46"/>
    </row>
    <row r="154" s="2" customFormat="1" ht="16.8" customHeight="1">
      <c r="A154" s="40"/>
      <c r="B154" s="46"/>
      <c r="C154" s="286" t="s">
        <v>482</v>
      </c>
      <c r="D154" s="40"/>
      <c r="E154" s="40"/>
      <c r="F154" s="40"/>
      <c r="G154" s="40"/>
      <c r="H154" s="46"/>
    </row>
    <row r="155" s="2" customFormat="1">
      <c r="A155" s="40"/>
      <c r="B155" s="46"/>
      <c r="C155" s="284" t="s">
        <v>334</v>
      </c>
      <c r="D155" s="284" t="s">
        <v>500</v>
      </c>
      <c r="E155" s="19" t="s">
        <v>336</v>
      </c>
      <c r="F155" s="285">
        <v>15.875</v>
      </c>
      <c r="G155" s="40"/>
      <c r="H155" s="46"/>
    </row>
    <row r="156" s="2" customFormat="1">
      <c r="A156" s="40"/>
      <c r="B156" s="46"/>
      <c r="C156" s="284" t="s">
        <v>348</v>
      </c>
      <c r="D156" s="284" t="s">
        <v>504</v>
      </c>
      <c r="E156" s="19" t="s">
        <v>336</v>
      </c>
      <c r="F156" s="285">
        <v>70.355000000000004</v>
      </c>
      <c r="G156" s="40"/>
      <c r="H156" s="46"/>
    </row>
    <row r="157" s="2" customFormat="1" ht="7.44" customHeight="1">
      <c r="A157" s="40"/>
      <c r="B157" s="159"/>
      <c r="C157" s="160"/>
      <c r="D157" s="160"/>
      <c r="E157" s="160"/>
      <c r="F157" s="160"/>
      <c r="G157" s="160"/>
      <c r="H157" s="46"/>
    </row>
    <row r="158" s="2" customFormat="1">
      <c r="A158" s="40"/>
      <c r="B158" s="40"/>
      <c r="C158" s="40"/>
      <c r="D158" s="40"/>
      <c r="E158" s="40"/>
      <c r="F158" s="40"/>
      <c r="G158" s="40"/>
      <c r="H158" s="40"/>
    </row>
  </sheetData>
  <sheetProtection sheet="1" formatColumns="0" formatRows="0" objects="1" scenarios="1" spinCount="100000" saltValue="x5b6xhjRRiU9AZLwLEi/u4SGI6soxTQiYvPEGun/8VstG712ZjHpuFcS+pVyg+8cYdFxM/fGXy1KCpQsK+c0GQ==" hashValue="Cs78hfzyr00kE3ui3tNZFCYCmfmes2fKKvT6y+rYPneR5zX8aFn+h3tLeygaM7VQzIu5pKTpohGPciTub4AF1w==" algorithmName="SHA-512" password="CC35"/>
  <mergeCells count="2">
    <mergeCell ref="D5:F5"/>
    <mergeCell ref="D6:F6"/>
  </mergeCells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58"/>
  </sheetViews>
  <cols>
    <col min="1" max="1" width="8.332031" style="287" customWidth="1"/>
    <col min="2" max="2" width="1.667969" style="287" customWidth="1"/>
    <col min="3" max="4" width="5" style="287" customWidth="1"/>
    <col min="5" max="5" width="11.66016" style="287" customWidth="1"/>
    <col min="6" max="6" width="9.160156" style="287" customWidth="1"/>
    <col min="7" max="7" width="5" style="287" customWidth="1"/>
    <col min="8" max="8" width="77.83203" style="287" customWidth="1"/>
    <col min="9" max="10" width="20" style="287" customWidth="1"/>
    <col min="11" max="11" width="1.667969" style="287" customWidth="1"/>
  </cols>
  <sheetData>
    <row r="1" s="1" customFormat="1" ht="37.5" customHeight="1"/>
    <row r="2" s="1" customFormat="1" ht="7.5" customHeight="1">
      <c r="B2" s="288"/>
      <c r="C2" s="289"/>
      <c r="D2" s="289"/>
      <c r="E2" s="289"/>
      <c r="F2" s="289"/>
      <c r="G2" s="289"/>
      <c r="H2" s="289"/>
      <c r="I2" s="289"/>
      <c r="J2" s="289"/>
      <c r="K2" s="290"/>
    </row>
    <row r="3" s="16" customFormat="1" ht="45" customHeight="1">
      <c r="B3" s="291"/>
      <c r="C3" s="292" t="s">
        <v>507</v>
      </c>
      <c r="D3" s="292"/>
      <c r="E3" s="292"/>
      <c r="F3" s="292"/>
      <c r="G3" s="292"/>
      <c r="H3" s="292"/>
      <c r="I3" s="292"/>
      <c r="J3" s="292"/>
      <c r="K3" s="293"/>
    </row>
    <row r="4" s="1" customFormat="1" ht="25.5" customHeight="1">
      <c r="B4" s="294"/>
      <c r="C4" s="295" t="s">
        <v>508</v>
      </c>
      <c r="D4" s="295"/>
      <c r="E4" s="295"/>
      <c r="F4" s="295"/>
      <c r="G4" s="295"/>
      <c r="H4" s="295"/>
      <c r="I4" s="295"/>
      <c r="J4" s="295"/>
      <c r="K4" s="296"/>
    </row>
    <row r="5" s="1" customFormat="1" ht="5.25" customHeight="1">
      <c r="B5" s="294"/>
      <c r="C5" s="297"/>
      <c r="D5" s="297"/>
      <c r="E5" s="297"/>
      <c r="F5" s="297"/>
      <c r="G5" s="297"/>
      <c r="H5" s="297"/>
      <c r="I5" s="297"/>
      <c r="J5" s="297"/>
      <c r="K5" s="296"/>
    </row>
    <row r="6" s="1" customFormat="1" ht="15" customHeight="1">
      <c r="B6" s="294"/>
      <c r="C6" s="298" t="s">
        <v>509</v>
      </c>
      <c r="D6" s="298"/>
      <c r="E6" s="298"/>
      <c r="F6" s="298"/>
      <c r="G6" s="298"/>
      <c r="H6" s="298"/>
      <c r="I6" s="298"/>
      <c r="J6" s="298"/>
      <c r="K6" s="296"/>
    </row>
    <row r="7" s="1" customFormat="1" ht="15" customHeight="1">
      <c r="B7" s="299"/>
      <c r="C7" s="298" t="s">
        <v>510</v>
      </c>
      <c r="D7" s="298"/>
      <c r="E7" s="298"/>
      <c r="F7" s="298"/>
      <c r="G7" s="298"/>
      <c r="H7" s="298"/>
      <c r="I7" s="298"/>
      <c r="J7" s="298"/>
      <c r="K7" s="296"/>
    </row>
    <row r="8" s="1" customFormat="1" ht="12.75" customHeight="1">
      <c r="B8" s="299"/>
      <c r="C8" s="298"/>
      <c r="D8" s="298"/>
      <c r="E8" s="298"/>
      <c r="F8" s="298"/>
      <c r="G8" s="298"/>
      <c r="H8" s="298"/>
      <c r="I8" s="298"/>
      <c r="J8" s="298"/>
      <c r="K8" s="296"/>
    </row>
    <row r="9" s="1" customFormat="1" ht="15" customHeight="1">
      <c r="B9" s="299"/>
      <c r="C9" s="298" t="s">
        <v>511</v>
      </c>
      <c r="D9" s="298"/>
      <c r="E9" s="298"/>
      <c r="F9" s="298"/>
      <c r="G9" s="298"/>
      <c r="H9" s="298"/>
      <c r="I9" s="298"/>
      <c r="J9" s="298"/>
      <c r="K9" s="296"/>
    </row>
    <row r="10" s="1" customFormat="1" ht="15" customHeight="1">
      <c r="B10" s="299"/>
      <c r="C10" s="298"/>
      <c r="D10" s="298" t="s">
        <v>512</v>
      </c>
      <c r="E10" s="298"/>
      <c r="F10" s="298"/>
      <c r="G10" s="298"/>
      <c r="H10" s="298"/>
      <c r="I10" s="298"/>
      <c r="J10" s="298"/>
      <c r="K10" s="296"/>
    </row>
    <row r="11" s="1" customFormat="1" ht="15" customHeight="1">
      <c r="B11" s="299"/>
      <c r="C11" s="300"/>
      <c r="D11" s="298" t="s">
        <v>513</v>
      </c>
      <c r="E11" s="298"/>
      <c r="F11" s="298"/>
      <c r="G11" s="298"/>
      <c r="H11" s="298"/>
      <c r="I11" s="298"/>
      <c r="J11" s="298"/>
      <c r="K11" s="296"/>
    </row>
    <row r="12" s="1" customFormat="1" ht="15" customHeight="1">
      <c r="B12" s="299"/>
      <c r="C12" s="300"/>
      <c r="D12" s="298"/>
      <c r="E12" s="298"/>
      <c r="F12" s="298"/>
      <c r="G12" s="298"/>
      <c r="H12" s="298"/>
      <c r="I12" s="298"/>
      <c r="J12" s="298"/>
      <c r="K12" s="296"/>
    </row>
    <row r="13" s="1" customFormat="1" ht="15" customHeight="1">
      <c r="B13" s="299"/>
      <c r="C13" s="300"/>
      <c r="D13" s="301" t="s">
        <v>514</v>
      </c>
      <c r="E13" s="298"/>
      <c r="F13" s="298"/>
      <c r="G13" s="298"/>
      <c r="H13" s="298"/>
      <c r="I13" s="298"/>
      <c r="J13" s="298"/>
      <c r="K13" s="296"/>
    </row>
    <row r="14" s="1" customFormat="1" ht="12.75" customHeight="1">
      <c r="B14" s="299"/>
      <c r="C14" s="300"/>
      <c r="D14" s="300"/>
      <c r="E14" s="300"/>
      <c r="F14" s="300"/>
      <c r="G14" s="300"/>
      <c r="H14" s="300"/>
      <c r="I14" s="300"/>
      <c r="J14" s="300"/>
      <c r="K14" s="296"/>
    </row>
    <row r="15" s="1" customFormat="1" ht="15" customHeight="1">
      <c r="B15" s="299"/>
      <c r="C15" s="300"/>
      <c r="D15" s="298" t="s">
        <v>515</v>
      </c>
      <c r="E15" s="298"/>
      <c r="F15" s="298"/>
      <c r="G15" s="298"/>
      <c r="H15" s="298"/>
      <c r="I15" s="298"/>
      <c r="J15" s="298"/>
      <c r="K15" s="296"/>
    </row>
    <row r="16" s="1" customFormat="1" ht="15" customHeight="1">
      <c r="B16" s="299"/>
      <c r="C16" s="300"/>
      <c r="D16" s="298" t="s">
        <v>516</v>
      </c>
      <c r="E16" s="298"/>
      <c r="F16" s="298"/>
      <c r="G16" s="298"/>
      <c r="H16" s="298"/>
      <c r="I16" s="298"/>
      <c r="J16" s="298"/>
      <c r="K16" s="296"/>
    </row>
    <row r="17" s="1" customFormat="1" ht="15" customHeight="1">
      <c r="B17" s="299"/>
      <c r="C17" s="300"/>
      <c r="D17" s="298" t="s">
        <v>517</v>
      </c>
      <c r="E17" s="298"/>
      <c r="F17" s="298"/>
      <c r="G17" s="298"/>
      <c r="H17" s="298"/>
      <c r="I17" s="298"/>
      <c r="J17" s="298"/>
      <c r="K17" s="296"/>
    </row>
    <row r="18" s="1" customFormat="1" ht="15" customHeight="1">
      <c r="B18" s="299"/>
      <c r="C18" s="300"/>
      <c r="D18" s="300"/>
      <c r="E18" s="302" t="s">
        <v>78</v>
      </c>
      <c r="F18" s="298" t="s">
        <v>518</v>
      </c>
      <c r="G18" s="298"/>
      <c r="H18" s="298"/>
      <c r="I18" s="298"/>
      <c r="J18" s="298"/>
      <c r="K18" s="296"/>
    </row>
    <row r="19" s="1" customFormat="1" ht="15" customHeight="1">
      <c r="B19" s="299"/>
      <c r="C19" s="300"/>
      <c r="D19" s="300"/>
      <c r="E19" s="302" t="s">
        <v>519</v>
      </c>
      <c r="F19" s="298" t="s">
        <v>520</v>
      </c>
      <c r="G19" s="298"/>
      <c r="H19" s="298"/>
      <c r="I19" s="298"/>
      <c r="J19" s="298"/>
      <c r="K19" s="296"/>
    </row>
    <row r="20" s="1" customFormat="1" ht="15" customHeight="1">
      <c r="B20" s="299"/>
      <c r="C20" s="300"/>
      <c r="D20" s="300"/>
      <c r="E20" s="302" t="s">
        <v>521</v>
      </c>
      <c r="F20" s="298" t="s">
        <v>522</v>
      </c>
      <c r="G20" s="298"/>
      <c r="H20" s="298"/>
      <c r="I20" s="298"/>
      <c r="J20" s="298"/>
      <c r="K20" s="296"/>
    </row>
    <row r="21" s="1" customFormat="1" ht="15" customHeight="1">
      <c r="B21" s="299"/>
      <c r="C21" s="300"/>
      <c r="D21" s="300"/>
      <c r="E21" s="302" t="s">
        <v>523</v>
      </c>
      <c r="F21" s="298" t="s">
        <v>524</v>
      </c>
      <c r="G21" s="298"/>
      <c r="H21" s="298"/>
      <c r="I21" s="298"/>
      <c r="J21" s="298"/>
      <c r="K21" s="296"/>
    </row>
    <row r="22" s="1" customFormat="1" ht="15" customHeight="1">
      <c r="B22" s="299"/>
      <c r="C22" s="300"/>
      <c r="D22" s="300"/>
      <c r="E22" s="302" t="s">
        <v>525</v>
      </c>
      <c r="F22" s="298" t="s">
        <v>526</v>
      </c>
      <c r="G22" s="298"/>
      <c r="H22" s="298"/>
      <c r="I22" s="298"/>
      <c r="J22" s="298"/>
      <c r="K22" s="296"/>
    </row>
    <row r="23" s="1" customFormat="1" ht="15" customHeight="1">
      <c r="B23" s="299"/>
      <c r="C23" s="300"/>
      <c r="D23" s="300"/>
      <c r="E23" s="302" t="s">
        <v>527</v>
      </c>
      <c r="F23" s="298" t="s">
        <v>528</v>
      </c>
      <c r="G23" s="298"/>
      <c r="H23" s="298"/>
      <c r="I23" s="298"/>
      <c r="J23" s="298"/>
      <c r="K23" s="296"/>
    </row>
    <row r="24" s="1" customFormat="1" ht="12.75" customHeight="1">
      <c r="B24" s="299"/>
      <c r="C24" s="300"/>
      <c r="D24" s="300"/>
      <c r="E24" s="300"/>
      <c r="F24" s="300"/>
      <c r="G24" s="300"/>
      <c r="H24" s="300"/>
      <c r="I24" s="300"/>
      <c r="J24" s="300"/>
      <c r="K24" s="296"/>
    </row>
    <row r="25" s="1" customFormat="1" ht="15" customHeight="1">
      <c r="B25" s="299"/>
      <c r="C25" s="298" t="s">
        <v>529</v>
      </c>
      <c r="D25" s="298"/>
      <c r="E25" s="298"/>
      <c r="F25" s="298"/>
      <c r="G25" s="298"/>
      <c r="H25" s="298"/>
      <c r="I25" s="298"/>
      <c r="J25" s="298"/>
      <c r="K25" s="296"/>
    </row>
    <row r="26" s="1" customFormat="1" ht="15" customHeight="1">
      <c r="B26" s="299"/>
      <c r="C26" s="298" t="s">
        <v>530</v>
      </c>
      <c r="D26" s="298"/>
      <c r="E26" s="298"/>
      <c r="F26" s="298"/>
      <c r="G26" s="298"/>
      <c r="H26" s="298"/>
      <c r="I26" s="298"/>
      <c r="J26" s="298"/>
      <c r="K26" s="296"/>
    </row>
    <row r="27" s="1" customFormat="1" ht="15" customHeight="1">
      <c r="B27" s="299"/>
      <c r="C27" s="298"/>
      <c r="D27" s="298" t="s">
        <v>531</v>
      </c>
      <c r="E27" s="298"/>
      <c r="F27" s="298"/>
      <c r="G27" s="298"/>
      <c r="H27" s="298"/>
      <c r="I27" s="298"/>
      <c r="J27" s="298"/>
      <c r="K27" s="296"/>
    </row>
    <row r="28" s="1" customFormat="1" ht="15" customHeight="1">
      <c r="B28" s="299"/>
      <c r="C28" s="300"/>
      <c r="D28" s="298" t="s">
        <v>532</v>
      </c>
      <c r="E28" s="298"/>
      <c r="F28" s="298"/>
      <c r="G28" s="298"/>
      <c r="H28" s="298"/>
      <c r="I28" s="298"/>
      <c r="J28" s="298"/>
      <c r="K28" s="296"/>
    </row>
    <row r="29" s="1" customFormat="1" ht="12.75" customHeight="1">
      <c r="B29" s="299"/>
      <c r="C29" s="300"/>
      <c r="D29" s="300"/>
      <c r="E29" s="300"/>
      <c r="F29" s="300"/>
      <c r="G29" s="300"/>
      <c r="H29" s="300"/>
      <c r="I29" s="300"/>
      <c r="J29" s="300"/>
      <c r="K29" s="296"/>
    </row>
    <row r="30" s="1" customFormat="1" ht="15" customHeight="1">
      <c r="B30" s="299"/>
      <c r="C30" s="300"/>
      <c r="D30" s="298" t="s">
        <v>533</v>
      </c>
      <c r="E30" s="298"/>
      <c r="F30" s="298"/>
      <c r="G30" s="298"/>
      <c r="H30" s="298"/>
      <c r="I30" s="298"/>
      <c r="J30" s="298"/>
      <c r="K30" s="296"/>
    </row>
    <row r="31" s="1" customFormat="1" ht="15" customHeight="1">
      <c r="B31" s="299"/>
      <c r="C31" s="300"/>
      <c r="D31" s="298" t="s">
        <v>534</v>
      </c>
      <c r="E31" s="298"/>
      <c r="F31" s="298"/>
      <c r="G31" s="298"/>
      <c r="H31" s="298"/>
      <c r="I31" s="298"/>
      <c r="J31" s="298"/>
      <c r="K31" s="296"/>
    </row>
    <row r="32" s="1" customFormat="1" ht="12.75" customHeight="1">
      <c r="B32" s="299"/>
      <c r="C32" s="300"/>
      <c r="D32" s="300"/>
      <c r="E32" s="300"/>
      <c r="F32" s="300"/>
      <c r="G32" s="300"/>
      <c r="H32" s="300"/>
      <c r="I32" s="300"/>
      <c r="J32" s="300"/>
      <c r="K32" s="296"/>
    </row>
    <row r="33" s="1" customFormat="1" ht="15" customHeight="1">
      <c r="B33" s="299"/>
      <c r="C33" s="300"/>
      <c r="D33" s="298" t="s">
        <v>535</v>
      </c>
      <c r="E33" s="298"/>
      <c r="F33" s="298"/>
      <c r="G33" s="298"/>
      <c r="H33" s="298"/>
      <c r="I33" s="298"/>
      <c r="J33" s="298"/>
      <c r="K33" s="296"/>
    </row>
    <row r="34" s="1" customFormat="1" ht="15" customHeight="1">
      <c r="B34" s="299"/>
      <c r="C34" s="300"/>
      <c r="D34" s="298" t="s">
        <v>536</v>
      </c>
      <c r="E34" s="298"/>
      <c r="F34" s="298"/>
      <c r="G34" s="298"/>
      <c r="H34" s="298"/>
      <c r="I34" s="298"/>
      <c r="J34" s="298"/>
      <c r="K34" s="296"/>
    </row>
    <row r="35" s="1" customFormat="1" ht="15" customHeight="1">
      <c r="B35" s="299"/>
      <c r="C35" s="300"/>
      <c r="D35" s="298" t="s">
        <v>537</v>
      </c>
      <c r="E35" s="298"/>
      <c r="F35" s="298"/>
      <c r="G35" s="298"/>
      <c r="H35" s="298"/>
      <c r="I35" s="298"/>
      <c r="J35" s="298"/>
      <c r="K35" s="296"/>
    </row>
    <row r="36" s="1" customFormat="1" ht="15" customHeight="1">
      <c r="B36" s="299"/>
      <c r="C36" s="300"/>
      <c r="D36" s="298"/>
      <c r="E36" s="301" t="s">
        <v>113</v>
      </c>
      <c r="F36" s="298"/>
      <c r="G36" s="298" t="s">
        <v>538</v>
      </c>
      <c r="H36" s="298"/>
      <c r="I36" s="298"/>
      <c r="J36" s="298"/>
      <c r="K36" s="296"/>
    </row>
    <row r="37" s="1" customFormat="1" ht="30.75" customHeight="1">
      <c r="B37" s="299"/>
      <c r="C37" s="300"/>
      <c r="D37" s="298"/>
      <c r="E37" s="301" t="s">
        <v>539</v>
      </c>
      <c r="F37" s="298"/>
      <c r="G37" s="298" t="s">
        <v>540</v>
      </c>
      <c r="H37" s="298"/>
      <c r="I37" s="298"/>
      <c r="J37" s="298"/>
      <c r="K37" s="296"/>
    </row>
    <row r="38" s="1" customFormat="1" ht="15" customHeight="1">
      <c r="B38" s="299"/>
      <c r="C38" s="300"/>
      <c r="D38" s="298"/>
      <c r="E38" s="301" t="s">
        <v>52</v>
      </c>
      <c r="F38" s="298"/>
      <c r="G38" s="298" t="s">
        <v>541</v>
      </c>
      <c r="H38" s="298"/>
      <c r="I38" s="298"/>
      <c r="J38" s="298"/>
      <c r="K38" s="296"/>
    </row>
    <row r="39" s="1" customFormat="1" ht="15" customHeight="1">
      <c r="B39" s="299"/>
      <c r="C39" s="300"/>
      <c r="D39" s="298"/>
      <c r="E39" s="301" t="s">
        <v>53</v>
      </c>
      <c r="F39" s="298"/>
      <c r="G39" s="298" t="s">
        <v>542</v>
      </c>
      <c r="H39" s="298"/>
      <c r="I39" s="298"/>
      <c r="J39" s="298"/>
      <c r="K39" s="296"/>
    </row>
    <row r="40" s="1" customFormat="1" ht="15" customHeight="1">
      <c r="B40" s="299"/>
      <c r="C40" s="300"/>
      <c r="D40" s="298"/>
      <c r="E40" s="301" t="s">
        <v>114</v>
      </c>
      <c r="F40" s="298"/>
      <c r="G40" s="298" t="s">
        <v>543</v>
      </c>
      <c r="H40" s="298"/>
      <c r="I40" s="298"/>
      <c r="J40" s="298"/>
      <c r="K40" s="296"/>
    </row>
    <row r="41" s="1" customFormat="1" ht="15" customHeight="1">
      <c r="B41" s="299"/>
      <c r="C41" s="300"/>
      <c r="D41" s="298"/>
      <c r="E41" s="301" t="s">
        <v>115</v>
      </c>
      <c r="F41" s="298"/>
      <c r="G41" s="298" t="s">
        <v>544</v>
      </c>
      <c r="H41" s="298"/>
      <c r="I41" s="298"/>
      <c r="J41" s="298"/>
      <c r="K41" s="296"/>
    </row>
    <row r="42" s="1" customFormat="1" ht="15" customHeight="1">
      <c r="B42" s="299"/>
      <c r="C42" s="300"/>
      <c r="D42" s="298"/>
      <c r="E42" s="301" t="s">
        <v>545</v>
      </c>
      <c r="F42" s="298"/>
      <c r="G42" s="298" t="s">
        <v>546</v>
      </c>
      <c r="H42" s="298"/>
      <c r="I42" s="298"/>
      <c r="J42" s="298"/>
      <c r="K42" s="296"/>
    </row>
    <row r="43" s="1" customFormat="1" ht="15" customHeight="1">
      <c r="B43" s="299"/>
      <c r="C43" s="300"/>
      <c r="D43" s="298"/>
      <c r="E43" s="301"/>
      <c r="F43" s="298"/>
      <c r="G43" s="298" t="s">
        <v>547</v>
      </c>
      <c r="H43" s="298"/>
      <c r="I43" s="298"/>
      <c r="J43" s="298"/>
      <c r="K43" s="296"/>
    </row>
    <row r="44" s="1" customFormat="1" ht="15" customHeight="1">
      <c r="B44" s="299"/>
      <c r="C44" s="300"/>
      <c r="D44" s="298"/>
      <c r="E44" s="301" t="s">
        <v>548</v>
      </c>
      <c r="F44" s="298"/>
      <c r="G44" s="298" t="s">
        <v>549</v>
      </c>
      <c r="H44" s="298"/>
      <c r="I44" s="298"/>
      <c r="J44" s="298"/>
      <c r="K44" s="296"/>
    </row>
    <row r="45" s="1" customFormat="1" ht="15" customHeight="1">
      <c r="B45" s="299"/>
      <c r="C45" s="300"/>
      <c r="D45" s="298"/>
      <c r="E45" s="301" t="s">
        <v>117</v>
      </c>
      <c r="F45" s="298"/>
      <c r="G45" s="298" t="s">
        <v>550</v>
      </c>
      <c r="H45" s="298"/>
      <c r="I45" s="298"/>
      <c r="J45" s="298"/>
      <c r="K45" s="296"/>
    </row>
    <row r="46" s="1" customFormat="1" ht="12.75" customHeight="1">
      <c r="B46" s="299"/>
      <c r="C46" s="300"/>
      <c r="D46" s="298"/>
      <c r="E46" s="298"/>
      <c r="F46" s="298"/>
      <c r="G46" s="298"/>
      <c r="H46" s="298"/>
      <c r="I46" s="298"/>
      <c r="J46" s="298"/>
      <c r="K46" s="296"/>
    </row>
    <row r="47" s="1" customFormat="1" ht="15" customHeight="1">
      <c r="B47" s="299"/>
      <c r="C47" s="300"/>
      <c r="D47" s="298" t="s">
        <v>551</v>
      </c>
      <c r="E47" s="298"/>
      <c r="F47" s="298"/>
      <c r="G47" s="298"/>
      <c r="H47" s="298"/>
      <c r="I47" s="298"/>
      <c r="J47" s="298"/>
      <c r="K47" s="296"/>
    </row>
    <row r="48" s="1" customFormat="1" ht="15" customHeight="1">
      <c r="B48" s="299"/>
      <c r="C48" s="300"/>
      <c r="D48" s="300"/>
      <c r="E48" s="298" t="s">
        <v>552</v>
      </c>
      <c r="F48" s="298"/>
      <c r="G48" s="298"/>
      <c r="H48" s="298"/>
      <c r="I48" s="298"/>
      <c r="J48" s="298"/>
      <c r="K48" s="296"/>
    </row>
    <row r="49" s="1" customFormat="1" ht="15" customHeight="1">
      <c r="B49" s="299"/>
      <c r="C49" s="300"/>
      <c r="D49" s="300"/>
      <c r="E49" s="298" t="s">
        <v>553</v>
      </c>
      <c r="F49" s="298"/>
      <c r="G49" s="298"/>
      <c r="H49" s="298"/>
      <c r="I49" s="298"/>
      <c r="J49" s="298"/>
      <c r="K49" s="296"/>
    </row>
    <row r="50" s="1" customFormat="1" ht="15" customHeight="1">
      <c r="B50" s="299"/>
      <c r="C50" s="300"/>
      <c r="D50" s="300"/>
      <c r="E50" s="298" t="s">
        <v>554</v>
      </c>
      <c r="F50" s="298"/>
      <c r="G50" s="298"/>
      <c r="H50" s="298"/>
      <c r="I50" s="298"/>
      <c r="J50" s="298"/>
      <c r="K50" s="296"/>
    </row>
    <row r="51" s="1" customFormat="1" ht="15" customHeight="1">
      <c r="B51" s="299"/>
      <c r="C51" s="300"/>
      <c r="D51" s="298" t="s">
        <v>555</v>
      </c>
      <c r="E51" s="298"/>
      <c r="F51" s="298"/>
      <c r="G51" s="298"/>
      <c r="H51" s="298"/>
      <c r="I51" s="298"/>
      <c r="J51" s="298"/>
      <c r="K51" s="296"/>
    </row>
    <row r="52" s="1" customFormat="1" ht="25.5" customHeight="1">
      <c r="B52" s="294"/>
      <c r="C52" s="295" t="s">
        <v>556</v>
      </c>
      <c r="D52" s="295"/>
      <c r="E52" s="295"/>
      <c r="F52" s="295"/>
      <c r="G52" s="295"/>
      <c r="H52" s="295"/>
      <c r="I52" s="295"/>
      <c r="J52" s="295"/>
      <c r="K52" s="296"/>
    </row>
    <row r="53" s="1" customFormat="1" ht="5.25" customHeight="1">
      <c r="B53" s="294"/>
      <c r="C53" s="297"/>
      <c r="D53" s="297"/>
      <c r="E53" s="297"/>
      <c r="F53" s="297"/>
      <c r="G53" s="297"/>
      <c r="H53" s="297"/>
      <c r="I53" s="297"/>
      <c r="J53" s="297"/>
      <c r="K53" s="296"/>
    </row>
    <row r="54" s="1" customFormat="1" ht="15" customHeight="1">
      <c r="B54" s="294"/>
      <c r="C54" s="298" t="s">
        <v>557</v>
      </c>
      <c r="D54" s="298"/>
      <c r="E54" s="298"/>
      <c r="F54" s="298"/>
      <c r="G54" s="298"/>
      <c r="H54" s="298"/>
      <c r="I54" s="298"/>
      <c r="J54" s="298"/>
      <c r="K54" s="296"/>
    </row>
    <row r="55" s="1" customFormat="1" ht="15" customHeight="1">
      <c r="B55" s="294"/>
      <c r="C55" s="298" t="s">
        <v>558</v>
      </c>
      <c r="D55" s="298"/>
      <c r="E55" s="298"/>
      <c r="F55" s="298"/>
      <c r="G55" s="298"/>
      <c r="H55" s="298"/>
      <c r="I55" s="298"/>
      <c r="J55" s="298"/>
      <c r="K55" s="296"/>
    </row>
    <row r="56" s="1" customFormat="1" ht="12.75" customHeight="1">
      <c r="B56" s="294"/>
      <c r="C56" s="298"/>
      <c r="D56" s="298"/>
      <c r="E56" s="298"/>
      <c r="F56" s="298"/>
      <c r="G56" s="298"/>
      <c r="H56" s="298"/>
      <c r="I56" s="298"/>
      <c r="J56" s="298"/>
      <c r="K56" s="296"/>
    </row>
    <row r="57" s="1" customFormat="1" ht="15" customHeight="1">
      <c r="B57" s="294"/>
      <c r="C57" s="298" t="s">
        <v>559</v>
      </c>
      <c r="D57" s="298"/>
      <c r="E57" s="298"/>
      <c r="F57" s="298"/>
      <c r="G57" s="298"/>
      <c r="H57" s="298"/>
      <c r="I57" s="298"/>
      <c r="J57" s="298"/>
      <c r="K57" s="296"/>
    </row>
    <row r="58" s="1" customFormat="1" ht="15" customHeight="1">
      <c r="B58" s="294"/>
      <c r="C58" s="300"/>
      <c r="D58" s="298" t="s">
        <v>560</v>
      </c>
      <c r="E58" s="298"/>
      <c r="F58" s="298"/>
      <c r="G58" s="298"/>
      <c r="H58" s="298"/>
      <c r="I58" s="298"/>
      <c r="J58" s="298"/>
      <c r="K58" s="296"/>
    </row>
    <row r="59" s="1" customFormat="1" ht="15" customHeight="1">
      <c r="B59" s="294"/>
      <c r="C59" s="300"/>
      <c r="D59" s="298" t="s">
        <v>561</v>
      </c>
      <c r="E59" s="298"/>
      <c r="F59" s="298"/>
      <c r="G59" s="298"/>
      <c r="H59" s="298"/>
      <c r="I59" s="298"/>
      <c r="J59" s="298"/>
      <c r="K59" s="296"/>
    </row>
    <row r="60" s="1" customFormat="1" ht="15" customHeight="1">
      <c r="B60" s="294"/>
      <c r="C60" s="300"/>
      <c r="D60" s="298" t="s">
        <v>562</v>
      </c>
      <c r="E60" s="298"/>
      <c r="F60" s="298"/>
      <c r="G60" s="298"/>
      <c r="H60" s="298"/>
      <c r="I60" s="298"/>
      <c r="J60" s="298"/>
      <c r="K60" s="296"/>
    </row>
    <row r="61" s="1" customFormat="1" ht="15" customHeight="1">
      <c r="B61" s="294"/>
      <c r="C61" s="300"/>
      <c r="D61" s="298" t="s">
        <v>563</v>
      </c>
      <c r="E61" s="298"/>
      <c r="F61" s="298"/>
      <c r="G61" s="298"/>
      <c r="H61" s="298"/>
      <c r="I61" s="298"/>
      <c r="J61" s="298"/>
      <c r="K61" s="296"/>
    </row>
    <row r="62" s="1" customFormat="1" ht="15" customHeight="1">
      <c r="B62" s="294"/>
      <c r="C62" s="300"/>
      <c r="D62" s="303" t="s">
        <v>564</v>
      </c>
      <c r="E62" s="303"/>
      <c r="F62" s="303"/>
      <c r="G62" s="303"/>
      <c r="H62" s="303"/>
      <c r="I62" s="303"/>
      <c r="J62" s="303"/>
      <c r="K62" s="296"/>
    </row>
    <row r="63" s="1" customFormat="1" ht="15" customHeight="1">
      <c r="B63" s="294"/>
      <c r="C63" s="300"/>
      <c r="D63" s="298" t="s">
        <v>565</v>
      </c>
      <c r="E63" s="298"/>
      <c r="F63" s="298"/>
      <c r="G63" s="298"/>
      <c r="H63" s="298"/>
      <c r="I63" s="298"/>
      <c r="J63" s="298"/>
      <c r="K63" s="296"/>
    </row>
    <row r="64" s="1" customFormat="1" ht="12.75" customHeight="1">
      <c r="B64" s="294"/>
      <c r="C64" s="300"/>
      <c r="D64" s="300"/>
      <c r="E64" s="304"/>
      <c r="F64" s="300"/>
      <c r="G64" s="300"/>
      <c r="H64" s="300"/>
      <c r="I64" s="300"/>
      <c r="J64" s="300"/>
      <c r="K64" s="296"/>
    </row>
    <row r="65" s="1" customFormat="1" ht="15" customHeight="1">
      <c r="B65" s="294"/>
      <c r="C65" s="300"/>
      <c r="D65" s="298" t="s">
        <v>566</v>
      </c>
      <c r="E65" s="298"/>
      <c r="F65" s="298"/>
      <c r="G65" s="298"/>
      <c r="H65" s="298"/>
      <c r="I65" s="298"/>
      <c r="J65" s="298"/>
      <c r="K65" s="296"/>
    </row>
    <row r="66" s="1" customFormat="1" ht="15" customHeight="1">
      <c r="B66" s="294"/>
      <c r="C66" s="300"/>
      <c r="D66" s="303" t="s">
        <v>567</v>
      </c>
      <c r="E66" s="303"/>
      <c r="F66" s="303"/>
      <c r="G66" s="303"/>
      <c r="H66" s="303"/>
      <c r="I66" s="303"/>
      <c r="J66" s="303"/>
      <c r="K66" s="296"/>
    </row>
    <row r="67" s="1" customFormat="1" ht="15" customHeight="1">
      <c r="B67" s="294"/>
      <c r="C67" s="300"/>
      <c r="D67" s="298" t="s">
        <v>568</v>
      </c>
      <c r="E67" s="298"/>
      <c r="F67" s="298"/>
      <c r="G67" s="298"/>
      <c r="H67" s="298"/>
      <c r="I67" s="298"/>
      <c r="J67" s="298"/>
      <c r="K67" s="296"/>
    </row>
    <row r="68" s="1" customFormat="1" ht="15" customHeight="1">
      <c r="B68" s="294"/>
      <c r="C68" s="300"/>
      <c r="D68" s="298" t="s">
        <v>569</v>
      </c>
      <c r="E68" s="298"/>
      <c r="F68" s="298"/>
      <c r="G68" s="298"/>
      <c r="H68" s="298"/>
      <c r="I68" s="298"/>
      <c r="J68" s="298"/>
      <c r="K68" s="296"/>
    </row>
    <row r="69" s="1" customFormat="1" ht="15" customHeight="1">
      <c r="B69" s="294"/>
      <c r="C69" s="300"/>
      <c r="D69" s="298" t="s">
        <v>570</v>
      </c>
      <c r="E69" s="298"/>
      <c r="F69" s="298"/>
      <c r="G69" s="298"/>
      <c r="H69" s="298"/>
      <c r="I69" s="298"/>
      <c r="J69" s="298"/>
      <c r="K69" s="296"/>
    </row>
    <row r="70" s="1" customFormat="1" ht="15" customHeight="1">
      <c r="B70" s="294"/>
      <c r="C70" s="300"/>
      <c r="D70" s="298" t="s">
        <v>571</v>
      </c>
      <c r="E70" s="298"/>
      <c r="F70" s="298"/>
      <c r="G70" s="298"/>
      <c r="H70" s="298"/>
      <c r="I70" s="298"/>
      <c r="J70" s="298"/>
      <c r="K70" s="296"/>
    </row>
    <row r="71" s="1" customFormat="1" ht="12.75" customHeight="1">
      <c r="B71" s="305"/>
      <c r="C71" s="306"/>
      <c r="D71" s="306"/>
      <c r="E71" s="306"/>
      <c r="F71" s="306"/>
      <c r="G71" s="306"/>
      <c r="H71" s="306"/>
      <c r="I71" s="306"/>
      <c r="J71" s="306"/>
      <c r="K71" s="307"/>
    </row>
    <row r="72" s="1" customFormat="1" ht="18.75" customHeight="1">
      <c r="B72" s="308"/>
      <c r="C72" s="308"/>
      <c r="D72" s="308"/>
      <c r="E72" s="308"/>
      <c r="F72" s="308"/>
      <c r="G72" s="308"/>
      <c r="H72" s="308"/>
      <c r="I72" s="308"/>
      <c r="J72" s="308"/>
      <c r="K72" s="309"/>
    </row>
    <row r="73" s="1" customFormat="1" ht="18.75" customHeight="1">
      <c r="B73" s="309"/>
      <c r="C73" s="309"/>
      <c r="D73" s="309"/>
      <c r="E73" s="309"/>
      <c r="F73" s="309"/>
      <c r="G73" s="309"/>
      <c r="H73" s="309"/>
      <c r="I73" s="309"/>
      <c r="J73" s="309"/>
      <c r="K73" s="309"/>
    </row>
    <row r="74" s="1" customFormat="1" ht="7.5" customHeight="1">
      <c r="B74" s="310"/>
      <c r="C74" s="311"/>
      <c r="D74" s="311"/>
      <c r="E74" s="311"/>
      <c r="F74" s="311"/>
      <c r="G74" s="311"/>
      <c r="H74" s="311"/>
      <c r="I74" s="311"/>
      <c r="J74" s="311"/>
      <c r="K74" s="312"/>
    </row>
    <row r="75" s="1" customFormat="1" ht="45" customHeight="1">
      <c r="B75" s="313"/>
      <c r="C75" s="314" t="s">
        <v>572</v>
      </c>
      <c r="D75" s="314"/>
      <c r="E75" s="314"/>
      <c r="F75" s="314"/>
      <c r="G75" s="314"/>
      <c r="H75" s="314"/>
      <c r="I75" s="314"/>
      <c r="J75" s="314"/>
      <c r="K75" s="315"/>
    </row>
    <row r="76" s="1" customFormat="1" ht="17.25" customHeight="1">
      <c r="B76" s="313"/>
      <c r="C76" s="316" t="s">
        <v>573</v>
      </c>
      <c r="D76" s="316"/>
      <c r="E76" s="316"/>
      <c r="F76" s="316" t="s">
        <v>574</v>
      </c>
      <c r="G76" s="317"/>
      <c r="H76" s="316" t="s">
        <v>53</v>
      </c>
      <c r="I76" s="316" t="s">
        <v>56</v>
      </c>
      <c r="J76" s="316" t="s">
        <v>575</v>
      </c>
      <c r="K76" s="315"/>
    </row>
    <row r="77" s="1" customFormat="1" ht="17.25" customHeight="1">
      <c r="B77" s="313"/>
      <c r="C77" s="318" t="s">
        <v>576</v>
      </c>
      <c r="D77" s="318"/>
      <c r="E77" s="318"/>
      <c r="F77" s="319" t="s">
        <v>577</v>
      </c>
      <c r="G77" s="320"/>
      <c r="H77" s="318"/>
      <c r="I77" s="318"/>
      <c r="J77" s="318" t="s">
        <v>578</v>
      </c>
      <c r="K77" s="315"/>
    </row>
    <row r="78" s="1" customFormat="1" ht="5.25" customHeight="1">
      <c r="B78" s="313"/>
      <c r="C78" s="321"/>
      <c r="D78" s="321"/>
      <c r="E78" s="321"/>
      <c r="F78" s="321"/>
      <c r="G78" s="322"/>
      <c r="H78" s="321"/>
      <c r="I78" s="321"/>
      <c r="J78" s="321"/>
      <c r="K78" s="315"/>
    </row>
    <row r="79" s="1" customFormat="1" ht="15" customHeight="1">
      <c r="B79" s="313"/>
      <c r="C79" s="301" t="s">
        <v>52</v>
      </c>
      <c r="D79" s="323"/>
      <c r="E79" s="323"/>
      <c r="F79" s="324" t="s">
        <v>579</v>
      </c>
      <c r="G79" s="325"/>
      <c r="H79" s="301" t="s">
        <v>580</v>
      </c>
      <c r="I79" s="301" t="s">
        <v>581</v>
      </c>
      <c r="J79" s="301">
        <v>20</v>
      </c>
      <c r="K79" s="315"/>
    </row>
    <row r="80" s="1" customFormat="1" ht="15" customHeight="1">
      <c r="B80" s="313"/>
      <c r="C80" s="301" t="s">
        <v>582</v>
      </c>
      <c r="D80" s="301"/>
      <c r="E80" s="301"/>
      <c r="F80" s="324" t="s">
        <v>579</v>
      </c>
      <c r="G80" s="325"/>
      <c r="H80" s="301" t="s">
        <v>583</v>
      </c>
      <c r="I80" s="301" t="s">
        <v>581</v>
      </c>
      <c r="J80" s="301">
        <v>120</v>
      </c>
      <c r="K80" s="315"/>
    </row>
    <row r="81" s="1" customFormat="1" ht="15" customHeight="1">
      <c r="B81" s="326"/>
      <c r="C81" s="301" t="s">
        <v>584</v>
      </c>
      <c r="D81" s="301"/>
      <c r="E81" s="301"/>
      <c r="F81" s="324" t="s">
        <v>585</v>
      </c>
      <c r="G81" s="325"/>
      <c r="H81" s="301" t="s">
        <v>586</v>
      </c>
      <c r="I81" s="301" t="s">
        <v>581</v>
      </c>
      <c r="J81" s="301">
        <v>50</v>
      </c>
      <c r="K81" s="315"/>
    </row>
    <row r="82" s="1" customFormat="1" ht="15" customHeight="1">
      <c r="B82" s="326"/>
      <c r="C82" s="301" t="s">
        <v>587</v>
      </c>
      <c r="D82" s="301"/>
      <c r="E82" s="301"/>
      <c r="F82" s="324" t="s">
        <v>579</v>
      </c>
      <c r="G82" s="325"/>
      <c r="H82" s="301" t="s">
        <v>588</v>
      </c>
      <c r="I82" s="301" t="s">
        <v>589</v>
      </c>
      <c r="J82" s="301"/>
      <c r="K82" s="315"/>
    </row>
    <row r="83" s="1" customFormat="1" ht="15" customHeight="1">
      <c r="B83" s="326"/>
      <c r="C83" s="327" t="s">
        <v>590</v>
      </c>
      <c r="D83" s="327"/>
      <c r="E83" s="327"/>
      <c r="F83" s="328" t="s">
        <v>585</v>
      </c>
      <c r="G83" s="327"/>
      <c r="H83" s="327" t="s">
        <v>591</v>
      </c>
      <c r="I83" s="327" t="s">
        <v>581</v>
      </c>
      <c r="J83" s="327">
        <v>15</v>
      </c>
      <c r="K83" s="315"/>
    </row>
    <row r="84" s="1" customFormat="1" ht="15" customHeight="1">
      <c r="B84" s="326"/>
      <c r="C84" s="327" t="s">
        <v>592</v>
      </c>
      <c r="D84" s="327"/>
      <c r="E84" s="327"/>
      <c r="F84" s="328" t="s">
        <v>585</v>
      </c>
      <c r="G84" s="327"/>
      <c r="H84" s="327" t="s">
        <v>593</v>
      </c>
      <c r="I84" s="327" t="s">
        <v>581</v>
      </c>
      <c r="J84" s="327">
        <v>15</v>
      </c>
      <c r="K84" s="315"/>
    </row>
    <row r="85" s="1" customFormat="1" ht="15" customHeight="1">
      <c r="B85" s="326"/>
      <c r="C85" s="327" t="s">
        <v>594</v>
      </c>
      <c r="D85" s="327"/>
      <c r="E85" s="327"/>
      <c r="F85" s="328" t="s">
        <v>585</v>
      </c>
      <c r="G85" s="327"/>
      <c r="H85" s="327" t="s">
        <v>595</v>
      </c>
      <c r="I85" s="327" t="s">
        <v>581</v>
      </c>
      <c r="J85" s="327">
        <v>20</v>
      </c>
      <c r="K85" s="315"/>
    </row>
    <row r="86" s="1" customFormat="1" ht="15" customHeight="1">
      <c r="B86" s="326"/>
      <c r="C86" s="327" t="s">
        <v>596</v>
      </c>
      <c r="D86" s="327"/>
      <c r="E86" s="327"/>
      <c r="F86" s="328" t="s">
        <v>585</v>
      </c>
      <c r="G86" s="327"/>
      <c r="H86" s="327" t="s">
        <v>597</v>
      </c>
      <c r="I86" s="327" t="s">
        <v>581</v>
      </c>
      <c r="J86" s="327">
        <v>20</v>
      </c>
      <c r="K86" s="315"/>
    </row>
    <row r="87" s="1" customFormat="1" ht="15" customHeight="1">
      <c r="B87" s="326"/>
      <c r="C87" s="301" t="s">
        <v>598</v>
      </c>
      <c r="D87" s="301"/>
      <c r="E87" s="301"/>
      <c r="F87" s="324" t="s">
        <v>585</v>
      </c>
      <c r="G87" s="325"/>
      <c r="H87" s="301" t="s">
        <v>599</v>
      </c>
      <c r="I87" s="301" t="s">
        <v>581</v>
      </c>
      <c r="J87" s="301">
        <v>50</v>
      </c>
      <c r="K87" s="315"/>
    </row>
    <row r="88" s="1" customFormat="1" ht="15" customHeight="1">
      <c r="B88" s="326"/>
      <c r="C88" s="301" t="s">
        <v>600</v>
      </c>
      <c r="D88" s="301"/>
      <c r="E88" s="301"/>
      <c r="F88" s="324" t="s">
        <v>585</v>
      </c>
      <c r="G88" s="325"/>
      <c r="H88" s="301" t="s">
        <v>601</v>
      </c>
      <c r="I88" s="301" t="s">
        <v>581</v>
      </c>
      <c r="J88" s="301">
        <v>20</v>
      </c>
      <c r="K88" s="315"/>
    </row>
    <row r="89" s="1" customFormat="1" ht="15" customHeight="1">
      <c r="B89" s="326"/>
      <c r="C89" s="301" t="s">
        <v>602</v>
      </c>
      <c r="D89" s="301"/>
      <c r="E89" s="301"/>
      <c r="F89" s="324" t="s">
        <v>585</v>
      </c>
      <c r="G89" s="325"/>
      <c r="H89" s="301" t="s">
        <v>603</v>
      </c>
      <c r="I89" s="301" t="s">
        <v>581</v>
      </c>
      <c r="J89" s="301">
        <v>20</v>
      </c>
      <c r="K89" s="315"/>
    </row>
    <row r="90" s="1" customFormat="1" ht="15" customHeight="1">
      <c r="B90" s="326"/>
      <c r="C90" s="301" t="s">
        <v>604</v>
      </c>
      <c r="D90" s="301"/>
      <c r="E90" s="301"/>
      <c r="F90" s="324" t="s">
        <v>585</v>
      </c>
      <c r="G90" s="325"/>
      <c r="H90" s="301" t="s">
        <v>605</v>
      </c>
      <c r="I90" s="301" t="s">
        <v>581</v>
      </c>
      <c r="J90" s="301">
        <v>50</v>
      </c>
      <c r="K90" s="315"/>
    </row>
    <row r="91" s="1" customFormat="1" ht="15" customHeight="1">
      <c r="B91" s="326"/>
      <c r="C91" s="301" t="s">
        <v>606</v>
      </c>
      <c r="D91" s="301"/>
      <c r="E91" s="301"/>
      <c r="F91" s="324" t="s">
        <v>585</v>
      </c>
      <c r="G91" s="325"/>
      <c r="H91" s="301" t="s">
        <v>606</v>
      </c>
      <c r="I91" s="301" t="s">
        <v>581</v>
      </c>
      <c r="J91" s="301">
        <v>50</v>
      </c>
      <c r="K91" s="315"/>
    </row>
    <row r="92" s="1" customFormat="1" ht="15" customHeight="1">
      <c r="B92" s="326"/>
      <c r="C92" s="301" t="s">
        <v>607</v>
      </c>
      <c r="D92" s="301"/>
      <c r="E92" s="301"/>
      <c r="F92" s="324" t="s">
        <v>585</v>
      </c>
      <c r="G92" s="325"/>
      <c r="H92" s="301" t="s">
        <v>608</v>
      </c>
      <c r="I92" s="301" t="s">
        <v>581</v>
      </c>
      <c r="J92" s="301">
        <v>255</v>
      </c>
      <c r="K92" s="315"/>
    </row>
    <row r="93" s="1" customFormat="1" ht="15" customHeight="1">
      <c r="B93" s="326"/>
      <c r="C93" s="301" t="s">
        <v>609</v>
      </c>
      <c r="D93" s="301"/>
      <c r="E93" s="301"/>
      <c r="F93" s="324" t="s">
        <v>579</v>
      </c>
      <c r="G93" s="325"/>
      <c r="H93" s="301" t="s">
        <v>610</v>
      </c>
      <c r="I93" s="301" t="s">
        <v>611</v>
      </c>
      <c r="J93" s="301"/>
      <c r="K93" s="315"/>
    </row>
    <row r="94" s="1" customFormat="1" ht="15" customHeight="1">
      <c r="B94" s="326"/>
      <c r="C94" s="301" t="s">
        <v>612</v>
      </c>
      <c r="D94" s="301"/>
      <c r="E94" s="301"/>
      <c r="F94" s="324" t="s">
        <v>579</v>
      </c>
      <c r="G94" s="325"/>
      <c r="H94" s="301" t="s">
        <v>613</v>
      </c>
      <c r="I94" s="301" t="s">
        <v>614</v>
      </c>
      <c r="J94" s="301"/>
      <c r="K94" s="315"/>
    </row>
    <row r="95" s="1" customFormat="1" ht="15" customHeight="1">
      <c r="B95" s="326"/>
      <c r="C95" s="301" t="s">
        <v>615</v>
      </c>
      <c r="D95" s="301"/>
      <c r="E95" s="301"/>
      <c r="F95" s="324" t="s">
        <v>579</v>
      </c>
      <c r="G95" s="325"/>
      <c r="H95" s="301" t="s">
        <v>615</v>
      </c>
      <c r="I95" s="301" t="s">
        <v>614</v>
      </c>
      <c r="J95" s="301"/>
      <c r="K95" s="315"/>
    </row>
    <row r="96" s="1" customFormat="1" ht="15" customHeight="1">
      <c r="B96" s="326"/>
      <c r="C96" s="301" t="s">
        <v>37</v>
      </c>
      <c r="D96" s="301"/>
      <c r="E96" s="301"/>
      <c r="F96" s="324" t="s">
        <v>579</v>
      </c>
      <c r="G96" s="325"/>
      <c r="H96" s="301" t="s">
        <v>616</v>
      </c>
      <c r="I96" s="301" t="s">
        <v>614</v>
      </c>
      <c r="J96" s="301"/>
      <c r="K96" s="315"/>
    </row>
    <row r="97" s="1" customFormat="1" ht="15" customHeight="1">
      <c r="B97" s="326"/>
      <c r="C97" s="301" t="s">
        <v>47</v>
      </c>
      <c r="D97" s="301"/>
      <c r="E97" s="301"/>
      <c r="F97" s="324" t="s">
        <v>579</v>
      </c>
      <c r="G97" s="325"/>
      <c r="H97" s="301" t="s">
        <v>617</v>
      </c>
      <c r="I97" s="301" t="s">
        <v>614</v>
      </c>
      <c r="J97" s="301"/>
      <c r="K97" s="315"/>
    </row>
    <row r="98" s="1" customFormat="1" ht="15" customHeight="1">
      <c r="B98" s="329"/>
      <c r="C98" s="330"/>
      <c r="D98" s="330"/>
      <c r="E98" s="330"/>
      <c r="F98" s="330"/>
      <c r="G98" s="330"/>
      <c r="H98" s="330"/>
      <c r="I98" s="330"/>
      <c r="J98" s="330"/>
      <c r="K98" s="331"/>
    </row>
    <row r="99" s="1" customFormat="1" ht="18.75" customHeight="1">
      <c r="B99" s="332"/>
      <c r="C99" s="333"/>
      <c r="D99" s="333"/>
      <c r="E99" s="333"/>
      <c r="F99" s="333"/>
      <c r="G99" s="333"/>
      <c r="H99" s="333"/>
      <c r="I99" s="333"/>
      <c r="J99" s="333"/>
      <c r="K99" s="332"/>
    </row>
    <row r="100" s="1" customFormat="1" ht="18.75" customHeight="1">
      <c r="B100" s="309"/>
      <c r="C100" s="309"/>
      <c r="D100" s="309"/>
      <c r="E100" s="309"/>
      <c r="F100" s="309"/>
      <c r="G100" s="309"/>
      <c r="H100" s="309"/>
      <c r="I100" s="309"/>
      <c r="J100" s="309"/>
      <c r="K100" s="309"/>
    </row>
    <row r="101" s="1" customFormat="1" ht="7.5" customHeight="1">
      <c r="B101" s="310"/>
      <c r="C101" s="311"/>
      <c r="D101" s="311"/>
      <c r="E101" s="311"/>
      <c r="F101" s="311"/>
      <c r="G101" s="311"/>
      <c r="H101" s="311"/>
      <c r="I101" s="311"/>
      <c r="J101" s="311"/>
      <c r="K101" s="312"/>
    </row>
    <row r="102" s="1" customFormat="1" ht="45" customHeight="1">
      <c r="B102" s="313"/>
      <c r="C102" s="314" t="s">
        <v>618</v>
      </c>
      <c r="D102" s="314"/>
      <c r="E102" s="314"/>
      <c r="F102" s="314"/>
      <c r="G102" s="314"/>
      <c r="H102" s="314"/>
      <c r="I102" s="314"/>
      <c r="J102" s="314"/>
      <c r="K102" s="315"/>
    </row>
    <row r="103" s="1" customFormat="1" ht="17.25" customHeight="1">
      <c r="B103" s="313"/>
      <c r="C103" s="316" t="s">
        <v>573</v>
      </c>
      <c r="D103" s="316"/>
      <c r="E103" s="316"/>
      <c r="F103" s="316" t="s">
        <v>574</v>
      </c>
      <c r="G103" s="317"/>
      <c r="H103" s="316" t="s">
        <v>53</v>
      </c>
      <c r="I103" s="316" t="s">
        <v>56</v>
      </c>
      <c r="J103" s="316" t="s">
        <v>575</v>
      </c>
      <c r="K103" s="315"/>
    </row>
    <row r="104" s="1" customFormat="1" ht="17.25" customHeight="1">
      <c r="B104" s="313"/>
      <c r="C104" s="318" t="s">
        <v>576</v>
      </c>
      <c r="D104" s="318"/>
      <c r="E104" s="318"/>
      <c r="F104" s="319" t="s">
        <v>577</v>
      </c>
      <c r="G104" s="320"/>
      <c r="H104" s="318"/>
      <c r="I104" s="318"/>
      <c r="J104" s="318" t="s">
        <v>578</v>
      </c>
      <c r="K104" s="315"/>
    </row>
    <row r="105" s="1" customFormat="1" ht="5.25" customHeight="1">
      <c r="B105" s="313"/>
      <c r="C105" s="316"/>
      <c r="D105" s="316"/>
      <c r="E105" s="316"/>
      <c r="F105" s="316"/>
      <c r="G105" s="334"/>
      <c r="H105" s="316"/>
      <c r="I105" s="316"/>
      <c r="J105" s="316"/>
      <c r="K105" s="315"/>
    </row>
    <row r="106" s="1" customFormat="1" ht="15" customHeight="1">
      <c r="B106" s="313"/>
      <c r="C106" s="301" t="s">
        <v>52</v>
      </c>
      <c r="D106" s="323"/>
      <c r="E106" s="323"/>
      <c r="F106" s="324" t="s">
        <v>579</v>
      </c>
      <c r="G106" s="301"/>
      <c r="H106" s="301" t="s">
        <v>619</v>
      </c>
      <c r="I106" s="301" t="s">
        <v>581</v>
      </c>
      <c r="J106" s="301">
        <v>20</v>
      </c>
      <c r="K106" s="315"/>
    </row>
    <row r="107" s="1" customFormat="1" ht="15" customHeight="1">
      <c r="B107" s="313"/>
      <c r="C107" s="301" t="s">
        <v>582</v>
      </c>
      <c r="D107" s="301"/>
      <c r="E107" s="301"/>
      <c r="F107" s="324" t="s">
        <v>579</v>
      </c>
      <c r="G107" s="301"/>
      <c r="H107" s="301" t="s">
        <v>619</v>
      </c>
      <c r="I107" s="301" t="s">
        <v>581</v>
      </c>
      <c r="J107" s="301">
        <v>120</v>
      </c>
      <c r="K107" s="315"/>
    </row>
    <row r="108" s="1" customFormat="1" ht="15" customHeight="1">
      <c r="B108" s="326"/>
      <c r="C108" s="301" t="s">
        <v>584</v>
      </c>
      <c r="D108" s="301"/>
      <c r="E108" s="301"/>
      <c r="F108" s="324" t="s">
        <v>585</v>
      </c>
      <c r="G108" s="301"/>
      <c r="H108" s="301" t="s">
        <v>619</v>
      </c>
      <c r="I108" s="301" t="s">
        <v>581</v>
      </c>
      <c r="J108" s="301">
        <v>50</v>
      </c>
      <c r="K108" s="315"/>
    </row>
    <row r="109" s="1" customFormat="1" ht="15" customHeight="1">
      <c r="B109" s="326"/>
      <c r="C109" s="301" t="s">
        <v>587</v>
      </c>
      <c r="D109" s="301"/>
      <c r="E109" s="301"/>
      <c r="F109" s="324" t="s">
        <v>579</v>
      </c>
      <c r="G109" s="301"/>
      <c r="H109" s="301" t="s">
        <v>619</v>
      </c>
      <c r="I109" s="301" t="s">
        <v>589</v>
      </c>
      <c r="J109" s="301"/>
      <c r="K109" s="315"/>
    </row>
    <row r="110" s="1" customFormat="1" ht="15" customHeight="1">
      <c r="B110" s="326"/>
      <c r="C110" s="301" t="s">
        <v>598</v>
      </c>
      <c r="D110" s="301"/>
      <c r="E110" s="301"/>
      <c r="F110" s="324" t="s">
        <v>585</v>
      </c>
      <c r="G110" s="301"/>
      <c r="H110" s="301" t="s">
        <v>619</v>
      </c>
      <c r="I110" s="301" t="s">
        <v>581</v>
      </c>
      <c r="J110" s="301">
        <v>50</v>
      </c>
      <c r="K110" s="315"/>
    </row>
    <row r="111" s="1" customFormat="1" ht="15" customHeight="1">
      <c r="B111" s="326"/>
      <c r="C111" s="301" t="s">
        <v>606</v>
      </c>
      <c r="D111" s="301"/>
      <c r="E111" s="301"/>
      <c r="F111" s="324" t="s">
        <v>585</v>
      </c>
      <c r="G111" s="301"/>
      <c r="H111" s="301" t="s">
        <v>619</v>
      </c>
      <c r="I111" s="301" t="s">
        <v>581</v>
      </c>
      <c r="J111" s="301">
        <v>50</v>
      </c>
      <c r="K111" s="315"/>
    </row>
    <row r="112" s="1" customFormat="1" ht="15" customHeight="1">
      <c r="B112" s="326"/>
      <c r="C112" s="301" t="s">
        <v>604</v>
      </c>
      <c r="D112" s="301"/>
      <c r="E112" s="301"/>
      <c r="F112" s="324" t="s">
        <v>585</v>
      </c>
      <c r="G112" s="301"/>
      <c r="H112" s="301" t="s">
        <v>619</v>
      </c>
      <c r="I112" s="301" t="s">
        <v>581</v>
      </c>
      <c r="J112" s="301">
        <v>50</v>
      </c>
      <c r="K112" s="315"/>
    </row>
    <row r="113" s="1" customFormat="1" ht="15" customHeight="1">
      <c r="B113" s="326"/>
      <c r="C113" s="301" t="s">
        <v>52</v>
      </c>
      <c r="D113" s="301"/>
      <c r="E113" s="301"/>
      <c r="F113" s="324" t="s">
        <v>579</v>
      </c>
      <c r="G113" s="301"/>
      <c r="H113" s="301" t="s">
        <v>620</v>
      </c>
      <c r="I113" s="301" t="s">
        <v>581</v>
      </c>
      <c r="J113" s="301">
        <v>20</v>
      </c>
      <c r="K113" s="315"/>
    </row>
    <row r="114" s="1" customFormat="1" ht="15" customHeight="1">
      <c r="B114" s="326"/>
      <c r="C114" s="301" t="s">
        <v>621</v>
      </c>
      <c r="D114" s="301"/>
      <c r="E114" s="301"/>
      <c r="F114" s="324" t="s">
        <v>579</v>
      </c>
      <c r="G114" s="301"/>
      <c r="H114" s="301" t="s">
        <v>622</v>
      </c>
      <c r="I114" s="301" t="s">
        <v>581</v>
      </c>
      <c r="J114" s="301">
        <v>120</v>
      </c>
      <c r="K114" s="315"/>
    </row>
    <row r="115" s="1" customFormat="1" ht="15" customHeight="1">
      <c r="B115" s="326"/>
      <c r="C115" s="301" t="s">
        <v>37</v>
      </c>
      <c r="D115" s="301"/>
      <c r="E115" s="301"/>
      <c r="F115" s="324" t="s">
        <v>579</v>
      </c>
      <c r="G115" s="301"/>
      <c r="H115" s="301" t="s">
        <v>623</v>
      </c>
      <c r="I115" s="301" t="s">
        <v>614</v>
      </c>
      <c r="J115" s="301"/>
      <c r="K115" s="315"/>
    </row>
    <row r="116" s="1" customFormat="1" ht="15" customHeight="1">
      <c r="B116" s="326"/>
      <c r="C116" s="301" t="s">
        <v>47</v>
      </c>
      <c r="D116" s="301"/>
      <c r="E116" s="301"/>
      <c r="F116" s="324" t="s">
        <v>579</v>
      </c>
      <c r="G116" s="301"/>
      <c r="H116" s="301" t="s">
        <v>624</v>
      </c>
      <c r="I116" s="301" t="s">
        <v>614</v>
      </c>
      <c r="J116" s="301"/>
      <c r="K116" s="315"/>
    </row>
    <row r="117" s="1" customFormat="1" ht="15" customHeight="1">
      <c r="B117" s="326"/>
      <c r="C117" s="301" t="s">
        <v>56</v>
      </c>
      <c r="D117" s="301"/>
      <c r="E117" s="301"/>
      <c r="F117" s="324" t="s">
        <v>579</v>
      </c>
      <c r="G117" s="301"/>
      <c r="H117" s="301" t="s">
        <v>625</v>
      </c>
      <c r="I117" s="301" t="s">
        <v>626</v>
      </c>
      <c r="J117" s="301"/>
      <c r="K117" s="315"/>
    </row>
    <row r="118" s="1" customFormat="1" ht="15" customHeight="1">
      <c r="B118" s="329"/>
      <c r="C118" s="335"/>
      <c r="D118" s="335"/>
      <c r="E118" s="335"/>
      <c r="F118" s="335"/>
      <c r="G118" s="335"/>
      <c r="H118" s="335"/>
      <c r="I118" s="335"/>
      <c r="J118" s="335"/>
      <c r="K118" s="331"/>
    </row>
    <row r="119" s="1" customFormat="1" ht="18.75" customHeight="1">
      <c r="B119" s="336"/>
      <c r="C119" s="337"/>
      <c r="D119" s="337"/>
      <c r="E119" s="337"/>
      <c r="F119" s="338"/>
      <c r="G119" s="337"/>
      <c r="H119" s="337"/>
      <c r="I119" s="337"/>
      <c r="J119" s="337"/>
      <c r="K119" s="336"/>
    </row>
    <row r="120" s="1" customFormat="1" ht="18.75" customHeight="1">
      <c r="B120" s="309"/>
      <c r="C120" s="309"/>
      <c r="D120" s="309"/>
      <c r="E120" s="309"/>
      <c r="F120" s="309"/>
      <c r="G120" s="309"/>
      <c r="H120" s="309"/>
      <c r="I120" s="309"/>
      <c r="J120" s="309"/>
      <c r="K120" s="309"/>
    </row>
    <row r="121" s="1" customFormat="1" ht="7.5" customHeight="1">
      <c r="B121" s="339"/>
      <c r="C121" s="340"/>
      <c r="D121" s="340"/>
      <c r="E121" s="340"/>
      <c r="F121" s="340"/>
      <c r="G121" s="340"/>
      <c r="H121" s="340"/>
      <c r="I121" s="340"/>
      <c r="J121" s="340"/>
      <c r="K121" s="341"/>
    </row>
    <row r="122" s="1" customFormat="1" ht="45" customHeight="1">
      <c r="B122" s="342"/>
      <c r="C122" s="292" t="s">
        <v>627</v>
      </c>
      <c r="D122" s="292"/>
      <c r="E122" s="292"/>
      <c r="F122" s="292"/>
      <c r="G122" s="292"/>
      <c r="H122" s="292"/>
      <c r="I122" s="292"/>
      <c r="J122" s="292"/>
      <c r="K122" s="343"/>
    </row>
    <row r="123" s="1" customFormat="1" ht="17.25" customHeight="1">
      <c r="B123" s="344"/>
      <c r="C123" s="316" t="s">
        <v>573</v>
      </c>
      <c r="D123" s="316"/>
      <c r="E123" s="316"/>
      <c r="F123" s="316" t="s">
        <v>574</v>
      </c>
      <c r="G123" s="317"/>
      <c r="H123" s="316" t="s">
        <v>53</v>
      </c>
      <c r="I123" s="316" t="s">
        <v>56</v>
      </c>
      <c r="J123" s="316" t="s">
        <v>575</v>
      </c>
      <c r="K123" s="345"/>
    </row>
    <row r="124" s="1" customFormat="1" ht="17.25" customHeight="1">
      <c r="B124" s="344"/>
      <c r="C124" s="318" t="s">
        <v>576</v>
      </c>
      <c r="D124" s="318"/>
      <c r="E124" s="318"/>
      <c r="F124" s="319" t="s">
        <v>577</v>
      </c>
      <c r="G124" s="320"/>
      <c r="H124" s="318"/>
      <c r="I124" s="318"/>
      <c r="J124" s="318" t="s">
        <v>578</v>
      </c>
      <c r="K124" s="345"/>
    </row>
    <row r="125" s="1" customFormat="1" ht="5.25" customHeight="1">
      <c r="B125" s="346"/>
      <c r="C125" s="321"/>
      <c r="D125" s="321"/>
      <c r="E125" s="321"/>
      <c r="F125" s="321"/>
      <c r="G125" s="347"/>
      <c r="H125" s="321"/>
      <c r="I125" s="321"/>
      <c r="J125" s="321"/>
      <c r="K125" s="348"/>
    </row>
    <row r="126" s="1" customFormat="1" ht="15" customHeight="1">
      <c r="B126" s="346"/>
      <c r="C126" s="301" t="s">
        <v>582</v>
      </c>
      <c r="D126" s="323"/>
      <c r="E126" s="323"/>
      <c r="F126" s="324" t="s">
        <v>579</v>
      </c>
      <c r="G126" s="301"/>
      <c r="H126" s="301" t="s">
        <v>619</v>
      </c>
      <c r="I126" s="301" t="s">
        <v>581</v>
      </c>
      <c r="J126" s="301">
        <v>120</v>
      </c>
      <c r="K126" s="349"/>
    </row>
    <row r="127" s="1" customFormat="1" ht="15" customHeight="1">
      <c r="B127" s="346"/>
      <c r="C127" s="301" t="s">
        <v>628</v>
      </c>
      <c r="D127" s="301"/>
      <c r="E127" s="301"/>
      <c r="F127" s="324" t="s">
        <v>579</v>
      </c>
      <c r="G127" s="301"/>
      <c r="H127" s="301" t="s">
        <v>629</v>
      </c>
      <c r="I127" s="301" t="s">
        <v>581</v>
      </c>
      <c r="J127" s="301" t="s">
        <v>630</v>
      </c>
      <c r="K127" s="349"/>
    </row>
    <row r="128" s="1" customFormat="1" ht="15" customHeight="1">
      <c r="B128" s="346"/>
      <c r="C128" s="301" t="s">
        <v>527</v>
      </c>
      <c r="D128" s="301"/>
      <c r="E128" s="301"/>
      <c r="F128" s="324" t="s">
        <v>579</v>
      </c>
      <c r="G128" s="301"/>
      <c r="H128" s="301" t="s">
        <v>631</v>
      </c>
      <c r="I128" s="301" t="s">
        <v>581</v>
      </c>
      <c r="J128" s="301" t="s">
        <v>630</v>
      </c>
      <c r="K128" s="349"/>
    </row>
    <row r="129" s="1" customFormat="1" ht="15" customHeight="1">
      <c r="B129" s="346"/>
      <c r="C129" s="301" t="s">
        <v>590</v>
      </c>
      <c r="D129" s="301"/>
      <c r="E129" s="301"/>
      <c r="F129" s="324" t="s">
        <v>585</v>
      </c>
      <c r="G129" s="301"/>
      <c r="H129" s="301" t="s">
        <v>591</v>
      </c>
      <c r="I129" s="301" t="s">
        <v>581</v>
      </c>
      <c r="J129" s="301">
        <v>15</v>
      </c>
      <c r="K129" s="349"/>
    </row>
    <row r="130" s="1" customFormat="1" ht="15" customHeight="1">
      <c r="B130" s="346"/>
      <c r="C130" s="327" t="s">
        <v>592</v>
      </c>
      <c r="D130" s="327"/>
      <c r="E130" s="327"/>
      <c r="F130" s="328" t="s">
        <v>585</v>
      </c>
      <c r="G130" s="327"/>
      <c r="H130" s="327" t="s">
        <v>593</v>
      </c>
      <c r="I130" s="327" t="s">
        <v>581</v>
      </c>
      <c r="J130" s="327">
        <v>15</v>
      </c>
      <c r="K130" s="349"/>
    </row>
    <row r="131" s="1" customFormat="1" ht="15" customHeight="1">
      <c r="B131" s="346"/>
      <c r="C131" s="327" t="s">
        <v>594</v>
      </c>
      <c r="D131" s="327"/>
      <c r="E131" s="327"/>
      <c r="F131" s="328" t="s">
        <v>585</v>
      </c>
      <c r="G131" s="327"/>
      <c r="H131" s="327" t="s">
        <v>595</v>
      </c>
      <c r="I131" s="327" t="s">
        <v>581</v>
      </c>
      <c r="J131" s="327">
        <v>20</v>
      </c>
      <c r="K131" s="349"/>
    </row>
    <row r="132" s="1" customFormat="1" ht="15" customHeight="1">
      <c r="B132" s="346"/>
      <c r="C132" s="327" t="s">
        <v>596</v>
      </c>
      <c r="D132" s="327"/>
      <c r="E132" s="327"/>
      <c r="F132" s="328" t="s">
        <v>585</v>
      </c>
      <c r="G132" s="327"/>
      <c r="H132" s="327" t="s">
        <v>597</v>
      </c>
      <c r="I132" s="327" t="s">
        <v>581</v>
      </c>
      <c r="J132" s="327">
        <v>20</v>
      </c>
      <c r="K132" s="349"/>
    </row>
    <row r="133" s="1" customFormat="1" ht="15" customHeight="1">
      <c r="B133" s="346"/>
      <c r="C133" s="301" t="s">
        <v>584</v>
      </c>
      <c r="D133" s="301"/>
      <c r="E133" s="301"/>
      <c r="F133" s="324" t="s">
        <v>585</v>
      </c>
      <c r="G133" s="301"/>
      <c r="H133" s="301" t="s">
        <v>619</v>
      </c>
      <c r="I133" s="301" t="s">
        <v>581</v>
      </c>
      <c r="J133" s="301">
        <v>50</v>
      </c>
      <c r="K133" s="349"/>
    </row>
    <row r="134" s="1" customFormat="1" ht="15" customHeight="1">
      <c r="B134" s="346"/>
      <c r="C134" s="301" t="s">
        <v>598</v>
      </c>
      <c r="D134" s="301"/>
      <c r="E134" s="301"/>
      <c r="F134" s="324" t="s">
        <v>585</v>
      </c>
      <c r="G134" s="301"/>
      <c r="H134" s="301" t="s">
        <v>619</v>
      </c>
      <c r="I134" s="301" t="s">
        <v>581</v>
      </c>
      <c r="J134" s="301">
        <v>50</v>
      </c>
      <c r="K134" s="349"/>
    </row>
    <row r="135" s="1" customFormat="1" ht="15" customHeight="1">
      <c r="B135" s="346"/>
      <c r="C135" s="301" t="s">
        <v>604</v>
      </c>
      <c r="D135" s="301"/>
      <c r="E135" s="301"/>
      <c r="F135" s="324" t="s">
        <v>585</v>
      </c>
      <c r="G135" s="301"/>
      <c r="H135" s="301" t="s">
        <v>619</v>
      </c>
      <c r="I135" s="301" t="s">
        <v>581</v>
      </c>
      <c r="J135" s="301">
        <v>50</v>
      </c>
      <c r="K135" s="349"/>
    </row>
    <row r="136" s="1" customFormat="1" ht="15" customHeight="1">
      <c r="B136" s="346"/>
      <c r="C136" s="301" t="s">
        <v>606</v>
      </c>
      <c r="D136" s="301"/>
      <c r="E136" s="301"/>
      <c r="F136" s="324" t="s">
        <v>585</v>
      </c>
      <c r="G136" s="301"/>
      <c r="H136" s="301" t="s">
        <v>619</v>
      </c>
      <c r="I136" s="301" t="s">
        <v>581</v>
      </c>
      <c r="J136" s="301">
        <v>50</v>
      </c>
      <c r="K136" s="349"/>
    </row>
    <row r="137" s="1" customFormat="1" ht="15" customHeight="1">
      <c r="B137" s="346"/>
      <c r="C137" s="301" t="s">
        <v>607</v>
      </c>
      <c r="D137" s="301"/>
      <c r="E137" s="301"/>
      <c r="F137" s="324" t="s">
        <v>585</v>
      </c>
      <c r="G137" s="301"/>
      <c r="H137" s="301" t="s">
        <v>632</v>
      </c>
      <c r="I137" s="301" t="s">
        <v>581</v>
      </c>
      <c r="J137" s="301">
        <v>255</v>
      </c>
      <c r="K137" s="349"/>
    </row>
    <row r="138" s="1" customFormat="1" ht="15" customHeight="1">
      <c r="B138" s="346"/>
      <c r="C138" s="301" t="s">
        <v>609</v>
      </c>
      <c r="D138" s="301"/>
      <c r="E138" s="301"/>
      <c r="F138" s="324" t="s">
        <v>579</v>
      </c>
      <c r="G138" s="301"/>
      <c r="H138" s="301" t="s">
        <v>633</v>
      </c>
      <c r="I138" s="301" t="s">
        <v>611</v>
      </c>
      <c r="J138" s="301"/>
      <c r="K138" s="349"/>
    </row>
    <row r="139" s="1" customFormat="1" ht="15" customHeight="1">
      <c r="B139" s="346"/>
      <c r="C139" s="301" t="s">
        <v>612</v>
      </c>
      <c r="D139" s="301"/>
      <c r="E139" s="301"/>
      <c r="F139" s="324" t="s">
        <v>579</v>
      </c>
      <c r="G139" s="301"/>
      <c r="H139" s="301" t="s">
        <v>634</v>
      </c>
      <c r="I139" s="301" t="s">
        <v>614</v>
      </c>
      <c r="J139" s="301"/>
      <c r="K139" s="349"/>
    </row>
    <row r="140" s="1" customFormat="1" ht="15" customHeight="1">
      <c r="B140" s="346"/>
      <c r="C140" s="301" t="s">
        <v>615</v>
      </c>
      <c r="D140" s="301"/>
      <c r="E140" s="301"/>
      <c r="F140" s="324" t="s">
        <v>579</v>
      </c>
      <c r="G140" s="301"/>
      <c r="H140" s="301" t="s">
        <v>615</v>
      </c>
      <c r="I140" s="301" t="s">
        <v>614</v>
      </c>
      <c r="J140" s="301"/>
      <c r="K140" s="349"/>
    </row>
    <row r="141" s="1" customFormat="1" ht="15" customHeight="1">
      <c r="B141" s="346"/>
      <c r="C141" s="301" t="s">
        <v>37</v>
      </c>
      <c r="D141" s="301"/>
      <c r="E141" s="301"/>
      <c r="F141" s="324" t="s">
        <v>579</v>
      </c>
      <c r="G141" s="301"/>
      <c r="H141" s="301" t="s">
        <v>635</v>
      </c>
      <c r="I141" s="301" t="s">
        <v>614</v>
      </c>
      <c r="J141" s="301"/>
      <c r="K141" s="349"/>
    </row>
    <row r="142" s="1" customFormat="1" ht="15" customHeight="1">
      <c r="B142" s="346"/>
      <c r="C142" s="301" t="s">
        <v>636</v>
      </c>
      <c r="D142" s="301"/>
      <c r="E142" s="301"/>
      <c r="F142" s="324" t="s">
        <v>579</v>
      </c>
      <c r="G142" s="301"/>
      <c r="H142" s="301" t="s">
        <v>637</v>
      </c>
      <c r="I142" s="301" t="s">
        <v>614</v>
      </c>
      <c r="J142" s="301"/>
      <c r="K142" s="349"/>
    </row>
    <row r="143" s="1" customFormat="1" ht="15" customHeight="1">
      <c r="B143" s="350"/>
      <c r="C143" s="351"/>
      <c r="D143" s="351"/>
      <c r="E143" s="351"/>
      <c r="F143" s="351"/>
      <c r="G143" s="351"/>
      <c r="H143" s="351"/>
      <c r="I143" s="351"/>
      <c r="J143" s="351"/>
      <c r="K143" s="352"/>
    </row>
    <row r="144" s="1" customFormat="1" ht="18.75" customHeight="1">
      <c r="B144" s="337"/>
      <c r="C144" s="337"/>
      <c r="D144" s="337"/>
      <c r="E144" s="337"/>
      <c r="F144" s="338"/>
      <c r="G144" s="337"/>
      <c r="H144" s="337"/>
      <c r="I144" s="337"/>
      <c r="J144" s="337"/>
      <c r="K144" s="337"/>
    </row>
    <row r="145" s="1" customFormat="1" ht="18.75" customHeight="1">
      <c r="B145" s="309"/>
      <c r="C145" s="309"/>
      <c r="D145" s="309"/>
      <c r="E145" s="309"/>
      <c r="F145" s="309"/>
      <c r="G145" s="309"/>
      <c r="H145" s="309"/>
      <c r="I145" s="309"/>
      <c r="J145" s="309"/>
      <c r="K145" s="309"/>
    </row>
    <row r="146" s="1" customFormat="1" ht="7.5" customHeight="1">
      <c r="B146" s="310"/>
      <c r="C146" s="311"/>
      <c r="D146" s="311"/>
      <c r="E146" s="311"/>
      <c r="F146" s="311"/>
      <c r="G146" s="311"/>
      <c r="H146" s="311"/>
      <c r="I146" s="311"/>
      <c r="J146" s="311"/>
      <c r="K146" s="312"/>
    </row>
    <row r="147" s="1" customFormat="1" ht="45" customHeight="1">
      <c r="B147" s="313"/>
      <c r="C147" s="314" t="s">
        <v>638</v>
      </c>
      <c r="D147" s="314"/>
      <c r="E147" s="314"/>
      <c r="F147" s="314"/>
      <c r="G147" s="314"/>
      <c r="H147" s="314"/>
      <c r="I147" s="314"/>
      <c r="J147" s="314"/>
      <c r="K147" s="315"/>
    </row>
    <row r="148" s="1" customFormat="1" ht="17.25" customHeight="1">
      <c r="B148" s="313"/>
      <c r="C148" s="316" t="s">
        <v>573</v>
      </c>
      <c r="D148" s="316"/>
      <c r="E148" s="316"/>
      <c r="F148" s="316" t="s">
        <v>574</v>
      </c>
      <c r="G148" s="317"/>
      <c r="H148" s="316" t="s">
        <v>53</v>
      </c>
      <c r="I148" s="316" t="s">
        <v>56</v>
      </c>
      <c r="J148" s="316" t="s">
        <v>575</v>
      </c>
      <c r="K148" s="315"/>
    </row>
    <row r="149" s="1" customFormat="1" ht="17.25" customHeight="1">
      <c r="B149" s="313"/>
      <c r="C149" s="318" t="s">
        <v>576</v>
      </c>
      <c r="D149" s="318"/>
      <c r="E149" s="318"/>
      <c r="F149" s="319" t="s">
        <v>577</v>
      </c>
      <c r="G149" s="320"/>
      <c r="H149" s="318"/>
      <c r="I149" s="318"/>
      <c r="J149" s="318" t="s">
        <v>578</v>
      </c>
      <c r="K149" s="315"/>
    </row>
    <row r="150" s="1" customFormat="1" ht="5.25" customHeight="1">
      <c r="B150" s="326"/>
      <c r="C150" s="321"/>
      <c r="D150" s="321"/>
      <c r="E150" s="321"/>
      <c r="F150" s="321"/>
      <c r="G150" s="322"/>
      <c r="H150" s="321"/>
      <c r="I150" s="321"/>
      <c r="J150" s="321"/>
      <c r="K150" s="349"/>
    </row>
    <row r="151" s="1" customFormat="1" ht="15" customHeight="1">
      <c r="B151" s="326"/>
      <c r="C151" s="353" t="s">
        <v>582</v>
      </c>
      <c r="D151" s="301"/>
      <c r="E151" s="301"/>
      <c r="F151" s="354" t="s">
        <v>579</v>
      </c>
      <c r="G151" s="301"/>
      <c r="H151" s="353" t="s">
        <v>619</v>
      </c>
      <c r="I151" s="353" t="s">
        <v>581</v>
      </c>
      <c r="J151" s="353">
        <v>120</v>
      </c>
      <c r="K151" s="349"/>
    </row>
    <row r="152" s="1" customFormat="1" ht="15" customHeight="1">
      <c r="B152" s="326"/>
      <c r="C152" s="353" t="s">
        <v>628</v>
      </c>
      <c r="D152" s="301"/>
      <c r="E152" s="301"/>
      <c r="F152" s="354" t="s">
        <v>579</v>
      </c>
      <c r="G152" s="301"/>
      <c r="H152" s="353" t="s">
        <v>639</v>
      </c>
      <c r="I152" s="353" t="s">
        <v>581</v>
      </c>
      <c r="J152" s="353" t="s">
        <v>630</v>
      </c>
      <c r="K152" s="349"/>
    </row>
    <row r="153" s="1" customFormat="1" ht="15" customHeight="1">
      <c r="B153" s="326"/>
      <c r="C153" s="353" t="s">
        <v>527</v>
      </c>
      <c r="D153" s="301"/>
      <c r="E153" s="301"/>
      <c r="F153" s="354" t="s">
        <v>579</v>
      </c>
      <c r="G153" s="301"/>
      <c r="H153" s="353" t="s">
        <v>640</v>
      </c>
      <c r="I153" s="353" t="s">
        <v>581</v>
      </c>
      <c r="J153" s="353" t="s">
        <v>630</v>
      </c>
      <c r="K153" s="349"/>
    </row>
    <row r="154" s="1" customFormat="1" ht="15" customHeight="1">
      <c r="B154" s="326"/>
      <c r="C154" s="353" t="s">
        <v>584</v>
      </c>
      <c r="D154" s="301"/>
      <c r="E154" s="301"/>
      <c r="F154" s="354" t="s">
        <v>585</v>
      </c>
      <c r="G154" s="301"/>
      <c r="H154" s="353" t="s">
        <v>619</v>
      </c>
      <c r="I154" s="353" t="s">
        <v>581</v>
      </c>
      <c r="J154" s="353">
        <v>50</v>
      </c>
      <c r="K154" s="349"/>
    </row>
    <row r="155" s="1" customFormat="1" ht="15" customHeight="1">
      <c r="B155" s="326"/>
      <c r="C155" s="353" t="s">
        <v>587</v>
      </c>
      <c r="D155" s="301"/>
      <c r="E155" s="301"/>
      <c r="F155" s="354" t="s">
        <v>579</v>
      </c>
      <c r="G155" s="301"/>
      <c r="H155" s="353" t="s">
        <v>619</v>
      </c>
      <c r="I155" s="353" t="s">
        <v>589</v>
      </c>
      <c r="J155" s="353"/>
      <c r="K155" s="349"/>
    </row>
    <row r="156" s="1" customFormat="1" ht="15" customHeight="1">
      <c r="B156" s="326"/>
      <c r="C156" s="353" t="s">
        <v>598</v>
      </c>
      <c r="D156" s="301"/>
      <c r="E156" s="301"/>
      <c r="F156" s="354" t="s">
        <v>585</v>
      </c>
      <c r="G156" s="301"/>
      <c r="H156" s="353" t="s">
        <v>619</v>
      </c>
      <c r="I156" s="353" t="s">
        <v>581</v>
      </c>
      <c r="J156" s="353">
        <v>50</v>
      </c>
      <c r="K156" s="349"/>
    </row>
    <row r="157" s="1" customFormat="1" ht="15" customHeight="1">
      <c r="B157" s="326"/>
      <c r="C157" s="353" t="s">
        <v>606</v>
      </c>
      <c r="D157" s="301"/>
      <c r="E157" s="301"/>
      <c r="F157" s="354" t="s">
        <v>585</v>
      </c>
      <c r="G157" s="301"/>
      <c r="H157" s="353" t="s">
        <v>619</v>
      </c>
      <c r="I157" s="353" t="s">
        <v>581</v>
      </c>
      <c r="J157" s="353">
        <v>50</v>
      </c>
      <c r="K157" s="349"/>
    </row>
    <row r="158" s="1" customFormat="1" ht="15" customHeight="1">
      <c r="B158" s="326"/>
      <c r="C158" s="353" t="s">
        <v>604</v>
      </c>
      <c r="D158" s="301"/>
      <c r="E158" s="301"/>
      <c r="F158" s="354" t="s">
        <v>585</v>
      </c>
      <c r="G158" s="301"/>
      <c r="H158" s="353" t="s">
        <v>619</v>
      </c>
      <c r="I158" s="353" t="s">
        <v>581</v>
      </c>
      <c r="J158" s="353">
        <v>50</v>
      </c>
      <c r="K158" s="349"/>
    </row>
    <row r="159" s="1" customFormat="1" ht="15" customHeight="1">
      <c r="B159" s="326"/>
      <c r="C159" s="353" t="s">
        <v>97</v>
      </c>
      <c r="D159" s="301"/>
      <c r="E159" s="301"/>
      <c r="F159" s="354" t="s">
        <v>579</v>
      </c>
      <c r="G159" s="301"/>
      <c r="H159" s="353" t="s">
        <v>641</v>
      </c>
      <c r="I159" s="353" t="s">
        <v>581</v>
      </c>
      <c r="J159" s="353" t="s">
        <v>642</v>
      </c>
      <c r="K159" s="349"/>
    </row>
    <row r="160" s="1" customFormat="1" ht="15" customHeight="1">
      <c r="B160" s="326"/>
      <c r="C160" s="353" t="s">
        <v>643</v>
      </c>
      <c r="D160" s="301"/>
      <c r="E160" s="301"/>
      <c r="F160" s="354" t="s">
        <v>579</v>
      </c>
      <c r="G160" s="301"/>
      <c r="H160" s="353" t="s">
        <v>644</v>
      </c>
      <c r="I160" s="353" t="s">
        <v>614</v>
      </c>
      <c r="J160" s="353"/>
      <c r="K160" s="349"/>
    </row>
    <row r="161" s="1" customFormat="1" ht="15" customHeight="1">
      <c r="B161" s="355"/>
      <c r="C161" s="335"/>
      <c r="D161" s="335"/>
      <c r="E161" s="335"/>
      <c r="F161" s="335"/>
      <c r="G161" s="335"/>
      <c r="H161" s="335"/>
      <c r="I161" s="335"/>
      <c r="J161" s="335"/>
      <c r="K161" s="356"/>
    </row>
    <row r="162" s="1" customFormat="1" ht="18.75" customHeight="1">
      <c r="B162" s="337"/>
      <c r="C162" s="347"/>
      <c r="D162" s="347"/>
      <c r="E162" s="347"/>
      <c r="F162" s="357"/>
      <c r="G162" s="347"/>
      <c r="H162" s="347"/>
      <c r="I162" s="347"/>
      <c r="J162" s="347"/>
      <c r="K162" s="337"/>
    </row>
    <row r="163" s="1" customFormat="1" ht="18.75" customHeight="1">
      <c r="B163" s="309"/>
      <c r="C163" s="309"/>
      <c r="D163" s="309"/>
      <c r="E163" s="309"/>
      <c r="F163" s="309"/>
      <c r="G163" s="309"/>
      <c r="H163" s="309"/>
      <c r="I163" s="309"/>
      <c r="J163" s="309"/>
      <c r="K163" s="309"/>
    </row>
    <row r="164" s="1" customFormat="1" ht="7.5" customHeight="1">
      <c r="B164" s="288"/>
      <c r="C164" s="289"/>
      <c r="D164" s="289"/>
      <c r="E164" s="289"/>
      <c r="F164" s="289"/>
      <c r="G164" s="289"/>
      <c r="H164" s="289"/>
      <c r="I164" s="289"/>
      <c r="J164" s="289"/>
      <c r="K164" s="290"/>
    </row>
    <row r="165" s="1" customFormat="1" ht="45" customHeight="1">
      <c r="B165" s="291"/>
      <c r="C165" s="292" t="s">
        <v>645</v>
      </c>
      <c r="D165" s="292"/>
      <c r="E165" s="292"/>
      <c r="F165" s="292"/>
      <c r="G165" s="292"/>
      <c r="H165" s="292"/>
      <c r="I165" s="292"/>
      <c r="J165" s="292"/>
      <c r="K165" s="293"/>
    </row>
    <row r="166" s="1" customFormat="1" ht="17.25" customHeight="1">
      <c r="B166" s="291"/>
      <c r="C166" s="316" t="s">
        <v>573</v>
      </c>
      <c r="D166" s="316"/>
      <c r="E166" s="316"/>
      <c r="F166" s="316" t="s">
        <v>574</v>
      </c>
      <c r="G166" s="358"/>
      <c r="H166" s="359" t="s">
        <v>53</v>
      </c>
      <c r="I166" s="359" t="s">
        <v>56</v>
      </c>
      <c r="J166" s="316" t="s">
        <v>575</v>
      </c>
      <c r="K166" s="293"/>
    </row>
    <row r="167" s="1" customFormat="1" ht="17.25" customHeight="1">
      <c r="B167" s="294"/>
      <c r="C167" s="318" t="s">
        <v>576</v>
      </c>
      <c r="D167" s="318"/>
      <c r="E167" s="318"/>
      <c r="F167" s="319" t="s">
        <v>577</v>
      </c>
      <c r="G167" s="360"/>
      <c r="H167" s="361"/>
      <c r="I167" s="361"/>
      <c r="J167" s="318" t="s">
        <v>578</v>
      </c>
      <c r="K167" s="296"/>
    </row>
    <row r="168" s="1" customFormat="1" ht="5.25" customHeight="1">
      <c r="B168" s="326"/>
      <c r="C168" s="321"/>
      <c r="D168" s="321"/>
      <c r="E168" s="321"/>
      <c r="F168" s="321"/>
      <c r="G168" s="322"/>
      <c r="H168" s="321"/>
      <c r="I168" s="321"/>
      <c r="J168" s="321"/>
      <c r="K168" s="349"/>
    </row>
    <row r="169" s="1" customFormat="1" ht="15" customHeight="1">
      <c r="B169" s="326"/>
      <c r="C169" s="301" t="s">
        <v>582</v>
      </c>
      <c r="D169" s="301"/>
      <c r="E169" s="301"/>
      <c r="F169" s="324" t="s">
        <v>579</v>
      </c>
      <c r="G169" s="301"/>
      <c r="H169" s="301" t="s">
        <v>619</v>
      </c>
      <c r="I169" s="301" t="s">
        <v>581</v>
      </c>
      <c r="J169" s="301">
        <v>120</v>
      </c>
      <c r="K169" s="349"/>
    </row>
    <row r="170" s="1" customFormat="1" ht="15" customHeight="1">
      <c r="B170" s="326"/>
      <c r="C170" s="301" t="s">
        <v>628</v>
      </c>
      <c r="D170" s="301"/>
      <c r="E170" s="301"/>
      <c r="F170" s="324" t="s">
        <v>579</v>
      </c>
      <c r="G170" s="301"/>
      <c r="H170" s="301" t="s">
        <v>629</v>
      </c>
      <c r="I170" s="301" t="s">
        <v>581</v>
      </c>
      <c r="J170" s="301" t="s">
        <v>630</v>
      </c>
      <c r="K170" s="349"/>
    </row>
    <row r="171" s="1" customFormat="1" ht="15" customHeight="1">
      <c r="B171" s="326"/>
      <c r="C171" s="301" t="s">
        <v>527</v>
      </c>
      <c r="D171" s="301"/>
      <c r="E171" s="301"/>
      <c r="F171" s="324" t="s">
        <v>579</v>
      </c>
      <c r="G171" s="301"/>
      <c r="H171" s="301" t="s">
        <v>646</v>
      </c>
      <c r="I171" s="301" t="s">
        <v>581</v>
      </c>
      <c r="J171" s="301" t="s">
        <v>630</v>
      </c>
      <c r="K171" s="349"/>
    </row>
    <row r="172" s="1" customFormat="1" ht="15" customHeight="1">
      <c r="B172" s="326"/>
      <c r="C172" s="301" t="s">
        <v>584</v>
      </c>
      <c r="D172" s="301"/>
      <c r="E172" s="301"/>
      <c r="F172" s="324" t="s">
        <v>585</v>
      </c>
      <c r="G172" s="301"/>
      <c r="H172" s="301" t="s">
        <v>646</v>
      </c>
      <c r="I172" s="301" t="s">
        <v>581</v>
      </c>
      <c r="J172" s="301">
        <v>50</v>
      </c>
      <c r="K172" s="349"/>
    </row>
    <row r="173" s="1" customFormat="1" ht="15" customHeight="1">
      <c r="B173" s="326"/>
      <c r="C173" s="301" t="s">
        <v>587</v>
      </c>
      <c r="D173" s="301"/>
      <c r="E173" s="301"/>
      <c r="F173" s="324" t="s">
        <v>579</v>
      </c>
      <c r="G173" s="301"/>
      <c r="H173" s="301" t="s">
        <v>646</v>
      </c>
      <c r="I173" s="301" t="s">
        <v>589</v>
      </c>
      <c r="J173" s="301"/>
      <c r="K173" s="349"/>
    </row>
    <row r="174" s="1" customFormat="1" ht="15" customHeight="1">
      <c r="B174" s="326"/>
      <c r="C174" s="301" t="s">
        <v>598</v>
      </c>
      <c r="D174" s="301"/>
      <c r="E174" s="301"/>
      <c r="F174" s="324" t="s">
        <v>585</v>
      </c>
      <c r="G174" s="301"/>
      <c r="H174" s="301" t="s">
        <v>646</v>
      </c>
      <c r="I174" s="301" t="s">
        <v>581</v>
      </c>
      <c r="J174" s="301">
        <v>50</v>
      </c>
      <c r="K174" s="349"/>
    </row>
    <row r="175" s="1" customFormat="1" ht="15" customHeight="1">
      <c r="B175" s="326"/>
      <c r="C175" s="301" t="s">
        <v>606</v>
      </c>
      <c r="D175" s="301"/>
      <c r="E175" s="301"/>
      <c r="F175" s="324" t="s">
        <v>585</v>
      </c>
      <c r="G175" s="301"/>
      <c r="H175" s="301" t="s">
        <v>646</v>
      </c>
      <c r="I175" s="301" t="s">
        <v>581</v>
      </c>
      <c r="J175" s="301">
        <v>50</v>
      </c>
      <c r="K175" s="349"/>
    </row>
    <row r="176" s="1" customFormat="1" ht="15" customHeight="1">
      <c r="B176" s="326"/>
      <c r="C176" s="301" t="s">
        <v>604</v>
      </c>
      <c r="D176" s="301"/>
      <c r="E176" s="301"/>
      <c r="F176" s="324" t="s">
        <v>585</v>
      </c>
      <c r="G176" s="301"/>
      <c r="H176" s="301" t="s">
        <v>646</v>
      </c>
      <c r="I176" s="301" t="s">
        <v>581</v>
      </c>
      <c r="J176" s="301">
        <v>50</v>
      </c>
      <c r="K176" s="349"/>
    </row>
    <row r="177" s="1" customFormat="1" ht="15" customHeight="1">
      <c r="B177" s="326"/>
      <c r="C177" s="301" t="s">
        <v>113</v>
      </c>
      <c r="D177" s="301"/>
      <c r="E177" s="301"/>
      <c r="F177" s="324" t="s">
        <v>579</v>
      </c>
      <c r="G177" s="301"/>
      <c r="H177" s="301" t="s">
        <v>647</v>
      </c>
      <c r="I177" s="301" t="s">
        <v>648</v>
      </c>
      <c r="J177" s="301"/>
      <c r="K177" s="349"/>
    </row>
    <row r="178" s="1" customFormat="1" ht="15" customHeight="1">
      <c r="B178" s="326"/>
      <c r="C178" s="301" t="s">
        <v>56</v>
      </c>
      <c r="D178" s="301"/>
      <c r="E178" s="301"/>
      <c r="F178" s="324" t="s">
        <v>579</v>
      </c>
      <c r="G178" s="301"/>
      <c r="H178" s="301" t="s">
        <v>649</v>
      </c>
      <c r="I178" s="301" t="s">
        <v>650</v>
      </c>
      <c r="J178" s="301">
        <v>1</v>
      </c>
      <c r="K178" s="349"/>
    </row>
    <row r="179" s="1" customFormat="1" ht="15" customHeight="1">
      <c r="B179" s="326"/>
      <c r="C179" s="301" t="s">
        <v>52</v>
      </c>
      <c r="D179" s="301"/>
      <c r="E179" s="301"/>
      <c r="F179" s="324" t="s">
        <v>579</v>
      </c>
      <c r="G179" s="301"/>
      <c r="H179" s="301" t="s">
        <v>651</v>
      </c>
      <c r="I179" s="301" t="s">
        <v>581</v>
      </c>
      <c r="J179" s="301">
        <v>20</v>
      </c>
      <c r="K179" s="349"/>
    </row>
    <row r="180" s="1" customFormat="1" ht="15" customHeight="1">
      <c r="B180" s="326"/>
      <c r="C180" s="301" t="s">
        <v>53</v>
      </c>
      <c r="D180" s="301"/>
      <c r="E180" s="301"/>
      <c r="F180" s="324" t="s">
        <v>579</v>
      </c>
      <c r="G180" s="301"/>
      <c r="H180" s="301" t="s">
        <v>652</v>
      </c>
      <c r="I180" s="301" t="s">
        <v>581</v>
      </c>
      <c r="J180" s="301">
        <v>255</v>
      </c>
      <c r="K180" s="349"/>
    </row>
    <row r="181" s="1" customFormat="1" ht="15" customHeight="1">
      <c r="B181" s="326"/>
      <c r="C181" s="301" t="s">
        <v>114</v>
      </c>
      <c r="D181" s="301"/>
      <c r="E181" s="301"/>
      <c r="F181" s="324" t="s">
        <v>579</v>
      </c>
      <c r="G181" s="301"/>
      <c r="H181" s="301" t="s">
        <v>543</v>
      </c>
      <c r="I181" s="301" t="s">
        <v>581</v>
      </c>
      <c r="J181" s="301">
        <v>10</v>
      </c>
      <c r="K181" s="349"/>
    </row>
    <row r="182" s="1" customFormat="1" ht="15" customHeight="1">
      <c r="B182" s="326"/>
      <c r="C182" s="301" t="s">
        <v>115</v>
      </c>
      <c r="D182" s="301"/>
      <c r="E182" s="301"/>
      <c r="F182" s="324" t="s">
        <v>579</v>
      </c>
      <c r="G182" s="301"/>
      <c r="H182" s="301" t="s">
        <v>653</v>
      </c>
      <c r="I182" s="301" t="s">
        <v>614</v>
      </c>
      <c r="J182" s="301"/>
      <c r="K182" s="349"/>
    </row>
    <row r="183" s="1" customFormat="1" ht="15" customHeight="1">
      <c r="B183" s="326"/>
      <c r="C183" s="301" t="s">
        <v>654</v>
      </c>
      <c r="D183" s="301"/>
      <c r="E183" s="301"/>
      <c r="F183" s="324" t="s">
        <v>579</v>
      </c>
      <c r="G183" s="301"/>
      <c r="H183" s="301" t="s">
        <v>655</v>
      </c>
      <c r="I183" s="301" t="s">
        <v>614</v>
      </c>
      <c r="J183" s="301"/>
      <c r="K183" s="349"/>
    </row>
    <row r="184" s="1" customFormat="1" ht="15" customHeight="1">
      <c r="B184" s="326"/>
      <c r="C184" s="301" t="s">
        <v>643</v>
      </c>
      <c r="D184" s="301"/>
      <c r="E184" s="301"/>
      <c r="F184" s="324" t="s">
        <v>579</v>
      </c>
      <c r="G184" s="301"/>
      <c r="H184" s="301" t="s">
        <v>656</v>
      </c>
      <c r="I184" s="301" t="s">
        <v>614</v>
      </c>
      <c r="J184" s="301"/>
      <c r="K184" s="349"/>
    </row>
    <row r="185" s="1" customFormat="1" ht="15" customHeight="1">
      <c r="B185" s="326"/>
      <c r="C185" s="301" t="s">
        <v>117</v>
      </c>
      <c r="D185" s="301"/>
      <c r="E185" s="301"/>
      <c r="F185" s="324" t="s">
        <v>585</v>
      </c>
      <c r="G185" s="301"/>
      <c r="H185" s="301" t="s">
        <v>657</v>
      </c>
      <c r="I185" s="301" t="s">
        <v>581</v>
      </c>
      <c r="J185" s="301">
        <v>50</v>
      </c>
      <c r="K185" s="349"/>
    </row>
    <row r="186" s="1" customFormat="1" ht="15" customHeight="1">
      <c r="B186" s="326"/>
      <c r="C186" s="301" t="s">
        <v>658</v>
      </c>
      <c r="D186" s="301"/>
      <c r="E186" s="301"/>
      <c r="F186" s="324" t="s">
        <v>585</v>
      </c>
      <c r="G186" s="301"/>
      <c r="H186" s="301" t="s">
        <v>659</v>
      </c>
      <c r="I186" s="301" t="s">
        <v>660</v>
      </c>
      <c r="J186" s="301"/>
      <c r="K186" s="349"/>
    </row>
    <row r="187" s="1" customFormat="1" ht="15" customHeight="1">
      <c r="B187" s="326"/>
      <c r="C187" s="301" t="s">
        <v>661</v>
      </c>
      <c r="D187" s="301"/>
      <c r="E187" s="301"/>
      <c r="F187" s="324" t="s">
        <v>585</v>
      </c>
      <c r="G187" s="301"/>
      <c r="H187" s="301" t="s">
        <v>662</v>
      </c>
      <c r="I187" s="301" t="s">
        <v>660</v>
      </c>
      <c r="J187" s="301"/>
      <c r="K187" s="349"/>
    </row>
    <row r="188" s="1" customFormat="1" ht="15" customHeight="1">
      <c r="B188" s="326"/>
      <c r="C188" s="301" t="s">
        <v>663</v>
      </c>
      <c r="D188" s="301"/>
      <c r="E188" s="301"/>
      <c r="F188" s="324" t="s">
        <v>585</v>
      </c>
      <c r="G188" s="301"/>
      <c r="H188" s="301" t="s">
        <v>664</v>
      </c>
      <c r="I188" s="301" t="s">
        <v>660</v>
      </c>
      <c r="J188" s="301"/>
      <c r="K188" s="349"/>
    </row>
    <row r="189" s="1" customFormat="1" ht="15" customHeight="1">
      <c r="B189" s="326"/>
      <c r="C189" s="362" t="s">
        <v>665</v>
      </c>
      <c r="D189" s="301"/>
      <c r="E189" s="301"/>
      <c r="F189" s="324" t="s">
        <v>585</v>
      </c>
      <c r="G189" s="301"/>
      <c r="H189" s="301" t="s">
        <v>666</v>
      </c>
      <c r="I189" s="301" t="s">
        <v>667</v>
      </c>
      <c r="J189" s="363" t="s">
        <v>668</v>
      </c>
      <c r="K189" s="349"/>
    </row>
    <row r="190" s="17" customFormat="1" ht="15" customHeight="1">
      <c r="B190" s="364"/>
      <c r="C190" s="365" t="s">
        <v>669</v>
      </c>
      <c r="D190" s="366"/>
      <c r="E190" s="366"/>
      <c r="F190" s="367" t="s">
        <v>585</v>
      </c>
      <c r="G190" s="366"/>
      <c r="H190" s="366" t="s">
        <v>670</v>
      </c>
      <c r="I190" s="366" t="s">
        <v>667</v>
      </c>
      <c r="J190" s="368" t="s">
        <v>668</v>
      </c>
      <c r="K190" s="369"/>
    </row>
    <row r="191" s="1" customFormat="1" ht="15" customHeight="1">
      <c r="B191" s="326"/>
      <c r="C191" s="362" t="s">
        <v>41</v>
      </c>
      <c r="D191" s="301"/>
      <c r="E191" s="301"/>
      <c r="F191" s="324" t="s">
        <v>579</v>
      </c>
      <c r="G191" s="301"/>
      <c r="H191" s="298" t="s">
        <v>671</v>
      </c>
      <c r="I191" s="301" t="s">
        <v>672</v>
      </c>
      <c r="J191" s="301"/>
      <c r="K191" s="349"/>
    </row>
    <row r="192" s="1" customFormat="1" ht="15" customHeight="1">
      <c r="B192" s="326"/>
      <c r="C192" s="362" t="s">
        <v>673</v>
      </c>
      <c r="D192" s="301"/>
      <c r="E192" s="301"/>
      <c r="F192" s="324" t="s">
        <v>579</v>
      </c>
      <c r="G192" s="301"/>
      <c r="H192" s="301" t="s">
        <v>674</v>
      </c>
      <c r="I192" s="301" t="s">
        <v>614</v>
      </c>
      <c r="J192" s="301"/>
      <c r="K192" s="349"/>
    </row>
    <row r="193" s="1" customFormat="1" ht="15" customHeight="1">
      <c r="B193" s="326"/>
      <c r="C193" s="362" t="s">
        <v>675</v>
      </c>
      <c r="D193" s="301"/>
      <c r="E193" s="301"/>
      <c r="F193" s="324" t="s">
        <v>579</v>
      </c>
      <c r="G193" s="301"/>
      <c r="H193" s="301" t="s">
        <v>676</v>
      </c>
      <c r="I193" s="301" t="s">
        <v>614</v>
      </c>
      <c r="J193" s="301"/>
      <c r="K193" s="349"/>
    </row>
    <row r="194" s="1" customFormat="1" ht="15" customHeight="1">
      <c r="B194" s="326"/>
      <c r="C194" s="362" t="s">
        <v>677</v>
      </c>
      <c r="D194" s="301"/>
      <c r="E194" s="301"/>
      <c r="F194" s="324" t="s">
        <v>585</v>
      </c>
      <c r="G194" s="301"/>
      <c r="H194" s="301" t="s">
        <v>678</v>
      </c>
      <c r="I194" s="301" t="s">
        <v>614</v>
      </c>
      <c r="J194" s="301"/>
      <c r="K194" s="349"/>
    </row>
    <row r="195" s="1" customFormat="1" ht="15" customHeight="1">
      <c r="B195" s="355"/>
      <c r="C195" s="370"/>
      <c r="D195" s="335"/>
      <c r="E195" s="335"/>
      <c r="F195" s="335"/>
      <c r="G195" s="335"/>
      <c r="H195" s="335"/>
      <c r="I195" s="335"/>
      <c r="J195" s="335"/>
      <c r="K195" s="356"/>
    </row>
    <row r="196" s="1" customFormat="1" ht="18.75" customHeight="1">
      <c r="B196" s="337"/>
      <c r="C196" s="347"/>
      <c r="D196" s="347"/>
      <c r="E196" s="347"/>
      <c r="F196" s="357"/>
      <c r="G196" s="347"/>
      <c r="H196" s="347"/>
      <c r="I196" s="347"/>
      <c r="J196" s="347"/>
      <c r="K196" s="337"/>
    </row>
    <row r="197" s="1" customFormat="1" ht="18.75" customHeight="1">
      <c r="B197" s="337"/>
      <c r="C197" s="347"/>
      <c r="D197" s="347"/>
      <c r="E197" s="347"/>
      <c r="F197" s="357"/>
      <c r="G197" s="347"/>
      <c r="H197" s="347"/>
      <c r="I197" s="347"/>
      <c r="J197" s="347"/>
      <c r="K197" s="337"/>
    </row>
    <row r="198" s="1" customFormat="1" ht="18.75" customHeight="1">
      <c r="B198" s="309"/>
      <c r="C198" s="309"/>
      <c r="D198" s="309"/>
      <c r="E198" s="309"/>
      <c r="F198" s="309"/>
      <c r="G198" s="309"/>
      <c r="H198" s="309"/>
      <c r="I198" s="309"/>
      <c r="J198" s="309"/>
      <c r="K198" s="309"/>
    </row>
    <row r="199" s="1" customFormat="1" ht="13.5">
      <c r="B199" s="288"/>
      <c r="C199" s="289"/>
      <c r="D199" s="289"/>
      <c r="E199" s="289"/>
      <c r="F199" s="289"/>
      <c r="G199" s="289"/>
      <c r="H199" s="289"/>
      <c r="I199" s="289"/>
      <c r="J199" s="289"/>
      <c r="K199" s="290"/>
    </row>
    <row r="200" s="1" customFormat="1" ht="21">
      <c r="B200" s="291"/>
      <c r="C200" s="292" t="s">
        <v>679</v>
      </c>
      <c r="D200" s="292"/>
      <c r="E200" s="292"/>
      <c r="F200" s="292"/>
      <c r="G200" s="292"/>
      <c r="H200" s="292"/>
      <c r="I200" s="292"/>
      <c r="J200" s="292"/>
      <c r="K200" s="293"/>
    </row>
    <row r="201" s="1" customFormat="1" ht="25.5" customHeight="1">
      <c r="B201" s="291"/>
      <c r="C201" s="371" t="s">
        <v>680</v>
      </c>
      <c r="D201" s="371"/>
      <c r="E201" s="371"/>
      <c r="F201" s="371" t="s">
        <v>681</v>
      </c>
      <c r="G201" s="372"/>
      <c r="H201" s="371" t="s">
        <v>682</v>
      </c>
      <c r="I201" s="371"/>
      <c r="J201" s="371"/>
      <c r="K201" s="293"/>
    </row>
    <row r="202" s="1" customFormat="1" ht="5.25" customHeight="1">
      <c r="B202" s="326"/>
      <c r="C202" s="321"/>
      <c r="D202" s="321"/>
      <c r="E202" s="321"/>
      <c r="F202" s="321"/>
      <c r="G202" s="347"/>
      <c r="H202" s="321"/>
      <c r="I202" s="321"/>
      <c r="J202" s="321"/>
      <c r="K202" s="349"/>
    </row>
    <row r="203" s="1" customFormat="1" ht="15" customHeight="1">
      <c r="B203" s="326"/>
      <c r="C203" s="301" t="s">
        <v>672</v>
      </c>
      <c r="D203" s="301"/>
      <c r="E203" s="301"/>
      <c r="F203" s="324" t="s">
        <v>42</v>
      </c>
      <c r="G203" s="301"/>
      <c r="H203" s="301" t="s">
        <v>683</v>
      </c>
      <c r="I203" s="301"/>
      <c r="J203" s="301"/>
      <c r="K203" s="349"/>
    </row>
    <row r="204" s="1" customFormat="1" ht="15" customHeight="1">
      <c r="B204" s="326"/>
      <c r="C204" s="301"/>
      <c r="D204" s="301"/>
      <c r="E204" s="301"/>
      <c r="F204" s="324" t="s">
        <v>43</v>
      </c>
      <c r="G204" s="301"/>
      <c r="H204" s="301" t="s">
        <v>684</v>
      </c>
      <c r="I204" s="301"/>
      <c r="J204" s="301"/>
      <c r="K204" s="349"/>
    </row>
    <row r="205" s="1" customFormat="1" ht="15" customHeight="1">
      <c r="B205" s="326"/>
      <c r="C205" s="301"/>
      <c r="D205" s="301"/>
      <c r="E205" s="301"/>
      <c r="F205" s="324" t="s">
        <v>46</v>
      </c>
      <c r="G205" s="301"/>
      <c r="H205" s="301" t="s">
        <v>685</v>
      </c>
      <c r="I205" s="301"/>
      <c r="J205" s="301"/>
      <c r="K205" s="349"/>
    </row>
    <row r="206" s="1" customFormat="1" ht="15" customHeight="1">
      <c r="B206" s="326"/>
      <c r="C206" s="301"/>
      <c r="D206" s="301"/>
      <c r="E206" s="301"/>
      <c r="F206" s="324" t="s">
        <v>44</v>
      </c>
      <c r="G206" s="301"/>
      <c r="H206" s="301" t="s">
        <v>686</v>
      </c>
      <c r="I206" s="301"/>
      <c r="J206" s="301"/>
      <c r="K206" s="349"/>
    </row>
    <row r="207" s="1" customFormat="1" ht="15" customHeight="1">
      <c r="B207" s="326"/>
      <c r="C207" s="301"/>
      <c r="D207" s="301"/>
      <c r="E207" s="301"/>
      <c r="F207" s="324" t="s">
        <v>45</v>
      </c>
      <c r="G207" s="301"/>
      <c r="H207" s="301" t="s">
        <v>687</v>
      </c>
      <c r="I207" s="301"/>
      <c r="J207" s="301"/>
      <c r="K207" s="349"/>
    </row>
    <row r="208" s="1" customFormat="1" ht="15" customHeight="1">
      <c r="B208" s="326"/>
      <c r="C208" s="301"/>
      <c r="D208" s="301"/>
      <c r="E208" s="301"/>
      <c r="F208" s="324"/>
      <c r="G208" s="301"/>
      <c r="H208" s="301"/>
      <c r="I208" s="301"/>
      <c r="J208" s="301"/>
      <c r="K208" s="349"/>
    </row>
    <row r="209" s="1" customFormat="1" ht="15" customHeight="1">
      <c r="B209" s="326"/>
      <c r="C209" s="301" t="s">
        <v>626</v>
      </c>
      <c r="D209" s="301"/>
      <c r="E209" s="301"/>
      <c r="F209" s="324" t="s">
        <v>78</v>
      </c>
      <c r="G209" s="301"/>
      <c r="H209" s="301" t="s">
        <v>688</v>
      </c>
      <c r="I209" s="301"/>
      <c r="J209" s="301"/>
      <c r="K209" s="349"/>
    </row>
    <row r="210" s="1" customFormat="1" ht="15" customHeight="1">
      <c r="B210" s="326"/>
      <c r="C210" s="301"/>
      <c r="D210" s="301"/>
      <c r="E210" s="301"/>
      <c r="F210" s="324" t="s">
        <v>521</v>
      </c>
      <c r="G210" s="301"/>
      <c r="H210" s="301" t="s">
        <v>522</v>
      </c>
      <c r="I210" s="301"/>
      <c r="J210" s="301"/>
      <c r="K210" s="349"/>
    </row>
    <row r="211" s="1" customFormat="1" ht="15" customHeight="1">
      <c r="B211" s="326"/>
      <c r="C211" s="301"/>
      <c r="D211" s="301"/>
      <c r="E211" s="301"/>
      <c r="F211" s="324" t="s">
        <v>519</v>
      </c>
      <c r="G211" s="301"/>
      <c r="H211" s="301" t="s">
        <v>689</v>
      </c>
      <c r="I211" s="301"/>
      <c r="J211" s="301"/>
      <c r="K211" s="349"/>
    </row>
    <row r="212" s="1" customFormat="1" ht="15" customHeight="1">
      <c r="B212" s="373"/>
      <c r="C212" s="301"/>
      <c r="D212" s="301"/>
      <c r="E212" s="301"/>
      <c r="F212" s="324" t="s">
        <v>523</v>
      </c>
      <c r="G212" s="362"/>
      <c r="H212" s="353" t="s">
        <v>524</v>
      </c>
      <c r="I212" s="353"/>
      <c r="J212" s="353"/>
      <c r="K212" s="374"/>
    </row>
    <row r="213" s="1" customFormat="1" ht="15" customHeight="1">
      <c r="B213" s="373"/>
      <c r="C213" s="301"/>
      <c r="D213" s="301"/>
      <c r="E213" s="301"/>
      <c r="F213" s="324" t="s">
        <v>525</v>
      </c>
      <c r="G213" s="362"/>
      <c r="H213" s="353" t="s">
        <v>690</v>
      </c>
      <c r="I213" s="353"/>
      <c r="J213" s="353"/>
      <c r="K213" s="374"/>
    </row>
    <row r="214" s="1" customFormat="1" ht="15" customHeight="1">
      <c r="B214" s="373"/>
      <c r="C214" s="301"/>
      <c r="D214" s="301"/>
      <c r="E214" s="301"/>
      <c r="F214" s="324"/>
      <c r="G214" s="362"/>
      <c r="H214" s="353"/>
      <c r="I214" s="353"/>
      <c r="J214" s="353"/>
      <c r="K214" s="374"/>
    </row>
    <row r="215" s="1" customFormat="1" ht="15" customHeight="1">
      <c r="B215" s="373"/>
      <c r="C215" s="301" t="s">
        <v>650</v>
      </c>
      <c r="D215" s="301"/>
      <c r="E215" s="301"/>
      <c r="F215" s="324">
        <v>1</v>
      </c>
      <c r="G215" s="362"/>
      <c r="H215" s="353" t="s">
        <v>691</v>
      </c>
      <c r="I215" s="353"/>
      <c r="J215" s="353"/>
      <c r="K215" s="374"/>
    </row>
    <row r="216" s="1" customFormat="1" ht="15" customHeight="1">
      <c r="B216" s="373"/>
      <c r="C216" s="301"/>
      <c r="D216" s="301"/>
      <c r="E216" s="301"/>
      <c r="F216" s="324">
        <v>2</v>
      </c>
      <c r="G216" s="362"/>
      <c r="H216" s="353" t="s">
        <v>692</v>
      </c>
      <c r="I216" s="353"/>
      <c r="J216" s="353"/>
      <c r="K216" s="374"/>
    </row>
    <row r="217" s="1" customFormat="1" ht="15" customHeight="1">
      <c r="B217" s="373"/>
      <c r="C217" s="301"/>
      <c r="D217" s="301"/>
      <c r="E217" s="301"/>
      <c r="F217" s="324">
        <v>3</v>
      </c>
      <c r="G217" s="362"/>
      <c r="H217" s="353" t="s">
        <v>693</v>
      </c>
      <c r="I217" s="353"/>
      <c r="J217" s="353"/>
      <c r="K217" s="374"/>
    </row>
    <row r="218" s="1" customFormat="1" ht="15" customHeight="1">
      <c r="B218" s="373"/>
      <c r="C218" s="301"/>
      <c r="D218" s="301"/>
      <c r="E218" s="301"/>
      <c r="F218" s="324">
        <v>4</v>
      </c>
      <c r="G218" s="362"/>
      <c r="H218" s="353" t="s">
        <v>694</v>
      </c>
      <c r="I218" s="353"/>
      <c r="J218" s="353"/>
      <c r="K218" s="374"/>
    </row>
    <row r="219" s="1" customFormat="1" ht="12.75" customHeight="1">
      <c r="B219" s="375"/>
      <c r="C219" s="376"/>
      <c r="D219" s="376"/>
      <c r="E219" s="376"/>
      <c r="F219" s="376"/>
      <c r="G219" s="376"/>
      <c r="H219" s="376"/>
      <c r="I219" s="376"/>
      <c r="J219" s="376"/>
      <c r="K219" s="377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JITKADUPALOVA\Jitka Dupalová</dc:creator>
  <cp:lastModifiedBy>JITKADUPALOVA\Jitka Dupalová</cp:lastModifiedBy>
  <dcterms:created xsi:type="dcterms:W3CDTF">2024-10-24T13:56:57Z</dcterms:created>
  <dcterms:modified xsi:type="dcterms:W3CDTF">2024-10-24T13:57:10Z</dcterms:modified>
</cp:coreProperties>
</file>