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C:\Users\w8-bitterlichova\Desktop\Bittnerová\komunikace\silnice a mosty\MK Rudoltice\2. část směr Sobotín\Výběrko 2022\"/>
    </mc:Choice>
  </mc:AlternateContent>
  <xr:revisionPtr revIDLastSave="0" documentId="8_{2635D348-D9AC-405C-B8BD-BC97EBC4625B}" xr6:coauthVersionLast="47" xr6:coauthVersionMax="47" xr10:uidLastSave="{00000000-0000-0000-0000-000000000000}"/>
  <bookViews>
    <workbookView xWindow="780" yWindow="780" windowWidth="22530" windowHeight="13530" xr2:uid="{00000000-000D-0000-FFFF-FFFF00000000}"/>
  </bookViews>
  <sheets>
    <sheet name="Rekapitulace stavby" sheetId="1" r:id="rId1"/>
    <sheet name="002c - Oprava povrchu mís..." sheetId="2" r:id="rId2"/>
  </sheets>
  <definedNames>
    <definedName name="_xlnm._FilterDatabase" localSheetId="1" hidden="1">'002c - Oprava povrchu mís...'!$C$121:$K$206</definedName>
    <definedName name="_xlnm.Print_Titles" localSheetId="1">'002c - Oprava povrchu mís...'!$121:$121</definedName>
    <definedName name="_xlnm.Print_Titles" localSheetId="0">'Rekapitulace stavby'!$92:$92</definedName>
    <definedName name="_xlnm.Print_Area" localSheetId="1">'002c - Oprava povrchu mís...'!$C$4:$J$76,'002c - Oprava povrchu mís...'!$C$82:$J$105,'002c - Oprava povrchu mís...'!$C$111:$K$206</definedName>
    <definedName name="_xlnm.Print_Area" localSheetId="0">'Rekapitulace stavby'!$D$4:$AO$76,'Rekapitulace stavby'!$C$82:$AQ$96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5" i="2" l="1"/>
  <c r="J34" i="2"/>
  <c r="AY95" i="1" s="1"/>
  <c r="J33" i="2"/>
  <c r="AX95" i="1" s="1"/>
  <c r="BI206" i="2"/>
  <c r="BH206" i="2"/>
  <c r="BG206" i="2"/>
  <c r="BF206" i="2"/>
  <c r="T206" i="2"/>
  <c r="T205" i="2" s="1"/>
  <c r="R206" i="2"/>
  <c r="R205" i="2" s="1"/>
  <c r="P206" i="2"/>
  <c r="P205" i="2" s="1"/>
  <c r="BK206" i="2"/>
  <c r="BK205" i="2" s="1"/>
  <c r="J206" i="2"/>
  <c r="BE206" i="2"/>
  <c r="BI204" i="2"/>
  <c r="BH204" i="2"/>
  <c r="BG204" i="2"/>
  <c r="BF204" i="2"/>
  <c r="T204" i="2"/>
  <c r="T203" i="2" s="1"/>
  <c r="T202" i="2" s="1"/>
  <c r="R204" i="2"/>
  <c r="R203" i="2"/>
  <c r="R202" i="2" s="1"/>
  <c r="P204" i="2"/>
  <c r="P203" i="2" s="1"/>
  <c r="P202" i="2" s="1"/>
  <c r="BK204" i="2"/>
  <c r="BK203" i="2"/>
  <c r="J203" i="2" s="1"/>
  <c r="J103" i="2" s="1"/>
  <c r="J204" i="2"/>
  <c r="BE204" i="2" s="1"/>
  <c r="BI199" i="2"/>
  <c r="BH199" i="2"/>
  <c r="BG199" i="2"/>
  <c r="BF199" i="2"/>
  <c r="T199" i="2"/>
  <c r="T198" i="2" s="1"/>
  <c r="T197" i="2" s="1"/>
  <c r="R199" i="2"/>
  <c r="R198" i="2"/>
  <c r="R197" i="2" s="1"/>
  <c r="P199" i="2"/>
  <c r="P198" i="2" s="1"/>
  <c r="P197" i="2" s="1"/>
  <c r="BK199" i="2"/>
  <c r="BK198" i="2"/>
  <c r="J198" i="2" s="1"/>
  <c r="J101" i="2" s="1"/>
  <c r="BK197" i="2"/>
  <c r="J197" i="2" s="1"/>
  <c r="J100" i="2" s="1"/>
  <c r="J199" i="2"/>
  <c r="BE199" i="2" s="1"/>
  <c r="BI196" i="2"/>
  <c r="BH196" i="2"/>
  <c r="BG196" i="2"/>
  <c r="BF196" i="2"/>
  <c r="T196" i="2"/>
  <c r="T195" i="2" s="1"/>
  <c r="R196" i="2"/>
  <c r="R195" i="2" s="1"/>
  <c r="P196" i="2"/>
  <c r="P195" i="2" s="1"/>
  <c r="BK196" i="2"/>
  <c r="BK195" i="2" s="1"/>
  <c r="J195" i="2" s="1"/>
  <c r="J99" i="2" s="1"/>
  <c r="J196" i="2"/>
  <c r="BE196" i="2"/>
  <c r="BI188" i="2"/>
  <c r="BH188" i="2"/>
  <c r="BG188" i="2"/>
  <c r="BF188" i="2"/>
  <c r="T188" i="2"/>
  <c r="R188" i="2"/>
  <c r="P188" i="2"/>
  <c r="BK188" i="2"/>
  <c r="J188" i="2"/>
  <c r="BE188" i="2" s="1"/>
  <c r="BI181" i="2"/>
  <c r="BH181" i="2"/>
  <c r="BG181" i="2"/>
  <c r="BF181" i="2"/>
  <c r="T181" i="2"/>
  <c r="R181" i="2"/>
  <c r="P181" i="2"/>
  <c r="BK181" i="2"/>
  <c r="J181" i="2"/>
  <c r="BE181" i="2" s="1"/>
  <c r="BI174" i="2"/>
  <c r="BH174" i="2"/>
  <c r="BG174" i="2"/>
  <c r="BF174" i="2"/>
  <c r="T174" i="2"/>
  <c r="R174" i="2"/>
  <c r="P174" i="2"/>
  <c r="BK174" i="2"/>
  <c r="J174" i="2"/>
  <c r="BE174" i="2" s="1"/>
  <c r="BI167" i="2"/>
  <c r="BH167" i="2"/>
  <c r="BG167" i="2"/>
  <c r="BF167" i="2"/>
  <c r="T167" i="2"/>
  <c r="T166" i="2" s="1"/>
  <c r="R167" i="2"/>
  <c r="R166" i="2" s="1"/>
  <c r="P167" i="2"/>
  <c r="P166" i="2" s="1"/>
  <c r="BK167" i="2"/>
  <c r="BK166" i="2" s="1"/>
  <c r="J166" i="2"/>
  <c r="J98" i="2" s="1"/>
  <c r="J167" i="2"/>
  <c r="BE167" i="2"/>
  <c r="BI160" i="2"/>
  <c r="BH160" i="2"/>
  <c r="BG160" i="2"/>
  <c r="BF160" i="2"/>
  <c r="T160" i="2"/>
  <c r="R160" i="2"/>
  <c r="P160" i="2"/>
  <c r="BK160" i="2"/>
  <c r="J160" i="2"/>
  <c r="BE160" i="2" s="1"/>
  <c r="BI154" i="2"/>
  <c r="BH154" i="2"/>
  <c r="BG154" i="2"/>
  <c r="BF154" i="2"/>
  <c r="T154" i="2"/>
  <c r="R154" i="2"/>
  <c r="P154" i="2"/>
  <c r="BK154" i="2"/>
  <c r="J154" i="2"/>
  <c r="BE154" i="2" s="1"/>
  <c r="BI147" i="2"/>
  <c r="BH147" i="2"/>
  <c r="BG147" i="2"/>
  <c r="BF147" i="2"/>
  <c r="T147" i="2"/>
  <c r="R147" i="2"/>
  <c r="P147" i="2"/>
  <c r="BK147" i="2"/>
  <c r="J147" i="2"/>
  <c r="BE147" i="2" s="1"/>
  <c r="BI138" i="2"/>
  <c r="BH138" i="2"/>
  <c r="BG138" i="2"/>
  <c r="BF138" i="2"/>
  <c r="T138" i="2"/>
  <c r="R138" i="2"/>
  <c r="P138" i="2"/>
  <c r="BK138" i="2"/>
  <c r="J138" i="2"/>
  <c r="BE138" i="2" s="1"/>
  <c r="BI132" i="2"/>
  <c r="BH132" i="2"/>
  <c r="BG132" i="2"/>
  <c r="BF132" i="2"/>
  <c r="T132" i="2"/>
  <c r="T131" i="2" s="1"/>
  <c r="R132" i="2"/>
  <c r="R131" i="2" s="1"/>
  <c r="P132" i="2"/>
  <c r="P131" i="2" s="1"/>
  <c r="BK132" i="2"/>
  <c r="BK131" i="2" s="1"/>
  <c r="J131" i="2" s="1"/>
  <c r="J97" i="2" s="1"/>
  <c r="J132" i="2"/>
  <c r="BE132" i="2"/>
  <c r="BI125" i="2"/>
  <c r="F35" i="2" s="1"/>
  <c r="BD95" i="1" s="1"/>
  <c r="BD94" i="1" s="1"/>
  <c r="W33" i="1" s="1"/>
  <c r="BH125" i="2"/>
  <c r="F34" i="2"/>
  <c r="BC95" i="1" s="1"/>
  <c r="BC94" i="1" s="1"/>
  <c r="AY94" i="1" s="1"/>
  <c r="BG125" i="2"/>
  <c r="F33" i="2" s="1"/>
  <c r="BB95" i="1"/>
  <c r="BB94" i="1" s="1"/>
  <c r="BF125" i="2"/>
  <c r="J32" i="2"/>
  <c r="AW95" i="1" s="1"/>
  <c r="F32" i="2"/>
  <c r="BA95" i="1" s="1"/>
  <c r="BA94" i="1" s="1"/>
  <c r="AW94" i="1" s="1"/>
  <c r="T125" i="2"/>
  <c r="T124" i="2" s="1"/>
  <c r="T123" i="2" s="1"/>
  <c r="T122" i="2" s="1"/>
  <c r="R125" i="2"/>
  <c r="R124" i="2" s="1"/>
  <c r="R123" i="2" s="1"/>
  <c r="R122" i="2" s="1"/>
  <c r="P125" i="2"/>
  <c r="P124" i="2" s="1"/>
  <c r="P123" i="2" s="1"/>
  <c r="P122" i="2" s="1"/>
  <c r="AU95" i="1" s="1"/>
  <c r="AU94" i="1" s="1"/>
  <c r="BK125" i="2"/>
  <c r="BK124" i="2"/>
  <c r="J124" i="2" s="1"/>
  <c r="J96" i="2" s="1"/>
  <c r="J125" i="2"/>
  <c r="BE125" i="2"/>
  <c r="F116" i="2"/>
  <c r="E114" i="2"/>
  <c r="F87" i="2"/>
  <c r="E85" i="2"/>
  <c r="J22" i="2"/>
  <c r="E22" i="2"/>
  <c r="J119" i="2"/>
  <c r="J90" i="2"/>
  <c r="J21" i="2"/>
  <c r="J19" i="2"/>
  <c r="E19" i="2"/>
  <c r="J118" i="2" s="1"/>
  <c r="J18" i="2"/>
  <c r="J16" i="2"/>
  <c r="E16" i="2"/>
  <c r="F119" i="2"/>
  <c r="F90" i="2"/>
  <c r="J15" i="2"/>
  <c r="J13" i="2"/>
  <c r="E13" i="2"/>
  <c r="F118" i="2" s="1"/>
  <c r="F89" i="2"/>
  <c r="J12" i="2"/>
  <c r="J10" i="2"/>
  <c r="J116" i="2" s="1"/>
  <c r="W32" i="1"/>
  <c r="W31" i="1"/>
  <c r="W30" i="1"/>
  <c r="AX94" i="1"/>
  <c r="AK30" i="1"/>
  <c r="AS94" i="1"/>
  <c r="L90" i="1"/>
  <c r="AM90" i="1"/>
  <c r="AM89" i="1"/>
  <c r="L89" i="1"/>
  <c r="AM87" i="1"/>
  <c r="L87" i="1"/>
  <c r="L85" i="1"/>
  <c r="L84" i="1"/>
  <c r="J31" i="2" l="1"/>
  <c r="AV95" i="1" s="1"/>
  <c r="AT95" i="1" s="1"/>
  <c r="F31" i="2"/>
  <c r="AZ95" i="1" s="1"/>
  <c r="AZ94" i="1" s="1"/>
  <c r="J87" i="2"/>
  <c r="J89" i="2"/>
  <c r="BK123" i="2"/>
  <c r="J205" i="2"/>
  <c r="J104" i="2" s="1"/>
  <c r="BK202" i="2"/>
  <c r="J202" i="2" s="1"/>
  <c r="J102" i="2" s="1"/>
  <c r="J123" i="2" l="1"/>
  <c r="J95" i="2" s="1"/>
  <c r="BK122" i="2"/>
  <c r="J122" i="2" s="1"/>
  <c r="AV94" i="1"/>
  <c r="W29" i="1"/>
  <c r="J28" i="2" l="1"/>
  <c r="J94" i="2"/>
  <c r="AK29" i="1"/>
  <c r="AT94" i="1"/>
  <c r="J37" i="2" l="1"/>
  <c r="AG95" i="1"/>
  <c r="AN95" i="1" l="1"/>
  <c r="AG94" i="1"/>
  <c r="AK26" i="1" l="1"/>
  <c r="AK35" i="1" s="1"/>
  <c r="AN94" i="1"/>
</calcChain>
</file>

<file path=xl/sharedStrings.xml><?xml version="1.0" encoding="utf-8"?>
<sst xmlns="http://schemas.openxmlformats.org/spreadsheetml/2006/main" count="1092" uniqueCount="208">
  <si>
    <t>Export Komplet</t>
  </si>
  <si>
    <t/>
  </si>
  <si>
    <t>2.0</t>
  </si>
  <si>
    <t>ZAMOK</t>
  </si>
  <si>
    <t>False</t>
  </si>
  <si>
    <t>{362868d2-5478-44eb-975d-22a8e88bab27}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</si>
  <si>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</si>
  <si>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</si>
  <si>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</si>
  <si>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</si>
  <si>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</si>
  <si>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</si>
  <si>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</si>
  <si>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</si>
  <si>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002c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</si>
  <si>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</si>
  <si>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</si>
  <si>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Oprava povrchu místní komunikace v obci Sobotín, část Rudoltice, etapa2, část 2, úsek 0,000-0,21554 km</t>
  </si>
  <si>
    <t>KSO:</t>
  </si>
  <si>
    <t>CC-CZ:</t>
  </si>
  <si>
    <t>Místo:</t>
  </si>
  <si>
    <t>Rudoltice</t>
  </si>
  <si>
    <t>Datum:</t>
  </si>
  <si>
    <t>23. 11. 2021</t>
  </si>
  <si>
    <t>Zadavatel:</t>
  </si>
  <si>
    <t>IČ:</t>
  </si>
  <si>
    <t xml:space="preserve"> 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</si>
  <si>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</si>
  <si>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</si>
  <si>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</si>
  <si>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</si>
  <si>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</si>
  <si>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</si>
  <si>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</si>
  <si>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</si>
  <si>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</si>
  <si>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</si>
  <si>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</si>
  <si>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</si>
  <si>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</si>
  <si>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</si>
  <si>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</si>
  <si>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</si>
  <si>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</si>
  <si>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</si>
  <si>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</si>
  <si>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</si>
  <si>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</si>
  <si>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</si>
  <si>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</si>
  <si>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</si>
  <si>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</si>
  <si>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</si>
  <si>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</si>
  <si>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</si>
  <si>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</si>
  <si>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</si>
  <si>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</si>
  <si>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</si>
  <si>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</si>
  <si>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</si>
  <si>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</si>
  <si>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</si>
  <si>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</si>
  <si>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</si>
  <si>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</si>
  <si>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</si>
  <si>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</si>
  <si>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</si>
  <si>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</si>
  <si>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</si>
  <si>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</si>
  <si>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</si>
  <si>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</si>
  <si>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</si>
  <si>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</si>
  <si>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</si>
  <si>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</si>
  <si>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</si>
  <si>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</si>
  <si>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</si>
  <si>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</si>
  <si>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</si>
  <si>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</si>
  <si>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</si>
  <si>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</si>
  <si>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</si>
  <si>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</si>
  <si>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</si>
  <si>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2 - Zakládání</t>
  </si>
  <si>
    <t xml:space="preserve">    5 - Komunikace</t>
  </si>
  <si>
    <t xml:space="preserve">    997 - Přesun sutě</t>
  </si>
  <si>
    <t xml:space="preserve">    998 - Přesun hmot</t>
  </si>
  <si>
    <t>OST - Ostatní</t>
  </si>
  <si>
    <t xml:space="preserve">    O01 - Ostatní</t>
  </si>
  <si>
    <t>VRN - Vedlejší rozpočtové náklady</t>
  </si>
  <si>
    <t xml:space="preserve">    0 - Vedlejší rozpočtové náklady</t>
  </si>
  <si>
    <t xml:space="preserve">    VRN9 - Ostatní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</si>
  <si>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</si>
  <si>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</si>
  <si>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</si>
  <si>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</si>
  <si>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</si>
  <si>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</si>
  <si>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</si>
  <si>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</si>
  <si>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</si>
  <si>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</si>
  <si>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</si>
  <si>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</si>
  <si>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</si>
  <si>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</si>
  <si>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</si>
  <si>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</si>
  <si>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Zakládání</t>
  </si>
  <si>
    <t>K</t>
  </si>
  <si>
    <t>215901101</t>
  </si>
  <si>
    <t>Zhutnění podloží z hornin soudržných do 92% PS nebo nesoudržných sypkých I(d) do 0,8</t>
  </si>
  <si>
    <t>m2</t>
  </si>
  <si>
    <t>CS ÚRS 2019 01</t>
  </si>
  <si>
    <t>4</t>
  </si>
  <si>
    <t>-1416157724</t>
  </si>
  <si>
    <t>VV</t>
  </si>
  <si>
    <t>" skladba živičné komunikace"</t>
  </si>
  <si>
    <t>725*1,1</t>
  </si>
  <si>
    <t>" plocha pro šířkové vyrovnání komunikace"</t>
  </si>
  <si>
    <t>25*1,1</t>
  </si>
  <si>
    <t>Součet</t>
  </si>
  <si>
    <t>5</t>
  </si>
  <si>
    <t>Komunikace</t>
  </si>
  <si>
    <t>565135111</t>
  </si>
  <si>
    <t>Asfaltový beton vrstva podkladní ACP 16 (obalované kamenivo OKS) tl 50 mm š do 3 m</t>
  </si>
  <si>
    <t>508682531</t>
  </si>
  <si>
    <t>725*1,05</t>
  </si>
  <si>
    <t>25*1,05</t>
  </si>
  <si>
    <t>3</t>
  </si>
  <si>
    <t>567512112a</t>
  </si>
  <si>
    <t>Recyklace podkladu za studena na místě SROSM -dle TP 208,spojivo cement a asfaltová emulze tl.do 150mm, plochy do  1000 m2</t>
  </si>
  <si>
    <t>-1486012330</t>
  </si>
  <si>
    <t>" recyklace, rozpojení, rozprostření a vyrovnání podkladu v tl. cca 50mm"</t>
  </si>
  <si>
    <t>" původní podklad k recyklaci v tl. 100mm"</t>
  </si>
  <si>
    <t>" vyrovnání podkladu"</t>
  </si>
  <si>
    <t>573111111</t>
  </si>
  <si>
    <t>Postřik živičný infiltrační z asfaltu množství 0,60 kg/m2</t>
  </si>
  <si>
    <t>-202920490</t>
  </si>
  <si>
    <t>573211112</t>
  </si>
  <si>
    <t>Postřik živičný spojovací z asfaltu v množství 0,70 kg/m2</t>
  </si>
  <si>
    <t>749322809</t>
  </si>
  <si>
    <t>6</t>
  </si>
  <si>
    <t>577144111</t>
  </si>
  <si>
    <t>Asfaltový beton vrstva obrusná ACO 11 (ABS) tř. I tl 50 mm š do 3 m z nemodifikovaného asfaltu</t>
  </si>
  <si>
    <t>1465291692</t>
  </si>
  <si>
    <t>725</t>
  </si>
  <si>
    <t>25</t>
  </si>
  <si>
    <t>997</t>
  </si>
  <si>
    <t>Přesun sutě</t>
  </si>
  <si>
    <t>7</t>
  </si>
  <si>
    <t>997211614</t>
  </si>
  <si>
    <t xml:space="preserve">Nakládání rozfrézovaného materiálu na dopravní prostředky </t>
  </si>
  <si>
    <t>t</t>
  </si>
  <si>
    <t>-1024460829</t>
  </si>
  <si>
    <t>" odvoz přebytečného rozfrézovaného materiálu na skládku v tl. cca 50mm"</t>
  </si>
  <si>
    <t>725*1,1*0,15</t>
  </si>
  <si>
    <t>25*1,1*0,15</t>
  </si>
  <si>
    <t>10</t>
  </si>
  <si>
    <t>997321511</t>
  </si>
  <si>
    <t>Vodorovná doprava suti a vybouraných hmot po suchu do 1 km</t>
  </si>
  <si>
    <t>2113277750</t>
  </si>
  <si>
    <t>" odvoz nepotřebného recyklovaného podkladu na skládku v tl. cca 50mm"</t>
  </si>
  <si>
    <t>997221559</t>
  </si>
  <si>
    <t>Příplatek ZKD 1 km u vodorovné dopravy suti ze sypkých materiálů</t>
  </si>
  <si>
    <t>916637700</t>
  </si>
  <si>
    <t>725*1,1*0,15*9</t>
  </si>
  <si>
    <t>25*1,1*0,15*9</t>
  </si>
  <si>
    <t>9</t>
  </si>
  <si>
    <t>997221855</t>
  </si>
  <si>
    <t xml:space="preserve">Uložení na skládce  zeminy a kameniva </t>
  </si>
  <si>
    <t>-1615945578</t>
  </si>
  <si>
    <t>998</t>
  </si>
  <si>
    <t>Přesun hmot</t>
  </si>
  <si>
    <t>11</t>
  </si>
  <si>
    <t>998225111</t>
  </si>
  <si>
    <t>Přesun hmot pro pozemní komunikace s krytem z kamene, monolitickým betonovým nebo živičným</t>
  </si>
  <si>
    <t>374497215</t>
  </si>
  <si>
    <t>OST</t>
  </si>
  <si>
    <t>Ostatní</t>
  </si>
  <si>
    <t>O01</t>
  </si>
  <si>
    <t>12</t>
  </si>
  <si>
    <t>221500000</t>
  </si>
  <si>
    <t>Vytýčení stávajících sítí</t>
  </si>
  <si>
    <t>soubor</t>
  </si>
  <si>
    <t>512</t>
  </si>
  <si>
    <t>510270642</t>
  </si>
  <si>
    <t>"  vytýčení  stávajících podzemních inženýrských sítí před zahájením zemních prací a přeložek"</t>
  </si>
  <si>
    <t>VRN</t>
  </si>
  <si>
    <t>Vedlejší rozpočtové náklady</t>
  </si>
  <si>
    <t>13</t>
  </si>
  <si>
    <t>030001000</t>
  </si>
  <si>
    <t>Zařízení staveniště</t>
  </si>
  <si>
    <t>Kč</t>
  </si>
  <si>
    <t>1024</t>
  </si>
  <si>
    <t>1536956150</t>
  </si>
  <si>
    <t>VRN9</t>
  </si>
  <si>
    <t>Ostatní náklady</t>
  </si>
  <si>
    <t>14</t>
  </si>
  <si>
    <t>090001000</t>
  </si>
  <si>
    <t>Silniční provoz</t>
  </si>
  <si>
    <t>-1152733310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</si>
</sst>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5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4" fillId="0" borderId="0" applyNumberFormat="0" applyFill="0" applyBorder="0" applyAlignment="0" applyProtection="0"/>
  </cellStyleXfs>
  <cellXfs count="283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8" fillId="0" borderId="19" xfId="0" applyNumberFormat="1" applyFont="1" applyBorder="1" applyAlignment="1" applyProtection="1">
      <alignment vertical="center"/>
    </xf>
    <xf numFmtId="4" fontId="28" fillId="0" borderId="20" xfId="0" applyNumberFormat="1" applyFont="1" applyBorder="1" applyAlignment="1" applyProtection="1">
      <alignment vertical="center"/>
    </xf>
    <xf numFmtId="166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2" xfId="0" applyBorder="1" applyProtection="1">
      <protection locked="0"/>
    </xf>
    <xf numFmtId="0" fontId="13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  <protection locked="0"/>
    </xf>
    <xf numFmtId="165" fontId="2" fillId="0" borderId="0" xfId="0" applyNumberFormat="1" applyFont="1" applyAlignment="1">
      <alignment horizontal="left" vertical="center"/>
    </xf>
    <xf numFmtId="0" fontId="0" fillId="0" borderId="3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17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right" vertical="center"/>
      <protection locked="0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0" fontId="0" fillId="4" borderId="7" xfId="0" applyFont="1" applyFill="1" applyBorder="1" applyAlignment="1" applyProtection="1">
      <alignment vertical="center"/>
      <protection locked="0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4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 applyProtection="1">
      <alignment vertical="center"/>
      <protection locked="0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0" fillId="4" borderId="0" xfId="0" applyFont="1" applyFill="1" applyAlignment="1" applyProtection="1">
      <alignment vertical="center"/>
      <protection locked="0"/>
    </xf>
    <xf numFmtId="0" fontId="22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  <protection locked="0"/>
    </xf>
    <xf numFmtId="0" fontId="22" fillId="4" borderId="18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4" fontId="24" fillId="0" borderId="0" xfId="0" applyNumberFormat="1" applyFont="1" applyAlignment="1" applyProtection="1"/>
    <xf numFmtId="166" fontId="31" fillId="0" borderId="12" xfId="0" applyNumberFormat="1" applyFont="1" applyBorder="1" applyAlignment="1" applyProtection="1"/>
    <xf numFmtId="166" fontId="31" fillId="0" borderId="13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3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23" fillId="2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3" fillId="0" borderId="20" xfId="0" applyNumberFormat="1" applyFont="1" applyBorder="1" applyAlignment="1" applyProtection="1">
      <alignment vertical="center"/>
    </xf>
    <xf numFmtId="166" fontId="23" fillId="0" borderId="21" xfId="0" applyNumberFormat="1" applyFont="1" applyBorder="1" applyAlignment="1" applyProtection="1">
      <alignment vertical="center"/>
    </xf>
    <xf numFmtId="4" fontId="18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17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0" xfId="0"/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left" vertical="center"/>
    </xf>
    <xf numFmtId="4" fontId="27" fillId="0" borderId="0" xfId="0" applyNumberFormat="1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right" vertical="center"/>
    </xf>
    <xf numFmtId="164" fontId="1" fillId="0" borderId="0" xfId="0" applyNumberFormat="1" applyFont="1" applyAlignment="1" applyProtection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 applyProtection="1">
      <alignment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tabSelected="1" workbookViewId="0"/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ht="11.25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pans="1:74" ht="36.950000000000003" customHeight="1">
      <c r="AR2" s="247"/>
      <c r="AS2" s="247"/>
      <c r="AT2" s="247"/>
      <c r="AU2" s="247"/>
      <c r="AV2" s="247"/>
      <c r="AW2" s="247"/>
      <c r="AX2" s="247"/>
      <c r="AY2" s="247"/>
      <c r="AZ2" s="247"/>
      <c r="BA2" s="247"/>
      <c r="BB2" s="247"/>
      <c r="BC2" s="247"/>
      <c r="BD2" s="247"/>
      <c r="BE2" s="247"/>
      <c r="BS2" s="16" t="s">
        <v>6</v>
      </c>
      <c r="BT2" s="16" t="s">
        <v>7</v>
      </c>
    </row>
    <row r="3" spans="1:74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pans="1:74" ht="24.95" customHeight="1">
      <c r="B4" s="20"/>
      <c r="C4" s="21"/>
      <c r="D4" s="22" t="s">
        <v>9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19"/>
      <c r="AS4" s="23" t="s">
        <v>10</v>
      </c>
      <c r="BE4" s="24" t="s">
        <v>11</v>
      </c>
      <c r="BS4" s="16" t="s">
        <v>12</v>
      </c>
    </row>
    <row r="5" spans="1:74" ht="12" customHeight="1">
      <c r="B5" s="20"/>
      <c r="C5" s="21"/>
      <c r="D5" s="25" t="s">
        <v>13</v>
      </c>
      <c r="E5" s="21"/>
      <c r="F5" s="21"/>
      <c r="G5" s="21"/>
      <c r="H5" s="21"/>
      <c r="I5" s="21"/>
      <c r="J5" s="21"/>
      <c r="K5" s="269" t="s">
        <v>14</v>
      </c>
      <c r="L5" s="270"/>
      <c r="M5" s="270"/>
      <c r="N5" s="270"/>
      <c r="O5" s="270"/>
      <c r="P5" s="270"/>
      <c r="Q5" s="270"/>
      <c r="R5" s="270"/>
      <c r="S5" s="270"/>
      <c r="T5" s="270"/>
      <c r="U5" s="270"/>
      <c r="V5" s="270"/>
      <c r="W5" s="270"/>
      <c r="X5" s="270"/>
      <c r="Y5" s="270"/>
      <c r="Z5" s="270"/>
      <c r="AA5" s="270"/>
      <c r="AB5" s="270"/>
      <c r="AC5" s="270"/>
      <c r="AD5" s="270"/>
      <c r="AE5" s="270"/>
      <c r="AF5" s="270"/>
      <c r="AG5" s="270"/>
      <c r="AH5" s="270"/>
      <c r="AI5" s="270"/>
      <c r="AJ5" s="270"/>
      <c r="AK5" s="270"/>
      <c r="AL5" s="270"/>
      <c r="AM5" s="270"/>
      <c r="AN5" s="270"/>
      <c r="AO5" s="270"/>
      <c r="AP5" s="21"/>
      <c r="AQ5" s="21"/>
      <c r="AR5" s="19"/>
      <c r="BE5" s="238" t="s">
        <v>15</v>
      </c>
      <c r="BS5" s="16" t="s">
        <v>6</v>
      </c>
    </row>
    <row r="6" spans="1:74" ht="36.950000000000003" customHeight="1">
      <c r="B6" s="20"/>
      <c r="C6" s="21"/>
      <c r="D6" s="27" t="s">
        <v>16</v>
      </c>
      <c r="E6" s="21"/>
      <c r="F6" s="21"/>
      <c r="G6" s="21"/>
      <c r="H6" s="21"/>
      <c r="I6" s="21"/>
      <c r="J6" s="21"/>
      <c r="K6" s="271" t="s">
        <v>17</v>
      </c>
      <c r="L6" s="270"/>
      <c r="M6" s="270"/>
      <c r="N6" s="270"/>
      <c r="O6" s="270"/>
      <c r="P6" s="270"/>
      <c r="Q6" s="270"/>
      <c r="R6" s="270"/>
      <c r="S6" s="270"/>
      <c r="T6" s="270"/>
      <c r="U6" s="270"/>
      <c r="V6" s="270"/>
      <c r="W6" s="270"/>
      <c r="X6" s="270"/>
      <c r="Y6" s="270"/>
      <c r="Z6" s="270"/>
      <c r="AA6" s="270"/>
      <c r="AB6" s="270"/>
      <c r="AC6" s="270"/>
      <c r="AD6" s="270"/>
      <c r="AE6" s="270"/>
      <c r="AF6" s="270"/>
      <c r="AG6" s="270"/>
      <c r="AH6" s="270"/>
      <c r="AI6" s="270"/>
      <c r="AJ6" s="270"/>
      <c r="AK6" s="270"/>
      <c r="AL6" s="270"/>
      <c r="AM6" s="270"/>
      <c r="AN6" s="270"/>
      <c r="AO6" s="270"/>
      <c r="AP6" s="21"/>
      <c r="AQ6" s="21"/>
      <c r="AR6" s="19"/>
      <c r="BE6" s="239"/>
      <c r="BS6" s="16" t="s">
        <v>6</v>
      </c>
    </row>
    <row r="7" spans="1:74" ht="12" customHeight="1">
      <c r="B7" s="20"/>
      <c r="C7" s="21"/>
      <c r="D7" s="28" t="s">
        <v>18</v>
      </c>
      <c r="E7" s="21"/>
      <c r="F7" s="21"/>
      <c r="G7" s="21"/>
      <c r="H7" s="21"/>
      <c r="I7" s="21"/>
      <c r="J7" s="21"/>
      <c r="K7" s="26" t="s">
        <v>1</v>
      </c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8" t="s">
        <v>19</v>
      </c>
      <c r="AL7" s="21"/>
      <c r="AM7" s="21"/>
      <c r="AN7" s="26" t="s">
        <v>1</v>
      </c>
      <c r="AO7" s="21"/>
      <c r="AP7" s="21"/>
      <c r="AQ7" s="21"/>
      <c r="AR7" s="19"/>
      <c r="BE7" s="239"/>
      <c r="BS7" s="16" t="s">
        <v>6</v>
      </c>
    </row>
    <row r="8" spans="1:74" ht="12" customHeight="1">
      <c r="B8" s="20"/>
      <c r="C8" s="21"/>
      <c r="D8" s="28" t="s">
        <v>20</v>
      </c>
      <c r="E8" s="21"/>
      <c r="F8" s="21"/>
      <c r="G8" s="21"/>
      <c r="H8" s="21"/>
      <c r="I8" s="21"/>
      <c r="J8" s="21"/>
      <c r="K8" s="26" t="s">
        <v>21</v>
      </c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8" t="s">
        <v>22</v>
      </c>
      <c r="AL8" s="21"/>
      <c r="AM8" s="21"/>
      <c r="AN8" s="29" t="s">
        <v>23</v>
      </c>
      <c r="AO8" s="21"/>
      <c r="AP8" s="21"/>
      <c r="AQ8" s="21"/>
      <c r="AR8" s="19"/>
      <c r="BE8" s="239"/>
      <c r="BS8" s="16" t="s">
        <v>6</v>
      </c>
    </row>
    <row r="9" spans="1:74" ht="14.45" customHeight="1"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19"/>
      <c r="BE9" s="239"/>
      <c r="BS9" s="16" t="s">
        <v>6</v>
      </c>
    </row>
    <row r="10" spans="1:74" ht="12" customHeight="1">
      <c r="B10" s="20"/>
      <c r="C10" s="21"/>
      <c r="D10" s="28" t="s">
        <v>24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8" t="s">
        <v>25</v>
      </c>
      <c r="AL10" s="21"/>
      <c r="AM10" s="21"/>
      <c r="AN10" s="26" t="s">
        <v>1</v>
      </c>
      <c r="AO10" s="21"/>
      <c r="AP10" s="21"/>
      <c r="AQ10" s="21"/>
      <c r="AR10" s="19"/>
      <c r="BE10" s="239"/>
      <c r="BS10" s="16" t="s">
        <v>6</v>
      </c>
    </row>
    <row r="11" spans="1:74" ht="18.399999999999999" customHeight="1">
      <c r="B11" s="20"/>
      <c r="C11" s="21"/>
      <c r="D11" s="21"/>
      <c r="E11" s="26" t="s">
        <v>26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8" t="s">
        <v>27</v>
      </c>
      <c r="AL11" s="21"/>
      <c r="AM11" s="21"/>
      <c r="AN11" s="26" t="s">
        <v>1</v>
      </c>
      <c r="AO11" s="21"/>
      <c r="AP11" s="21"/>
      <c r="AQ11" s="21"/>
      <c r="AR11" s="19"/>
      <c r="BE11" s="239"/>
      <c r="BS11" s="16" t="s">
        <v>6</v>
      </c>
    </row>
    <row r="12" spans="1:74" ht="6.95" customHeight="1"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19"/>
      <c r="BE12" s="239"/>
      <c r="BS12" s="16" t="s">
        <v>6</v>
      </c>
    </row>
    <row r="13" spans="1:74" ht="12" customHeight="1">
      <c r="B13" s="20"/>
      <c r="C13" s="21"/>
      <c r="D13" s="28" t="s">
        <v>28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8" t="s">
        <v>25</v>
      </c>
      <c r="AL13" s="21"/>
      <c r="AM13" s="21"/>
      <c r="AN13" s="30" t="s">
        <v>29</v>
      </c>
      <c r="AO13" s="21"/>
      <c r="AP13" s="21"/>
      <c r="AQ13" s="21"/>
      <c r="AR13" s="19"/>
      <c r="BE13" s="239"/>
      <c r="BS13" s="16" t="s">
        <v>6</v>
      </c>
    </row>
    <row r="14" spans="1:74" ht="12.75">
      <c r="B14" s="20"/>
      <c r="C14" s="21"/>
      <c r="D14" s="21"/>
      <c r="E14" s="272" t="s">
        <v>29</v>
      </c>
      <c r="F14" s="273"/>
      <c r="G14" s="273"/>
      <c r="H14" s="273"/>
      <c r="I14" s="273"/>
      <c r="J14" s="273"/>
      <c r="K14" s="273"/>
      <c r="L14" s="273"/>
      <c r="M14" s="273"/>
      <c r="N14" s="273"/>
      <c r="O14" s="273"/>
      <c r="P14" s="273"/>
      <c r="Q14" s="273"/>
      <c r="R14" s="273"/>
      <c r="S14" s="273"/>
      <c r="T14" s="273"/>
      <c r="U14" s="273"/>
      <c r="V14" s="273"/>
      <c r="W14" s="273"/>
      <c r="X14" s="273"/>
      <c r="Y14" s="273"/>
      <c r="Z14" s="273"/>
      <c r="AA14" s="273"/>
      <c r="AB14" s="273"/>
      <c r="AC14" s="273"/>
      <c r="AD14" s="273"/>
      <c r="AE14" s="273"/>
      <c r="AF14" s="273"/>
      <c r="AG14" s="273"/>
      <c r="AH14" s="273"/>
      <c r="AI14" s="273"/>
      <c r="AJ14" s="273"/>
      <c r="AK14" s="28" t="s">
        <v>27</v>
      </c>
      <c r="AL14" s="21"/>
      <c r="AM14" s="21"/>
      <c r="AN14" s="30" t="s">
        <v>29</v>
      </c>
      <c r="AO14" s="21"/>
      <c r="AP14" s="21"/>
      <c r="AQ14" s="21"/>
      <c r="AR14" s="19"/>
      <c r="BE14" s="239"/>
      <c r="BS14" s="16" t="s">
        <v>6</v>
      </c>
    </row>
    <row r="15" spans="1:74" ht="6.95" customHeight="1"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19"/>
      <c r="BE15" s="239"/>
      <c r="BS15" s="16" t="s">
        <v>4</v>
      </c>
    </row>
    <row r="16" spans="1:74" ht="12" customHeight="1">
      <c r="B16" s="20"/>
      <c r="C16" s="21"/>
      <c r="D16" s="28" t="s">
        <v>30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8" t="s">
        <v>25</v>
      </c>
      <c r="AL16" s="21"/>
      <c r="AM16" s="21"/>
      <c r="AN16" s="26" t="s">
        <v>1</v>
      </c>
      <c r="AO16" s="21"/>
      <c r="AP16" s="21"/>
      <c r="AQ16" s="21"/>
      <c r="AR16" s="19"/>
      <c r="BE16" s="239"/>
      <c r="BS16" s="16" t="s">
        <v>4</v>
      </c>
    </row>
    <row r="17" spans="2:71" ht="18.399999999999999" customHeight="1">
      <c r="B17" s="20"/>
      <c r="C17" s="21"/>
      <c r="D17" s="21"/>
      <c r="E17" s="26" t="s">
        <v>26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8" t="s">
        <v>27</v>
      </c>
      <c r="AL17" s="21"/>
      <c r="AM17" s="21"/>
      <c r="AN17" s="26" t="s">
        <v>1</v>
      </c>
      <c r="AO17" s="21"/>
      <c r="AP17" s="21"/>
      <c r="AQ17" s="21"/>
      <c r="AR17" s="19"/>
      <c r="BE17" s="239"/>
      <c r="BS17" s="16" t="s">
        <v>31</v>
      </c>
    </row>
    <row r="18" spans="2:71" ht="6.95" customHeight="1"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19"/>
      <c r="BE18" s="239"/>
      <c r="BS18" s="16" t="s">
        <v>6</v>
      </c>
    </row>
    <row r="19" spans="2:71" ht="12" customHeight="1">
      <c r="B19" s="20"/>
      <c r="C19" s="21"/>
      <c r="D19" s="28" t="s">
        <v>32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8" t="s">
        <v>25</v>
      </c>
      <c r="AL19" s="21"/>
      <c r="AM19" s="21"/>
      <c r="AN19" s="26" t="s">
        <v>1</v>
      </c>
      <c r="AO19" s="21"/>
      <c r="AP19" s="21"/>
      <c r="AQ19" s="21"/>
      <c r="AR19" s="19"/>
      <c r="BE19" s="239"/>
      <c r="BS19" s="16" t="s">
        <v>6</v>
      </c>
    </row>
    <row r="20" spans="2:71" ht="18.399999999999999" customHeight="1">
      <c r="B20" s="20"/>
      <c r="C20" s="21"/>
      <c r="D20" s="21"/>
      <c r="E20" s="26" t="s">
        <v>26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8" t="s">
        <v>27</v>
      </c>
      <c r="AL20" s="21"/>
      <c r="AM20" s="21"/>
      <c r="AN20" s="26" t="s">
        <v>1</v>
      </c>
      <c r="AO20" s="21"/>
      <c r="AP20" s="21"/>
      <c r="AQ20" s="21"/>
      <c r="AR20" s="19"/>
      <c r="BE20" s="239"/>
      <c r="BS20" s="16" t="s">
        <v>31</v>
      </c>
    </row>
    <row r="21" spans="2:71" ht="6.95" customHeight="1"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19"/>
      <c r="BE21" s="239"/>
    </row>
    <row r="22" spans="2:71" ht="12" customHeight="1">
      <c r="B22" s="20"/>
      <c r="C22" s="21"/>
      <c r="D22" s="28" t="s">
        <v>33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19"/>
      <c r="BE22" s="239"/>
    </row>
    <row r="23" spans="2:71" ht="16.5" customHeight="1">
      <c r="B23" s="20"/>
      <c r="C23" s="21"/>
      <c r="D23" s="21"/>
      <c r="E23" s="274" t="s">
        <v>1</v>
      </c>
      <c r="F23" s="274"/>
      <c r="G23" s="274"/>
      <c r="H23" s="274"/>
      <c r="I23" s="274"/>
      <c r="J23" s="274"/>
      <c r="K23" s="274"/>
      <c r="L23" s="274"/>
      <c r="M23" s="274"/>
      <c r="N23" s="274"/>
      <c r="O23" s="274"/>
      <c r="P23" s="274"/>
      <c r="Q23" s="274"/>
      <c r="R23" s="274"/>
      <c r="S23" s="274"/>
      <c r="T23" s="274"/>
      <c r="U23" s="274"/>
      <c r="V23" s="274"/>
      <c r="W23" s="274"/>
      <c r="X23" s="274"/>
      <c r="Y23" s="274"/>
      <c r="Z23" s="274"/>
      <c r="AA23" s="274"/>
      <c r="AB23" s="274"/>
      <c r="AC23" s="274"/>
      <c r="AD23" s="274"/>
      <c r="AE23" s="274"/>
      <c r="AF23" s="274"/>
      <c r="AG23" s="274"/>
      <c r="AH23" s="274"/>
      <c r="AI23" s="274"/>
      <c r="AJ23" s="274"/>
      <c r="AK23" s="274"/>
      <c r="AL23" s="274"/>
      <c r="AM23" s="274"/>
      <c r="AN23" s="274"/>
      <c r="AO23" s="21"/>
      <c r="AP23" s="21"/>
      <c r="AQ23" s="21"/>
      <c r="AR23" s="19"/>
      <c r="BE23" s="239"/>
    </row>
    <row r="24" spans="2:71" ht="6.95" customHeight="1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19"/>
      <c r="BE24" s="239"/>
    </row>
    <row r="25" spans="2:71" ht="6.95" customHeight="1">
      <c r="B25" s="20"/>
      <c r="C25" s="21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21"/>
      <c r="AQ25" s="21"/>
      <c r="AR25" s="19"/>
      <c r="BE25" s="239"/>
    </row>
    <row r="26" spans="2:71" s="1" customFormat="1" ht="25.9" customHeight="1">
      <c r="B26" s="33"/>
      <c r="C26" s="34"/>
      <c r="D26" s="35" t="s">
        <v>34</v>
      </c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241">
        <f>ROUND(AG94,2)</f>
        <v>0</v>
      </c>
      <c r="AL26" s="242"/>
      <c r="AM26" s="242"/>
      <c r="AN26" s="242"/>
      <c r="AO26" s="242"/>
      <c r="AP26" s="34"/>
      <c r="AQ26" s="34"/>
      <c r="AR26" s="37"/>
      <c r="BE26" s="239"/>
    </row>
    <row r="27" spans="2:71" s="1" customFormat="1" ht="6.95" customHeight="1"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7"/>
      <c r="BE27" s="239"/>
    </row>
    <row r="28" spans="2:71" s="1" customFormat="1" ht="12.75"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275" t="s">
        <v>35</v>
      </c>
      <c r="M28" s="275"/>
      <c r="N28" s="275"/>
      <c r="O28" s="275"/>
      <c r="P28" s="275"/>
      <c r="Q28" s="34"/>
      <c r="R28" s="34"/>
      <c r="S28" s="34"/>
      <c r="T28" s="34"/>
      <c r="U28" s="34"/>
      <c r="V28" s="34"/>
      <c r="W28" s="275" t="s">
        <v>36</v>
      </c>
      <c r="X28" s="275"/>
      <c r="Y28" s="275"/>
      <c r="Z28" s="275"/>
      <c r="AA28" s="275"/>
      <c r="AB28" s="275"/>
      <c r="AC28" s="275"/>
      <c r="AD28" s="275"/>
      <c r="AE28" s="275"/>
      <c r="AF28" s="34"/>
      <c r="AG28" s="34"/>
      <c r="AH28" s="34"/>
      <c r="AI28" s="34"/>
      <c r="AJ28" s="34"/>
      <c r="AK28" s="275" t="s">
        <v>37</v>
      </c>
      <c r="AL28" s="275"/>
      <c r="AM28" s="275"/>
      <c r="AN28" s="275"/>
      <c r="AO28" s="275"/>
      <c r="AP28" s="34"/>
      <c r="AQ28" s="34"/>
      <c r="AR28" s="37"/>
      <c r="BE28" s="239"/>
    </row>
    <row r="29" spans="2:71" s="2" customFormat="1" ht="14.45" customHeight="1">
      <c r="B29" s="38"/>
      <c r="C29" s="39"/>
      <c r="D29" s="28" t="s">
        <v>38</v>
      </c>
      <c r="E29" s="39"/>
      <c r="F29" s="28" t="s">
        <v>39</v>
      </c>
      <c r="G29" s="39"/>
      <c r="H29" s="39"/>
      <c r="I29" s="39"/>
      <c r="J29" s="39"/>
      <c r="K29" s="39"/>
      <c r="L29" s="276">
        <v>0.21</v>
      </c>
      <c r="M29" s="237"/>
      <c r="N29" s="237"/>
      <c r="O29" s="237"/>
      <c r="P29" s="237"/>
      <c r="Q29" s="39"/>
      <c r="R29" s="39"/>
      <c r="S29" s="39"/>
      <c r="T29" s="39"/>
      <c r="U29" s="39"/>
      <c r="V29" s="39"/>
      <c r="W29" s="236">
        <f>ROUND(AZ94, 2)</f>
        <v>0</v>
      </c>
      <c r="X29" s="237"/>
      <c r="Y29" s="237"/>
      <c r="Z29" s="237"/>
      <c r="AA29" s="237"/>
      <c r="AB29" s="237"/>
      <c r="AC29" s="237"/>
      <c r="AD29" s="237"/>
      <c r="AE29" s="237"/>
      <c r="AF29" s="39"/>
      <c r="AG29" s="39"/>
      <c r="AH29" s="39"/>
      <c r="AI29" s="39"/>
      <c r="AJ29" s="39"/>
      <c r="AK29" s="236">
        <f>ROUND(AV94, 2)</f>
        <v>0</v>
      </c>
      <c r="AL29" s="237"/>
      <c r="AM29" s="237"/>
      <c r="AN29" s="237"/>
      <c r="AO29" s="237"/>
      <c r="AP29" s="39"/>
      <c r="AQ29" s="39"/>
      <c r="AR29" s="40"/>
      <c r="BE29" s="240"/>
    </row>
    <row r="30" spans="2:71" s="2" customFormat="1" ht="14.45" customHeight="1">
      <c r="B30" s="38"/>
      <c r="C30" s="39"/>
      <c r="D30" s="39"/>
      <c r="E30" s="39"/>
      <c r="F30" s="28" t="s">
        <v>40</v>
      </c>
      <c r="G30" s="39"/>
      <c r="H30" s="39"/>
      <c r="I30" s="39"/>
      <c r="J30" s="39"/>
      <c r="K30" s="39"/>
      <c r="L30" s="276">
        <v>0.15</v>
      </c>
      <c r="M30" s="237"/>
      <c r="N30" s="237"/>
      <c r="O30" s="237"/>
      <c r="P30" s="237"/>
      <c r="Q30" s="39"/>
      <c r="R30" s="39"/>
      <c r="S30" s="39"/>
      <c r="T30" s="39"/>
      <c r="U30" s="39"/>
      <c r="V30" s="39"/>
      <c r="W30" s="236">
        <f>ROUND(BA94, 2)</f>
        <v>0</v>
      </c>
      <c r="X30" s="237"/>
      <c r="Y30" s="237"/>
      <c r="Z30" s="237"/>
      <c r="AA30" s="237"/>
      <c r="AB30" s="237"/>
      <c r="AC30" s="237"/>
      <c r="AD30" s="237"/>
      <c r="AE30" s="237"/>
      <c r="AF30" s="39"/>
      <c r="AG30" s="39"/>
      <c r="AH30" s="39"/>
      <c r="AI30" s="39"/>
      <c r="AJ30" s="39"/>
      <c r="AK30" s="236">
        <f>ROUND(AW94, 2)</f>
        <v>0</v>
      </c>
      <c r="AL30" s="237"/>
      <c r="AM30" s="237"/>
      <c r="AN30" s="237"/>
      <c r="AO30" s="237"/>
      <c r="AP30" s="39"/>
      <c r="AQ30" s="39"/>
      <c r="AR30" s="40"/>
      <c r="BE30" s="240"/>
    </row>
    <row r="31" spans="2:71" s="2" customFormat="1" ht="14.45" hidden="1" customHeight="1">
      <c r="B31" s="38"/>
      <c r="C31" s="39"/>
      <c r="D31" s="39"/>
      <c r="E31" s="39"/>
      <c r="F31" s="28" t="s">
        <v>41</v>
      </c>
      <c r="G31" s="39"/>
      <c r="H31" s="39"/>
      <c r="I31" s="39"/>
      <c r="J31" s="39"/>
      <c r="K31" s="39"/>
      <c r="L31" s="276">
        <v>0.21</v>
      </c>
      <c r="M31" s="237"/>
      <c r="N31" s="237"/>
      <c r="O31" s="237"/>
      <c r="P31" s="237"/>
      <c r="Q31" s="39"/>
      <c r="R31" s="39"/>
      <c r="S31" s="39"/>
      <c r="T31" s="39"/>
      <c r="U31" s="39"/>
      <c r="V31" s="39"/>
      <c r="W31" s="236">
        <f>ROUND(BB94, 2)</f>
        <v>0</v>
      </c>
      <c r="X31" s="237"/>
      <c r="Y31" s="237"/>
      <c r="Z31" s="237"/>
      <c r="AA31" s="237"/>
      <c r="AB31" s="237"/>
      <c r="AC31" s="237"/>
      <c r="AD31" s="237"/>
      <c r="AE31" s="237"/>
      <c r="AF31" s="39"/>
      <c r="AG31" s="39"/>
      <c r="AH31" s="39"/>
      <c r="AI31" s="39"/>
      <c r="AJ31" s="39"/>
      <c r="AK31" s="236">
        <v>0</v>
      </c>
      <c r="AL31" s="237"/>
      <c r="AM31" s="237"/>
      <c r="AN31" s="237"/>
      <c r="AO31" s="237"/>
      <c r="AP31" s="39"/>
      <c r="AQ31" s="39"/>
      <c r="AR31" s="40"/>
      <c r="BE31" s="240"/>
    </row>
    <row r="32" spans="2:71" s="2" customFormat="1" ht="14.45" hidden="1" customHeight="1">
      <c r="B32" s="38"/>
      <c r="C32" s="39"/>
      <c r="D32" s="39"/>
      <c r="E32" s="39"/>
      <c r="F32" s="28" t="s">
        <v>42</v>
      </c>
      <c r="G32" s="39"/>
      <c r="H32" s="39"/>
      <c r="I32" s="39"/>
      <c r="J32" s="39"/>
      <c r="K32" s="39"/>
      <c r="L32" s="276">
        <v>0.15</v>
      </c>
      <c r="M32" s="237"/>
      <c r="N32" s="237"/>
      <c r="O32" s="237"/>
      <c r="P32" s="237"/>
      <c r="Q32" s="39"/>
      <c r="R32" s="39"/>
      <c r="S32" s="39"/>
      <c r="T32" s="39"/>
      <c r="U32" s="39"/>
      <c r="V32" s="39"/>
      <c r="W32" s="236">
        <f>ROUND(BC94, 2)</f>
        <v>0</v>
      </c>
      <c r="X32" s="237"/>
      <c r="Y32" s="237"/>
      <c r="Z32" s="237"/>
      <c r="AA32" s="237"/>
      <c r="AB32" s="237"/>
      <c r="AC32" s="237"/>
      <c r="AD32" s="237"/>
      <c r="AE32" s="237"/>
      <c r="AF32" s="39"/>
      <c r="AG32" s="39"/>
      <c r="AH32" s="39"/>
      <c r="AI32" s="39"/>
      <c r="AJ32" s="39"/>
      <c r="AK32" s="236">
        <v>0</v>
      </c>
      <c r="AL32" s="237"/>
      <c r="AM32" s="237"/>
      <c r="AN32" s="237"/>
      <c r="AO32" s="237"/>
      <c r="AP32" s="39"/>
      <c r="AQ32" s="39"/>
      <c r="AR32" s="40"/>
      <c r="BE32" s="240"/>
    </row>
    <row r="33" spans="2:57" s="2" customFormat="1" ht="14.45" hidden="1" customHeight="1">
      <c r="B33" s="38"/>
      <c r="C33" s="39"/>
      <c r="D33" s="39"/>
      <c r="E33" s="39"/>
      <c r="F33" s="28" t="s">
        <v>43</v>
      </c>
      <c r="G33" s="39"/>
      <c r="H33" s="39"/>
      <c r="I33" s="39"/>
      <c r="J33" s="39"/>
      <c r="K33" s="39"/>
      <c r="L33" s="276">
        <v>0</v>
      </c>
      <c r="M33" s="237"/>
      <c r="N33" s="237"/>
      <c r="O33" s="237"/>
      <c r="P33" s="237"/>
      <c r="Q33" s="39"/>
      <c r="R33" s="39"/>
      <c r="S33" s="39"/>
      <c r="T33" s="39"/>
      <c r="U33" s="39"/>
      <c r="V33" s="39"/>
      <c r="W33" s="236">
        <f>ROUND(BD94, 2)</f>
        <v>0</v>
      </c>
      <c r="X33" s="237"/>
      <c r="Y33" s="237"/>
      <c r="Z33" s="237"/>
      <c r="AA33" s="237"/>
      <c r="AB33" s="237"/>
      <c r="AC33" s="237"/>
      <c r="AD33" s="237"/>
      <c r="AE33" s="237"/>
      <c r="AF33" s="39"/>
      <c r="AG33" s="39"/>
      <c r="AH33" s="39"/>
      <c r="AI33" s="39"/>
      <c r="AJ33" s="39"/>
      <c r="AK33" s="236">
        <v>0</v>
      </c>
      <c r="AL33" s="237"/>
      <c r="AM33" s="237"/>
      <c r="AN33" s="237"/>
      <c r="AO33" s="237"/>
      <c r="AP33" s="39"/>
      <c r="AQ33" s="39"/>
      <c r="AR33" s="40"/>
      <c r="BE33" s="240"/>
    </row>
    <row r="34" spans="2:57" s="1" customFormat="1" ht="6.95" customHeight="1"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7"/>
      <c r="BE34" s="239"/>
    </row>
    <row r="35" spans="2:57" s="1" customFormat="1" ht="25.9" customHeight="1">
      <c r="B35" s="33"/>
      <c r="C35" s="41"/>
      <c r="D35" s="42" t="s">
        <v>44</v>
      </c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4" t="s">
        <v>45</v>
      </c>
      <c r="U35" s="43"/>
      <c r="V35" s="43"/>
      <c r="W35" s="43"/>
      <c r="X35" s="243" t="s">
        <v>46</v>
      </c>
      <c r="Y35" s="244"/>
      <c r="Z35" s="244"/>
      <c r="AA35" s="244"/>
      <c r="AB35" s="244"/>
      <c r="AC35" s="43"/>
      <c r="AD35" s="43"/>
      <c r="AE35" s="43"/>
      <c r="AF35" s="43"/>
      <c r="AG35" s="43"/>
      <c r="AH35" s="43"/>
      <c r="AI35" s="43"/>
      <c r="AJ35" s="43"/>
      <c r="AK35" s="245">
        <f>SUM(AK26:AK33)</f>
        <v>0</v>
      </c>
      <c r="AL35" s="244"/>
      <c r="AM35" s="244"/>
      <c r="AN35" s="244"/>
      <c r="AO35" s="246"/>
      <c r="AP35" s="41"/>
      <c r="AQ35" s="41"/>
      <c r="AR35" s="37"/>
    </row>
    <row r="36" spans="2:57" s="1" customFormat="1" ht="6.95" customHeight="1"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7"/>
    </row>
    <row r="37" spans="2:57" s="1" customFormat="1" ht="14.45" customHeight="1"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7"/>
    </row>
    <row r="38" spans="2:57" ht="14.45" customHeight="1">
      <c r="B38" s="20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19"/>
    </row>
    <row r="39" spans="2:57" ht="14.45" customHeight="1">
      <c r="B39" s="20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19"/>
    </row>
    <row r="40" spans="2:57" ht="14.45" customHeight="1">
      <c r="B40" s="20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19"/>
    </row>
    <row r="41" spans="2:57" ht="14.45" customHeight="1">
      <c r="B41" s="20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19"/>
    </row>
    <row r="42" spans="2:57" ht="14.45" customHeight="1">
      <c r="B42" s="20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19"/>
    </row>
    <row r="43" spans="2:57" ht="14.45" customHeight="1">
      <c r="B43" s="20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19"/>
    </row>
    <row r="44" spans="2:57" ht="14.45" customHeight="1">
      <c r="B44" s="20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19"/>
    </row>
    <row r="45" spans="2:57" ht="14.45" customHeight="1">
      <c r="B45" s="20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19"/>
    </row>
    <row r="46" spans="2:57" ht="14.45" customHeight="1">
      <c r="B46" s="20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19"/>
    </row>
    <row r="47" spans="2:57" ht="14.45" customHeight="1">
      <c r="B47" s="20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19"/>
    </row>
    <row r="48" spans="2:57" ht="14.45" customHeight="1"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19"/>
    </row>
    <row r="49" spans="2:44" s="1" customFormat="1" ht="14.45" customHeight="1">
      <c r="B49" s="33"/>
      <c r="C49" s="34"/>
      <c r="D49" s="45" t="s">
        <v>47</v>
      </c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5" t="s">
        <v>48</v>
      </c>
      <c r="AI49" s="46"/>
      <c r="AJ49" s="46"/>
      <c r="AK49" s="46"/>
      <c r="AL49" s="46"/>
      <c r="AM49" s="46"/>
      <c r="AN49" s="46"/>
      <c r="AO49" s="46"/>
      <c r="AP49" s="34"/>
      <c r="AQ49" s="34"/>
      <c r="AR49" s="37"/>
    </row>
    <row r="50" spans="2:44" ht="11.25">
      <c r="B50" s="20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19"/>
    </row>
    <row r="51" spans="2:44" ht="11.25">
      <c r="B51" s="20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19"/>
    </row>
    <row r="52" spans="2:44" ht="11.25">
      <c r="B52" s="20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19"/>
    </row>
    <row r="53" spans="2:44" ht="11.25">
      <c r="B53" s="20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19"/>
    </row>
    <row r="54" spans="2:44" ht="11.25">
      <c r="B54" s="20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19"/>
    </row>
    <row r="55" spans="2:44" ht="11.25">
      <c r="B55" s="20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19"/>
    </row>
    <row r="56" spans="2:44" ht="11.25">
      <c r="B56" s="20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19"/>
    </row>
    <row r="57" spans="2:44" ht="11.25">
      <c r="B57" s="20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19"/>
    </row>
    <row r="58" spans="2:44" ht="11.25">
      <c r="B58" s="20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19"/>
    </row>
    <row r="59" spans="2:44" ht="11.25">
      <c r="B59" s="20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19"/>
    </row>
    <row r="60" spans="2:44" s="1" customFormat="1" ht="12.75">
      <c r="B60" s="33"/>
      <c r="C60" s="34"/>
      <c r="D60" s="47" t="s">
        <v>49</v>
      </c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47" t="s">
        <v>50</v>
      </c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47" t="s">
        <v>49</v>
      </c>
      <c r="AI60" s="36"/>
      <c r="AJ60" s="36"/>
      <c r="AK60" s="36"/>
      <c r="AL60" s="36"/>
      <c r="AM60" s="47" t="s">
        <v>50</v>
      </c>
      <c r="AN60" s="36"/>
      <c r="AO60" s="36"/>
      <c r="AP60" s="34"/>
      <c r="AQ60" s="34"/>
      <c r="AR60" s="37"/>
    </row>
    <row r="61" spans="2:44" ht="11.25">
      <c r="B61" s="20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19"/>
    </row>
    <row r="62" spans="2:44" ht="11.25">
      <c r="B62" s="20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19"/>
    </row>
    <row r="63" spans="2:44" ht="11.25">
      <c r="B63" s="20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19"/>
    </row>
    <row r="64" spans="2:44" s="1" customFormat="1" ht="12.75">
      <c r="B64" s="33"/>
      <c r="C64" s="34"/>
      <c r="D64" s="45" t="s">
        <v>51</v>
      </c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5" t="s">
        <v>52</v>
      </c>
      <c r="AI64" s="46"/>
      <c r="AJ64" s="46"/>
      <c r="AK64" s="46"/>
      <c r="AL64" s="46"/>
      <c r="AM64" s="46"/>
      <c r="AN64" s="46"/>
      <c r="AO64" s="46"/>
      <c r="AP64" s="34"/>
      <c r="AQ64" s="34"/>
      <c r="AR64" s="37"/>
    </row>
    <row r="65" spans="2:44" ht="11.25">
      <c r="B65" s="20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19"/>
    </row>
    <row r="66" spans="2:44" ht="11.25">
      <c r="B66" s="20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19"/>
    </row>
    <row r="67" spans="2:44" ht="11.25">
      <c r="B67" s="20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19"/>
    </row>
    <row r="68" spans="2:44" ht="11.25">
      <c r="B68" s="20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19"/>
    </row>
    <row r="69" spans="2:44" ht="11.25">
      <c r="B69" s="20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19"/>
    </row>
    <row r="70" spans="2:44" ht="11.25">
      <c r="B70" s="20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19"/>
    </row>
    <row r="71" spans="2:44" ht="11.25">
      <c r="B71" s="20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19"/>
    </row>
    <row r="72" spans="2:44" ht="11.25">
      <c r="B72" s="20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19"/>
    </row>
    <row r="73" spans="2:44" ht="11.25">
      <c r="B73" s="20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19"/>
    </row>
    <row r="74" spans="2:44" ht="11.25">
      <c r="B74" s="20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19"/>
    </row>
    <row r="75" spans="2:44" s="1" customFormat="1" ht="12.75">
      <c r="B75" s="33"/>
      <c r="C75" s="34"/>
      <c r="D75" s="47" t="s">
        <v>49</v>
      </c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47" t="s">
        <v>50</v>
      </c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47" t="s">
        <v>49</v>
      </c>
      <c r="AI75" s="36"/>
      <c r="AJ75" s="36"/>
      <c r="AK75" s="36"/>
      <c r="AL75" s="36"/>
      <c r="AM75" s="47" t="s">
        <v>50</v>
      </c>
      <c r="AN75" s="36"/>
      <c r="AO75" s="36"/>
      <c r="AP75" s="34"/>
      <c r="AQ75" s="34"/>
      <c r="AR75" s="37"/>
    </row>
    <row r="76" spans="2:44" s="1" customFormat="1" ht="11.25">
      <c r="B76" s="33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7"/>
    </row>
    <row r="77" spans="2:44" s="1" customFormat="1" ht="6.95" customHeight="1"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49"/>
      <c r="AL77" s="49"/>
      <c r="AM77" s="49"/>
      <c r="AN77" s="49"/>
      <c r="AO77" s="49"/>
      <c r="AP77" s="49"/>
      <c r="AQ77" s="49"/>
      <c r="AR77" s="37"/>
    </row>
    <row r="81" spans="1:90" s="1" customFormat="1" ht="6.95" customHeight="1"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  <c r="AL81" s="51"/>
      <c r="AM81" s="51"/>
      <c r="AN81" s="51"/>
      <c r="AO81" s="51"/>
      <c r="AP81" s="51"/>
      <c r="AQ81" s="51"/>
      <c r="AR81" s="37"/>
    </row>
    <row r="82" spans="1:90" s="1" customFormat="1" ht="24.95" customHeight="1">
      <c r="B82" s="33"/>
      <c r="C82" s="22" t="s">
        <v>53</v>
      </c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7"/>
    </row>
    <row r="83" spans="1:90" s="1" customFormat="1" ht="6.95" customHeight="1">
      <c r="B83" s="33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7"/>
    </row>
    <row r="84" spans="1:90" s="3" customFormat="1" ht="12" customHeight="1">
      <c r="B84" s="52"/>
      <c r="C84" s="28" t="s">
        <v>13</v>
      </c>
      <c r="D84" s="53"/>
      <c r="E84" s="53"/>
      <c r="F84" s="53"/>
      <c r="G84" s="53"/>
      <c r="H84" s="53"/>
      <c r="I84" s="53"/>
      <c r="J84" s="53"/>
      <c r="K84" s="53"/>
      <c r="L84" s="53" t="str">
        <f>K5</f>
        <v>002c</v>
      </c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3"/>
      <c r="AE84" s="53"/>
      <c r="AF84" s="53"/>
      <c r="AG84" s="53"/>
      <c r="AH84" s="53"/>
      <c r="AI84" s="53"/>
      <c r="AJ84" s="53"/>
      <c r="AK84" s="53"/>
      <c r="AL84" s="53"/>
      <c r="AM84" s="53"/>
      <c r="AN84" s="53"/>
      <c r="AO84" s="53"/>
      <c r="AP84" s="53"/>
      <c r="AQ84" s="53"/>
      <c r="AR84" s="54"/>
    </row>
    <row r="85" spans="1:90" s="4" customFormat="1" ht="36.950000000000003" customHeight="1">
      <c r="B85" s="55"/>
      <c r="C85" s="56" t="s">
        <v>16</v>
      </c>
      <c r="D85" s="57"/>
      <c r="E85" s="57"/>
      <c r="F85" s="57"/>
      <c r="G85" s="57"/>
      <c r="H85" s="57"/>
      <c r="I85" s="57"/>
      <c r="J85" s="57"/>
      <c r="K85" s="57"/>
      <c r="L85" s="250" t="str">
        <f>K6</f>
        <v>Oprava povrchu místní komunikace v obci Sobotín, část Rudoltice, etapa2, část 2, úsek 0,000-0,21554 km</v>
      </c>
      <c r="M85" s="251"/>
      <c r="N85" s="251"/>
      <c r="O85" s="251"/>
      <c r="P85" s="251"/>
      <c r="Q85" s="251"/>
      <c r="R85" s="251"/>
      <c r="S85" s="251"/>
      <c r="T85" s="251"/>
      <c r="U85" s="251"/>
      <c r="V85" s="251"/>
      <c r="W85" s="251"/>
      <c r="X85" s="251"/>
      <c r="Y85" s="251"/>
      <c r="Z85" s="251"/>
      <c r="AA85" s="251"/>
      <c r="AB85" s="251"/>
      <c r="AC85" s="251"/>
      <c r="AD85" s="251"/>
      <c r="AE85" s="251"/>
      <c r="AF85" s="251"/>
      <c r="AG85" s="251"/>
      <c r="AH85" s="251"/>
      <c r="AI85" s="251"/>
      <c r="AJ85" s="251"/>
      <c r="AK85" s="251"/>
      <c r="AL85" s="251"/>
      <c r="AM85" s="251"/>
      <c r="AN85" s="251"/>
      <c r="AO85" s="251"/>
      <c r="AP85" s="57"/>
      <c r="AQ85" s="57"/>
      <c r="AR85" s="58"/>
    </row>
    <row r="86" spans="1:90" s="1" customFormat="1" ht="6.95" customHeight="1">
      <c r="B86" s="33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7"/>
    </row>
    <row r="87" spans="1:90" s="1" customFormat="1" ht="12" customHeight="1">
      <c r="B87" s="33"/>
      <c r="C87" s="28" t="s">
        <v>20</v>
      </c>
      <c r="D87" s="34"/>
      <c r="E87" s="34"/>
      <c r="F87" s="34"/>
      <c r="G87" s="34"/>
      <c r="H87" s="34"/>
      <c r="I87" s="34"/>
      <c r="J87" s="34"/>
      <c r="K87" s="34"/>
      <c r="L87" s="59" t="str">
        <f>IF(K8="","",K8)</f>
        <v>Rudoltice</v>
      </c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28" t="s">
        <v>22</v>
      </c>
      <c r="AJ87" s="34"/>
      <c r="AK87" s="34"/>
      <c r="AL87" s="34"/>
      <c r="AM87" s="252" t="str">
        <f>IF(AN8= "","",AN8)</f>
        <v>23. 11. 2021</v>
      </c>
      <c r="AN87" s="252"/>
      <c r="AO87" s="34"/>
      <c r="AP87" s="34"/>
      <c r="AQ87" s="34"/>
      <c r="AR87" s="37"/>
    </row>
    <row r="88" spans="1:90" s="1" customFormat="1" ht="6.95" customHeight="1">
      <c r="B88" s="33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7"/>
    </row>
    <row r="89" spans="1:90" s="1" customFormat="1" ht="15.2" customHeight="1">
      <c r="B89" s="33"/>
      <c r="C89" s="28" t="s">
        <v>24</v>
      </c>
      <c r="D89" s="34"/>
      <c r="E89" s="34"/>
      <c r="F89" s="34"/>
      <c r="G89" s="34"/>
      <c r="H89" s="34"/>
      <c r="I89" s="34"/>
      <c r="J89" s="34"/>
      <c r="K89" s="34"/>
      <c r="L89" s="53" t="str">
        <f>IF(E11= "","",E11)</f>
        <v xml:space="preserve"> </v>
      </c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28" t="s">
        <v>30</v>
      </c>
      <c r="AJ89" s="34"/>
      <c r="AK89" s="34"/>
      <c r="AL89" s="34"/>
      <c r="AM89" s="248" t="str">
        <f>IF(E17="","",E17)</f>
        <v xml:space="preserve"> </v>
      </c>
      <c r="AN89" s="249"/>
      <c r="AO89" s="249"/>
      <c r="AP89" s="249"/>
      <c r="AQ89" s="34"/>
      <c r="AR89" s="37"/>
      <c r="AS89" s="253" t="s">
        <v>54</v>
      </c>
      <c r="AT89" s="254"/>
      <c r="AU89" s="61"/>
      <c r="AV89" s="61"/>
      <c r="AW89" s="61"/>
      <c r="AX89" s="61"/>
      <c r="AY89" s="61"/>
      <c r="AZ89" s="61"/>
      <c r="BA89" s="61"/>
      <c r="BB89" s="61"/>
      <c r="BC89" s="61"/>
      <c r="BD89" s="62"/>
    </row>
    <row r="90" spans="1:90" s="1" customFormat="1" ht="15.2" customHeight="1">
      <c r="B90" s="33"/>
      <c r="C90" s="28" t="s">
        <v>28</v>
      </c>
      <c r="D90" s="34"/>
      <c r="E90" s="34"/>
      <c r="F90" s="34"/>
      <c r="G90" s="34"/>
      <c r="H90" s="34"/>
      <c r="I90" s="34"/>
      <c r="J90" s="34"/>
      <c r="K90" s="34"/>
      <c r="L90" s="53" t="str">
        <f>IF(E14= "Vyplň údaj","",E14)</f>
        <v/>
      </c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28" t="s">
        <v>32</v>
      </c>
      <c r="AJ90" s="34"/>
      <c r="AK90" s="34"/>
      <c r="AL90" s="34"/>
      <c r="AM90" s="248" t="str">
        <f>IF(E20="","",E20)</f>
        <v xml:space="preserve"> </v>
      </c>
      <c r="AN90" s="249"/>
      <c r="AO90" s="249"/>
      <c r="AP90" s="249"/>
      <c r="AQ90" s="34"/>
      <c r="AR90" s="37"/>
      <c r="AS90" s="255"/>
      <c r="AT90" s="256"/>
      <c r="AU90" s="63"/>
      <c r="AV90" s="63"/>
      <c r="AW90" s="63"/>
      <c r="AX90" s="63"/>
      <c r="AY90" s="63"/>
      <c r="AZ90" s="63"/>
      <c r="BA90" s="63"/>
      <c r="BB90" s="63"/>
      <c r="BC90" s="63"/>
      <c r="BD90" s="64"/>
    </row>
    <row r="91" spans="1:90" s="1" customFormat="1" ht="10.9" customHeight="1">
      <c r="B91" s="33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7"/>
      <c r="AS91" s="257"/>
      <c r="AT91" s="258"/>
      <c r="AU91" s="65"/>
      <c r="AV91" s="65"/>
      <c r="AW91" s="65"/>
      <c r="AX91" s="65"/>
      <c r="AY91" s="65"/>
      <c r="AZ91" s="65"/>
      <c r="BA91" s="65"/>
      <c r="BB91" s="65"/>
      <c r="BC91" s="65"/>
      <c r="BD91" s="66"/>
    </row>
    <row r="92" spans="1:90" s="1" customFormat="1" ht="29.25" customHeight="1">
      <c r="B92" s="33"/>
      <c r="C92" s="259" t="s">
        <v>55</v>
      </c>
      <c r="D92" s="260"/>
      <c r="E92" s="260"/>
      <c r="F92" s="260"/>
      <c r="G92" s="260"/>
      <c r="H92" s="67"/>
      <c r="I92" s="261" t="s">
        <v>56</v>
      </c>
      <c r="J92" s="260"/>
      <c r="K92" s="260"/>
      <c r="L92" s="260"/>
      <c r="M92" s="260"/>
      <c r="N92" s="260"/>
      <c r="O92" s="260"/>
      <c r="P92" s="260"/>
      <c r="Q92" s="260"/>
      <c r="R92" s="260"/>
      <c r="S92" s="260"/>
      <c r="T92" s="260"/>
      <c r="U92" s="260"/>
      <c r="V92" s="260"/>
      <c r="W92" s="260"/>
      <c r="X92" s="260"/>
      <c r="Y92" s="260"/>
      <c r="Z92" s="260"/>
      <c r="AA92" s="260"/>
      <c r="AB92" s="260"/>
      <c r="AC92" s="260"/>
      <c r="AD92" s="260"/>
      <c r="AE92" s="260"/>
      <c r="AF92" s="260"/>
      <c r="AG92" s="262" t="s">
        <v>57</v>
      </c>
      <c r="AH92" s="260"/>
      <c r="AI92" s="260"/>
      <c r="AJ92" s="260"/>
      <c r="AK92" s="260"/>
      <c r="AL92" s="260"/>
      <c r="AM92" s="260"/>
      <c r="AN92" s="261" t="s">
        <v>58</v>
      </c>
      <c r="AO92" s="260"/>
      <c r="AP92" s="263"/>
      <c r="AQ92" s="68" t="s">
        <v>59</v>
      </c>
      <c r="AR92" s="37"/>
      <c r="AS92" s="69" t="s">
        <v>60</v>
      </c>
      <c r="AT92" s="70" t="s">
        <v>61</v>
      </c>
      <c r="AU92" s="70" t="s">
        <v>62</v>
      </c>
      <c r="AV92" s="70" t="s">
        <v>63</v>
      </c>
      <c r="AW92" s="70" t="s">
        <v>64</v>
      </c>
      <c r="AX92" s="70" t="s">
        <v>65</v>
      </c>
      <c r="AY92" s="70" t="s">
        <v>66</v>
      </c>
      <c r="AZ92" s="70" t="s">
        <v>67</v>
      </c>
      <c r="BA92" s="70" t="s">
        <v>68</v>
      </c>
      <c r="BB92" s="70" t="s">
        <v>69</v>
      </c>
      <c r="BC92" s="70" t="s">
        <v>70</v>
      </c>
      <c r="BD92" s="71" t="s">
        <v>71</v>
      </c>
    </row>
    <row r="93" spans="1:90" s="1" customFormat="1" ht="10.9" customHeight="1">
      <c r="B93" s="33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7"/>
      <c r="AS93" s="72"/>
      <c r="AT93" s="73"/>
      <c r="AU93" s="73"/>
      <c r="AV93" s="73"/>
      <c r="AW93" s="73"/>
      <c r="AX93" s="73"/>
      <c r="AY93" s="73"/>
      <c r="AZ93" s="73"/>
      <c r="BA93" s="73"/>
      <c r="BB93" s="73"/>
      <c r="BC93" s="73"/>
      <c r="BD93" s="74"/>
    </row>
    <row r="94" spans="1:90" s="5" customFormat="1" ht="32.450000000000003" customHeight="1">
      <c r="B94" s="75"/>
      <c r="C94" s="76" t="s">
        <v>72</v>
      </c>
      <c r="D94" s="77"/>
      <c r="E94" s="77"/>
      <c r="F94" s="77"/>
      <c r="G94" s="77"/>
      <c r="H94" s="77"/>
      <c r="I94" s="77"/>
      <c r="J94" s="77"/>
      <c r="K94" s="77"/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  <c r="Y94" s="77"/>
      <c r="Z94" s="77"/>
      <c r="AA94" s="77"/>
      <c r="AB94" s="77"/>
      <c r="AC94" s="77"/>
      <c r="AD94" s="77"/>
      <c r="AE94" s="77"/>
      <c r="AF94" s="77"/>
      <c r="AG94" s="267">
        <f>ROUND(AG95,2)</f>
        <v>0</v>
      </c>
      <c r="AH94" s="267"/>
      <c r="AI94" s="267"/>
      <c r="AJ94" s="267"/>
      <c r="AK94" s="267"/>
      <c r="AL94" s="267"/>
      <c r="AM94" s="267"/>
      <c r="AN94" s="268">
        <f>SUM(AG94,AT94)</f>
        <v>0</v>
      </c>
      <c r="AO94" s="268"/>
      <c r="AP94" s="268"/>
      <c r="AQ94" s="79" t="s">
        <v>1</v>
      </c>
      <c r="AR94" s="80"/>
      <c r="AS94" s="81">
        <f>ROUND(AS95,2)</f>
        <v>0</v>
      </c>
      <c r="AT94" s="82">
        <f>ROUND(SUM(AV94:AW94),2)</f>
        <v>0</v>
      </c>
      <c r="AU94" s="83">
        <f>ROUND(AU95,5)</f>
        <v>0</v>
      </c>
      <c r="AV94" s="82">
        <f>ROUND(AZ94*L29,2)</f>
        <v>0</v>
      </c>
      <c r="AW94" s="82">
        <f>ROUND(BA94*L30,2)</f>
        <v>0</v>
      </c>
      <c r="AX94" s="82">
        <f>ROUND(BB94*L29,2)</f>
        <v>0</v>
      </c>
      <c r="AY94" s="82">
        <f>ROUND(BC94*L30,2)</f>
        <v>0</v>
      </c>
      <c r="AZ94" s="82">
        <f>ROUND(AZ95,2)</f>
        <v>0</v>
      </c>
      <c r="BA94" s="82">
        <f>ROUND(BA95,2)</f>
        <v>0</v>
      </c>
      <c r="BB94" s="82">
        <f>ROUND(BB95,2)</f>
        <v>0</v>
      </c>
      <c r="BC94" s="82">
        <f>ROUND(BC95,2)</f>
        <v>0</v>
      </c>
      <c r="BD94" s="84">
        <f>ROUND(BD95,2)</f>
        <v>0</v>
      </c>
      <c r="BS94" s="85" t="s">
        <v>73</v>
      </c>
      <c r="BT94" s="85" t="s">
        <v>74</v>
      </c>
      <c r="BV94" s="85" t="s">
        <v>75</v>
      </c>
      <c r="BW94" s="85" t="s">
        <v>5</v>
      </c>
      <c r="BX94" s="85" t="s">
        <v>76</v>
      </c>
      <c r="CL94" s="85" t="s">
        <v>1</v>
      </c>
    </row>
    <row r="95" spans="1:90" s="6" customFormat="1" ht="40.5" customHeight="1">
      <c r="A95" s="86" t="s">
        <v>77</v>
      </c>
      <c r="B95" s="87"/>
      <c r="C95" s="88"/>
      <c r="D95" s="266" t="s">
        <v>14</v>
      </c>
      <c r="E95" s="266"/>
      <c r="F95" s="266"/>
      <c r="G95" s="266"/>
      <c r="H95" s="266"/>
      <c r="I95" s="89"/>
      <c r="J95" s="266" t="s">
        <v>17</v>
      </c>
      <c r="K95" s="266"/>
      <c r="L95" s="266"/>
      <c r="M95" s="266"/>
      <c r="N95" s="266"/>
      <c r="O95" s="266"/>
      <c r="P95" s="266"/>
      <c r="Q95" s="266"/>
      <c r="R95" s="266"/>
      <c r="S95" s="266"/>
      <c r="T95" s="266"/>
      <c r="U95" s="266"/>
      <c r="V95" s="266"/>
      <c r="W95" s="266"/>
      <c r="X95" s="266"/>
      <c r="Y95" s="266"/>
      <c r="Z95" s="266"/>
      <c r="AA95" s="266"/>
      <c r="AB95" s="266"/>
      <c r="AC95" s="266"/>
      <c r="AD95" s="266"/>
      <c r="AE95" s="266"/>
      <c r="AF95" s="266"/>
      <c r="AG95" s="264">
        <f>'002c - Oprava povrchu mís...'!J28</f>
        <v>0</v>
      </c>
      <c r="AH95" s="265"/>
      <c r="AI95" s="265"/>
      <c r="AJ95" s="265"/>
      <c r="AK95" s="265"/>
      <c r="AL95" s="265"/>
      <c r="AM95" s="265"/>
      <c r="AN95" s="264">
        <f>SUM(AG95,AT95)</f>
        <v>0</v>
      </c>
      <c r="AO95" s="265"/>
      <c r="AP95" s="265"/>
      <c r="AQ95" s="90" t="s">
        <v>78</v>
      </c>
      <c r="AR95" s="91"/>
      <c r="AS95" s="92">
        <v>0</v>
      </c>
      <c r="AT95" s="93">
        <f>ROUND(SUM(AV95:AW95),2)</f>
        <v>0</v>
      </c>
      <c r="AU95" s="94">
        <f>'002c - Oprava povrchu mís...'!P122</f>
        <v>0</v>
      </c>
      <c r="AV95" s="93">
        <f>'002c - Oprava povrchu mís...'!J31</f>
        <v>0</v>
      </c>
      <c r="AW95" s="93">
        <f>'002c - Oprava povrchu mís...'!J32</f>
        <v>0</v>
      </c>
      <c r="AX95" s="93">
        <f>'002c - Oprava povrchu mís...'!J33</f>
        <v>0</v>
      </c>
      <c r="AY95" s="93">
        <f>'002c - Oprava povrchu mís...'!J34</f>
        <v>0</v>
      </c>
      <c r="AZ95" s="93">
        <f>'002c - Oprava povrchu mís...'!F31</f>
        <v>0</v>
      </c>
      <c r="BA95" s="93">
        <f>'002c - Oprava povrchu mís...'!F32</f>
        <v>0</v>
      </c>
      <c r="BB95" s="93">
        <f>'002c - Oprava povrchu mís...'!F33</f>
        <v>0</v>
      </c>
      <c r="BC95" s="93">
        <f>'002c - Oprava povrchu mís...'!F34</f>
        <v>0</v>
      </c>
      <c r="BD95" s="95">
        <f>'002c - Oprava povrchu mís...'!F35</f>
        <v>0</v>
      </c>
      <c r="BT95" s="96" t="s">
        <v>79</v>
      </c>
      <c r="BU95" s="96" t="s">
        <v>80</v>
      </c>
      <c r="BV95" s="96" t="s">
        <v>75</v>
      </c>
      <c r="BW95" s="96" t="s">
        <v>5</v>
      </c>
      <c r="BX95" s="96" t="s">
        <v>76</v>
      </c>
      <c r="CL95" s="96" t="s">
        <v>1</v>
      </c>
    </row>
    <row r="96" spans="1:90" s="1" customFormat="1" ht="30" customHeight="1">
      <c r="B96" s="33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4"/>
      <c r="AQ96" s="34"/>
      <c r="AR96" s="37"/>
    </row>
    <row r="97" spans="2:44" s="1" customFormat="1" ht="6.95" customHeight="1">
      <c r="B97" s="48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  <c r="AB97" s="49"/>
      <c r="AC97" s="49"/>
      <c r="AD97" s="49"/>
      <c r="AE97" s="49"/>
      <c r="AF97" s="49"/>
      <c r="AG97" s="49"/>
      <c r="AH97" s="49"/>
      <c r="AI97" s="49"/>
      <c r="AJ97" s="49"/>
      <c r="AK97" s="49"/>
      <c r="AL97" s="49"/>
      <c r="AM97" s="49"/>
      <c r="AN97" s="49"/>
      <c r="AO97" s="49"/>
      <c r="AP97" s="49"/>
      <c r="AQ97" s="49"/>
      <c r="AR97" s="37"/>
    </row>
  </sheetData>
  <sheetProtection algorithmName="SHA-512" hashValue="bEsJtDic9ikS9xyj67hkclW4+zQBzx60PPzSrDF2pT/a31/gbUkDwpzKarTeciLw4+nk+TY78RMDExFe2hDmDQ==" saltValue="htuXs8lv8HqZju/RDTm9e1xB/6rcd/OWe4yFiOSjyiZaiuE1RdBG7QYrETstBv44NsPshpkJYQKIlTOi/dunlg==" spinCount="100000" sheet="1" objects="1" scenarios="1" formatColumns="0" formatRows="0"/>
  <mergeCells count="42">
    <mergeCell ref="L30:P30"/>
    <mergeCell ref="L31:P31"/>
    <mergeCell ref="L32:P32"/>
    <mergeCell ref="L33:P33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X35:AB35"/>
    <mergeCell ref="AK35:AO35"/>
    <mergeCell ref="AR2:BE2"/>
    <mergeCell ref="AM90:AP90"/>
    <mergeCell ref="L85:AO85"/>
    <mergeCell ref="AM87:AN87"/>
    <mergeCell ref="AM89:AP89"/>
    <mergeCell ref="AS89:AT91"/>
    <mergeCell ref="K5:AO5"/>
    <mergeCell ref="K6:AO6"/>
    <mergeCell ref="E14:AJ14"/>
    <mergeCell ref="E23:AN23"/>
    <mergeCell ref="L28:P28"/>
    <mergeCell ref="W28:AE28"/>
    <mergeCell ref="AK28:AO28"/>
    <mergeCell ref="L29:P29"/>
    <mergeCell ref="W31:AE31"/>
    <mergeCell ref="BE5:BE34"/>
    <mergeCell ref="AK26:AO26"/>
    <mergeCell ref="W29:AE29"/>
    <mergeCell ref="AK29:AO29"/>
    <mergeCell ref="W30:AE30"/>
    <mergeCell ref="AK30:AO30"/>
    <mergeCell ref="AK31:AO31"/>
    <mergeCell ref="W32:AE32"/>
    <mergeCell ref="AK32:AO32"/>
    <mergeCell ref="W33:AE33"/>
    <mergeCell ref="AK33:AO33"/>
  </mergeCells>
  <hyperlinks>
    <hyperlink ref="A95" location="'002c - Oprava povrchu mís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207"/>
  <sheetViews>
    <sheetView showGridLines="0" workbookViewId="0"/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9" width="20.1640625" style="97" customWidth="1"/>
    <col min="10" max="11" width="20.16406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AT2" s="16" t="s">
        <v>5</v>
      </c>
    </row>
    <row r="3" spans="2:46" ht="6.95" customHeight="1">
      <c r="B3" s="98"/>
      <c r="C3" s="99"/>
      <c r="D3" s="99"/>
      <c r="E3" s="99"/>
      <c r="F3" s="99"/>
      <c r="G3" s="99"/>
      <c r="H3" s="99"/>
      <c r="I3" s="100"/>
      <c r="J3" s="99"/>
      <c r="K3" s="99"/>
      <c r="L3" s="19"/>
      <c r="AT3" s="16" t="s">
        <v>81</v>
      </c>
    </row>
    <row r="4" spans="2:46" ht="24.95" customHeight="1">
      <c r="B4" s="19"/>
      <c r="D4" s="101" t="s">
        <v>82</v>
      </c>
      <c r="L4" s="19"/>
      <c r="M4" s="102" t="s">
        <v>10</v>
      </c>
      <c r="AT4" s="16" t="s">
        <v>4</v>
      </c>
    </row>
    <row r="5" spans="2:46" ht="6.95" customHeight="1">
      <c r="B5" s="19"/>
      <c r="L5" s="19"/>
    </row>
    <row r="6" spans="2:46" s="1" customFormat="1" ht="12" customHeight="1">
      <c r="B6" s="37"/>
      <c r="D6" s="103" t="s">
        <v>16</v>
      </c>
      <c r="I6" s="104"/>
      <c r="L6" s="37"/>
    </row>
    <row r="7" spans="2:46" s="1" customFormat="1" ht="36.950000000000003" customHeight="1">
      <c r="B7" s="37"/>
      <c r="E7" s="277" t="s">
        <v>17</v>
      </c>
      <c r="F7" s="278"/>
      <c r="G7" s="278"/>
      <c r="H7" s="278"/>
      <c r="I7" s="104"/>
      <c r="L7" s="37"/>
    </row>
    <row r="8" spans="2:46" s="1" customFormat="1" ht="11.25">
      <c r="B8" s="37"/>
      <c r="I8" s="104"/>
      <c r="L8" s="37"/>
    </row>
    <row r="9" spans="2:46" s="1" customFormat="1" ht="12" customHeight="1">
      <c r="B9" s="37"/>
      <c r="D9" s="103" t="s">
        <v>18</v>
      </c>
      <c r="F9" s="105" t="s">
        <v>1</v>
      </c>
      <c r="I9" s="106" t="s">
        <v>19</v>
      </c>
      <c r="J9" s="105" t="s">
        <v>1</v>
      </c>
      <c r="L9" s="37"/>
    </row>
    <row r="10" spans="2:46" s="1" customFormat="1" ht="12" customHeight="1">
      <c r="B10" s="37"/>
      <c r="D10" s="103" t="s">
        <v>20</v>
      </c>
      <c r="F10" s="105" t="s">
        <v>21</v>
      </c>
      <c r="I10" s="106" t="s">
        <v>22</v>
      </c>
      <c r="J10" s="107" t="str">
        <f>'Rekapitulace stavby'!AN8</f>
        <v>23. 11. 2021</v>
      </c>
      <c r="L10" s="37"/>
    </row>
    <row r="11" spans="2:46" s="1" customFormat="1" ht="10.9" customHeight="1">
      <c r="B11" s="37"/>
      <c r="I11" s="104"/>
      <c r="L11" s="37"/>
    </row>
    <row r="12" spans="2:46" s="1" customFormat="1" ht="12" customHeight="1">
      <c r="B12" s="37"/>
      <c r="D12" s="103" t="s">
        <v>24</v>
      </c>
      <c r="I12" s="106" t="s">
        <v>25</v>
      </c>
      <c r="J12" s="105" t="str">
        <f>IF('Rekapitulace stavby'!AN10="","",'Rekapitulace stavby'!AN10)</f>
        <v/>
      </c>
      <c r="L12" s="37"/>
    </row>
    <row r="13" spans="2:46" s="1" customFormat="1" ht="18" customHeight="1">
      <c r="B13" s="37"/>
      <c r="E13" s="105" t="str">
        <f>IF('Rekapitulace stavby'!E11="","",'Rekapitulace stavby'!E11)</f>
        <v xml:space="preserve"> </v>
      </c>
      <c r="I13" s="106" t="s">
        <v>27</v>
      </c>
      <c r="J13" s="105" t="str">
        <f>IF('Rekapitulace stavby'!AN11="","",'Rekapitulace stavby'!AN11)</f>
        <v/>
      </c>
      <c r="L13" s="37"/>
    </row>
    <row r="14" spans="2:46" s="1" customFormat="1" ht="6.95" customHeight="1">
      <c r="B14" s="37"/>
      <c r="I14" s="104"/>
      <c r="L14" s="37"/>
    </row>
    <row r="15" spans="2:46" s="1" customFormat="1" ht="12" customHeight="1">
      <c r="B15" s="37"/>
      <c r="D15" s="103" t="s">
        <v>28</v>
      </c>
      <c r="I15" s="106" t="s">
        <v>25</v>
      </c>
      <c r="J15" s="29" t="str">
        <f>'Rekapitulace stavby'!AN13</f>
        <v>Vyplň údaj</v>
      </c>
      <c r="L15" s="37"/>
    </row>
    <row r="16" spans="2:46" s="1" customFormat="1" ht="18" customHeight="1">
      <c r="B16" s="37"/>
      <c r="E16" s="279" t="str">
        <f>'Rekapitulace stavby'!E14</f>
        <v>Vyplň údaj</v>
      </c>
      <c r="F16" s="280"/>
      <c r="G16" s="280"/>
      <c r="H16" s="280"/>
      <c r="I16" s="106" t="s">
        <v>27</v>
      </c>
      <c r="J16" s="29" t="str">
        <f>'Rekapitulace stavby'!AN14</f>
        <v>Vyplň údaj</v>
      </c>
      <c r="L16" s="37"/>
    </row>
    <row r="17" spans="2:12" s="1" customFormat="1" ht="6.95" customHeight="1">
      <c r="B17" s="37"/>
      <c r="I17" s="104"/>
      <c r="L17" s="37"/>
    </row>
    <row r="18" spans="2:12" s="1" customFormat="1" ht="12" customHeight="1">
      <c r="B18" s="37"/>
      <c r="D18" s="103" t="s">
        <v>30</v>
      </c>
      <c r="I18" s="106" t="s">
        <v>25</v>
      </c>
      <c r="J18" s="105" t="str">
        <f>IF('Rekapitulace stavby'!AN16="","",'Rekapitulace stavby'!AN16)</f>
        <v/>
      </c>
      <c r="L18" s="37"/>
    </row>
    <row r="19" spans="2:12" s="1" customFormat="1" ht="18" customHeight="1">
      <c r="B19" s="37"/>
      <c r="E19" s="105" t="str">
        <f>IF('Rekapitulace stavby'!E17="","",'Rekapitulace stavby'!E17)</f>
        <v xml:space="preserve"> </v>
      </c>
      <c r="I19" s="106" t="s">
        <v>27</v>
      </c>
      <c r="J19" s="105" t="str">
        <f>IF('Rekapitulace stavby'!AN17="","",'Rekapitulace stavby'!AN17)</f>
        <v/>
      </c>
      <c r="L19" s="37"/>
    </row>
    <row r="20" spans="2:12" s="1" customFormat="1" ht="6.95" customHeight="1">
      <c r="B20" s="37"/>
      <c r="I20" s="104"/>
      <c r="L20" s="37"/>
    </row>
    <row r="21" spans="2:12" s="1" customFormat="1" ht="12" customHeight="1">
      <c r="B21" s="37"/>
      <c r="D21" s="103" t="s">
        <v>32</v>
      </c>
      <c r="I21" s="106" t="s">
        <v>25</v>
      </c>
      <c r="J21" s="105" t="str">
        <f>IF('Rekapitulace stavby'!AN19="","",'Rekapitulace stavby'!AN19)</f>
        <v/>
      </c>
      <c r="L21" s="37"/>
    </row>
    <row r="22" spans="2:12" s="1" customFormat="1" ht="18" customHeight="1">
      <c r="B22" s="37"/>
      <c r="E22" s="105" t="str">
        <f>IF('Rekapitulace stavby'!E20="","",'Rekapitulace stavby'!E20)</f>
        <v xml:space="preserve"> </v>
      </c>
      <c r="I22" s="106" t="s">
        <v>27</v>
      </c>
      <c r="J22" s="105" t="str">
        <f>IF('Rekapitulace stavby'!AN20="","",'Rekapitulace stavby'!AN20)</f>
        <v/>
      </c>
      <c r="L22" s="37"/>
    </row>
    <row r="23" spans="2:12" s="1" customFormat="1" ht="6.95" customHeight="1">
      <c r="B23" s="37"/>
      <c r="I23" s="104"/>
      <c r="L23" s="37"/>
    </row>
    <row r="24" spans="2:12" s="1" customFormat="1" ht="12" customHeight="1">
      <c r="B24" s="37"/>
      <c r="D24" s="103" t="s">
        <v>33</v>
      </c>
      <c r="I24" s="104"/>
      <c r="L24" s="37"/>
    </row>
    <row r="25" spans="2:12" s="7" customFormat="1" ht="16.5" customHeight="1">
      <c r="B25" s="108"/>
      <c r="E25" s="281" t="s">
        <v>1</v>
      </c>
      <c r="F25" s="281"/>
      <c r="G25" s="281"/>
      <c r="H25" s="281"/>
      <c r="I25" s="109"/>
      <c r="L25" s="108"/>
    </row>
    <row r="26" spans="2:12" s="1" customFormat="1" ht="6.95" customHeight="1">
      <c r="B26" s="37"/>
      <c r="I26" s="104"/>
      <c r="L26" s="37"/>
    </row>
    <row r="27" spans="2:12" s="1" customFormat="1" ht="6.95" customHeight="1">
      <c r="B27" s="37"/>
      <c r="D27" s="61"/>
      <c r="E27" s="61"/>
      <c r="F27" s="61"/>
      <c r="G27" s="61"/>
      <c r="H27" s="61"/>
      <c r="I27" s="110"/>
      <c r="J27" s="61"/>
      <c r="K27" s="61"/>
      <c r="L27" s="37"/>
    </row>
    <row r="28" spans="2:12" s="1" customFormat="1" ht="25.35" customHeight="1">
      <c r="B28" s="37"/>
      <c r="D28" s="111" t="s">
        <v>34</v>
      </c>
      <c r="I28" s="104"/>
      <c r="J28" s="112">
        <f>ROUND(J122, 2)</f>
        <v>0</v>
      </c>
      <c r="L28" s="37"/>
    </row>
    <row r="29" spans="2:12" s="1" customFormat="1" ht="6.95" customHeight="1">
      <c r="B29" s="37"/>
      <c r="D29" s="61"/>
      <c r="E29" s="61"/>
      <c r="F29" s="61"/>
      <c r="G29" s="61"/>
      <c r="H29" s="61"/>
      <c r="I29" s="110"/>
      <c r="J29" s="61"/>
      <c r="K29" s="61"/>
      <c r="L29" s="37"/>
    </row>
    <row r="30" spans="2:12" s="1" customFormat="1" ht="14.45" customHeight="1">
      <c r="B30" s="37"/>
      <c r="F30" s="113" t="s">
        <v>36</v>
      </c>
      <c r="I30" s="114" t="s">
        <v>35</v>
      </c>
      <c r="J30" s="113" t="s">
        <v>37</v>
      </c>
      <c r="L30" s="37"/>
    </row>
    <row r="31" spans="2:12" s="1" customFormat="1" ht="14.45" customHeight="1">
      <c r="B31" s="37"/>
      <c r="D31" s="115" t="s">
        <v>38</v>
      </c>
      <c r="E31" s="103" t="s">
        <v>39</v>
      </c>
      <c r="F31" s="116">
        <f>ROUND((SUM(BE122:BE206)),  2)</f>
        <v>0</v>
      </c>
      <c r="I31" s="117">
        <v>0.21</v>
      </c>
      <c r="J31" s="116">
        <f>ROUND(((SUM(BE122:BE206))*I31),  2)</f>
        <v>0</v>
      </c>
      <c r="L31" s="37"/>
    </row>
    <row r="32" spans="2:12" s="1" customFormat="1" ht="14.45" customHeight="1">
      <c r="B32" s="37"/>
      <c r="E32" s="103" t="s">
        <v>40</v>
      </c>
      <c r="F32" s="116">
        <f>ROUND((SUM(BF122:BF206)),  2)</f>
        <v>0</v>
      </c>
      <c r="I32" s="117">
        <v>0.15</v>
      </c>
      <c r="J32" s="116">
        <f>ROUND(((SUM(BF122:BF206))*I32),  2)</f>
        <v>0</v>
      </c>
      <c r="L32" s="37"/>
    </row>
    <row r="33" spans="2:12" s="1" customFormat="1" ht="14.45" hidden="1" customHeight="1">
      <c r="B33" s="37"/>
      <c r="E33" s="103" t="s">
        <v>41</v>
      </c>
      <c r="F33" s="116">
        <f>ROUND((SUM(BG122:BG206)),  2)</f>
        <v>0</v>
      </c>
      <c r="I33" s="117">
        <v>0.21</v>
      </c>
      <c r="J33" s="116">
        <f>0</f>
        <v>0</v>
      </c>
      <c r="L33" s="37"/>
    </row>
    <row r="34" spans="2:12" s="1" customFormat="1" ht="14.45" hidden="1" customHeight="1">
      <c r="B34" s="37"/>
      <c r="E34" s="103" t="s">
        <v>42</v>
      </c>
      <c r="F34" s="116">
        <f>ROUND((SUM(BH122:BH206)),  2)</f>
        <v>0</v>
      </c>
      <c r="I34" s="117">
        <v>0.15</v>
      </c>
      <c r="J34" s="116">
        <f>0</f>
        <v>0</v>
      </c>
      <c r="L34" s="37"/>
    </row>
    <row r="35" spans="2:12" s="1" customFormat="1" ht="14.45" hidden="1" customHeight="1">
      <c r="B35" s="37"/>
      <c r="E35" s="103" t="s">
        <v>43</v>
      </c>
      <c r="F35" s="116">
        <f>ROUND((SUM(BI122:BI206)),  2)</f>
        <v>0</v>
      </c>
      <c r="I35" s="117">
        <v>0</v>
      </c>
      <c r="J35" s="116">
        <f>0</f>
        <v>0</v>
      </c>
      <c r="L35" s="37"/>
    </row>
    <row r="36" spans="2:12" s="1" customFormat="1" ht="6.95" customHeight="1">
      <c r="B36" s="37"/>
      <c r="I36" s="104"/>
      <c r="L36" s="37"/>
    </row>
    <row r="37" spans="2:12" s="1" customFormat="1" ht="25.35" customHeight="1">
      <c r="B37" s="37"/>
      <c r="C37" s="118"/>
      <c r="D37" s="119" t="s">
        <v>44</v>
      </c>
      <c r="E37" s="120"/>
      <c r="F37" s="120"/>
      <c r="G37" s="121" t="s">
        <v>45</v>
      </c>
      <c r="H37" s="122" t="s">
        <v>46</v>
      </c>
      <c r="I37" s="123"/>
      <c r="J37" s="124">
        <f>SUM(J28:J35)</f>
        <v>0</v>
      </c>
      <c r="K37" s="125"/>
      <c r="L37" s="37"/>
    </row>
    <row r="38" spans="2:12" s="1" customFormat="1" ht="14.45" customHeight="1">
      <c r="B38" s="37"/>
      <c r="I38" s="104"/>
      <c r="L38" s="37"/>
    </row>
    <row r="39" spans="2:12" ht="14.45" customHeight="1">
      <c r="B39" s="19"/>
      <c r="L39" s="19"/>
    </row>
    <row r="40" spans="2:12" ht="14.45" customHeight="1">
      <c r="B40" s="19"/>
      <c r="L40" s="19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7"/>
      <c r="D50" s="126" t="s">
        <v>47</v>
      </c>
      <c r="E50" s="127"/>
      <c r="F50" s="127"/>
      <c r="G50" s="126" t="s">
        <v>48</v>
      </c>
      <c r="H50" s="127"/>
      <c r="I50" s="128"/>
      <c r="J50" s="127"/>
      <c r="K50" s="127"/>
      <c r="L50" s="37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37"/>
      <c r="D61" s="129" t="s">
        <v>49</v>
      </c>
      <c r="E61" s="130"/>
      <c r="F61" s="131" t="s">
        <v>50</v>
      </c>
      <c r="G61" s="129" t="s">
        <v>49</v>
      </c>
      <c r="H61" s="130"/>
      <c r="I61" s="132"/>
      <c r="J61" s="133" t="s">
        <v>50</v>
      </c>
      <c r="K61" s="130"/>
      <c r="L61" s="37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37"/>
      <c r="D65" s="126" t="s">
        <v>51</v>
      </c>
      <c r="E65" s="127"/>
      <c r="F65" s="127"/>
      <c r="G65" s="126" t="s">
        <v>52</v>
      </c>
      <c r="H65" s="127"/>
      <c r="I65" s="128"/>
      <c r="J65" s="127"/>
      <c r="K65" s="127"/>
      <c r="L65" s="37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37"/>
      <c r="D76" s="129" t="s">
        <v>49</v>
      </c>
      <c r="E76" s="130"/>
      <c r="F76" s="131" t="s">
        <v>50</v>
      </c>
      <c r="G76" s="129" t="s">
        <v>49</v>
      </c>
      <c r="H76" s="130"/>
      <c r="I76" s="132"/>
      <c r="J76" s="133" t="s">
        <v>50</v>
      </c>
      <c r="K76" s="130"/>
      <c r="L76" s="37"/>
    </row>
    <row r="77" spans="2:12" s="1" customFormat="1" ht="14.45" customHeight="1">
      <c r="B77" s="134"/>
      <c r="C77" s="135"/>
      <c r="D77" s="135"/>
      <c r="E77" s="135"/>
      <c r="F77" s="135"/>
      <c r="G77" s="135"/>
      <c r="H77" s="135"/>
      <c r="I77" s="136"/>
      <c r="J77" s="135"/>
      <c r="K77" s="135"/>
      <c r="L77" s="37"/>
    </row>
    <row r="81" spans="2:47" s="1" customFormat="1" ht="6.95" customHeight="1">
      <c r="B81" s="137"/>
      <c r="C81" s="138"/>
      <c r="D81" s="138"/>
      <c r="E81" s="138"/>
      <c r="F81" s="138"/>
      <c r="G81" s="138"/>
      <c r="H81" s="138"/>
      <c r="I81" s="139"/>
      <c r="J81" s="138"/>
      <c r="K81" s="138"/>
      <c r="L81" s="37"/>
    </row>
    <row r="82" spans="2:47" s="1" customFormat="1" ht="24.95" customHeight="1">
      <c r="B82" s="33"/>
      <c r="C82" s="22" t="s">
        <v>83</v>
      </c>
      <c r="D82" s="34"/>
      <c r="E82" s="34"/>
      <c r="F82" s="34"/>
      <c r="G82" s="34"/>
      <c r="H82" s="34"/>
      <c r="I82" s="104"/>
      <c r="J82" s="34"/>
      <c r="K82" s="34"/>
      <c r="L82" s="37"/>
    </row>
    <row r="83" spans="2:47" s="1" customFormat="1" ht="6.95" customHeight="1">
      <c r="B83" s="33"/>
      <c r="C83" s="34"/>
      <c r="D83" s="34"/>
      <c r="E83" s="34"/>
      <c r="F83" s="34"/>
      <c r="G83" s="34"/>
      <c r="H83" s="34"/>
      <c r="I83" s="104"/>
      <c r="J83" s="34"/>
      <c r="K83" s="34"/>
      <c r="L83" s="37"/>
    </row>
    <row r="84" spans="2:47" s="1" customFormat="1" ht="12" customHeight="1">
      <c r="B84" s="33"/>
      <c r="C84" s="28" t="s">
        <v>16</v>
      </c>
      <c r="D84" s="34"/>
      <c r="E84" s="34"/>
      <c r="F84" s="34"/>
      <c r="G84" s="34"/>
      <c r="H84" s="34"/>
      <c r="I84" s="104"/>
      <c r="J84" s="34"/>
      <c r="K84" s="34"/>
      <c r="L84" s="37"/>
    </row>
    <row r="85" spans="2:47" s="1" customFormat="1" ht="16.5" customHeight="1">
      <c r="B85" s="33"/>
      <c r="C85" s="34"/>
      <c r="D85" s="34"/>
      <c r="E85" s="250" t="str">
        <f>E7</f>
        <v>Oprava povrchu místní komunikace v obci Sobotín, část Rudoltice, etapa2, část 2, úsek 0,000-0,21554 km</v>
      </c>
      <c r="F85" s="282"/>
      <c r="G85" s="282"/>
      <c r="H85" s="282"/>
      <c r="I85" s="104"/>
      <c r="J85" s="34"/>
      <c r="K85" s="34"/>
      <c r="L85" s="37"/>
    </row>
    <row r="86" spans="2:47" s="1" customFormat="1" ht="6.95" customHeight="1">
      <c r="B86" s="33"/>
      <c r="C86" s="34"/>
      <c r="D86" s="34"/>
      <c r="E86" s="34"/>
      <c r="F86" s="34"/>
      <c r="G86" s="34"/>
      <c r="H86" s="34"/>
      <c r="I86" s="104"/>
      <c r="J86" s="34"/>
      <c r="K86" s="34"/>
      <c r="L86" s="37"/>
    </row>
    <row r="87" spans="2:47" s="1" customFormat="1" ht="12" customHeight="1">
      <c r="B87" s="33"/>
      <c r="C87" s="28" t="s">
        <v>20</v>
      </c>
      <c r="D87" s="34"/>
      <c r="E87" s="34"/>
      <c r="F87" s="26" t="str">
        <f>F10</f>
        <v>Rudoltice</v>
      </c>
      <c r="G87" s="34"/>
      <c r="H87" s="34"/>
      <c r="I87" s="106" t="s">
        <v>22</v>
      </c>
      <c r="J87" s="60" t="str">
        <f>IF(J10="","",J10)</f>
        <v>23. 11. 2021</v>
      </c>
      <c r="K87" s="34"/>
      <c r="L87" s="37"/>
    </row>
    <row r="88" spans="2:47" s="1" customFormat="1" ht="6.95" customHeight="1">
      <c r="B88" s="33"/>
      <c r="C88" s="34"/>
      <c r="D88" s="34"/>
      <c r="E88" s="34"/>
      <c r="F88" s="34"/>
      <c r="G88" s="34"/>
      <c r="H88" s="34"/>
      <c r="I88" s="104"/>
      <c r="J88" s="34"/>
      <c r="K88" s="34"/>
      <c r="L88" s="37"/>
    </row>
    <row r="89" spans="2:47" s="1" customFormat="1" ht="15.2" customHeight="1">
      <c r="B89" s="33"/>
      <c r="C89" s="28" t="s">
        <v>24</v>
      </c>
      <c r="D89" s="34"/>
      <c r="E89" s="34"/>
      <c r="F89" s="26" t="str">
        <f>E13</f>
        <v xml:space="preserve"> </v>
      </c>
      <c r="G89" s="34"/>
      <c r="H89" s="34"/>
      <c r="I89" s="106" t="s">
        <v>30</v>
      </c>
      <c r="J89" s="31" t="str">
        <f>E19</f>
        <v xml:space="preserve"> </v>
      </c>
      <c r="K89" s="34"/>
      <c r="L89" s="37"/>
    </row>
    <row r="90" spans="2:47" s="1" customFormat="1" ht="15.2" customHeight="1">
      <c r="B90" s="33"/>
      <c r="C90" s="28" t="s">
        <v>28</v>
      </c>
      <c r="D90" s="34"/>
      <c r="E90" s="34"/>
      <c r="F90" s="26" t="str">
        <f>IF(E16="","",E16)</f>
        <v>Vyplň údaj</v>
      </c>
      <c r="G90" s="34"/>
      <c r="H90" s="34"/>
      <c r="I90" s="106" t="s">
        <v>32</v>
      </c>
      <c r="J90" s="31" t="str">
        <f>E22</f>
        <v xml:space="preserve"> </v>
      </c>
      <c r="K90" s="34"/>
      <c r="L90" s="37"/>
    </row>
    <row r="91" spans="2:47" s="1" customFormat="1" ht="10.35" customHeight="1">
      <c r="B91" s="33"/>
      <c r="C91" s="34"/>
      <c r="D91" s="34"/>
      <c r="E91" s="34"/>
      <c r="F91" s="34"/>
      <c r="G91" s="34"/>
      <c r="H91" s="34"/>
      <c r="I91" s="104"/>
      <c r="J91" s="34"/>
      <c r="K91" s="34"/>
      <c r="L91" s="37"/>
    </row>
    <row r="92" spans="2:47" s="1" customFormat="1" ht="29.25" customHeight="1">
      <c r="B92" s="33"/>
      <c r="C92" s="140" t="s">
        <v>84</v>
      </c>
      <c r="D92" s="141"/>
      <c r="E92" s="141"/>
      <c r="F92" s="141"/>
      <c r="G92" s="141"/>
      <c r="H92" s="141"/>
      <c r="I92" s="142"/>
      <c r="J92" s="143" t="s">
        <v>85</v>
      </c>
      <c r="K92" s="141"/>
      <c r="L92" s="37"/>
    </row>
    <row r="93" spans="2:47" s="1" customFormat="1" ht="10.35" customHeight="1">
      <c r="B93" s="33"/>
      <c r="C93" s="34"/>
      <c r="D93" s="34"/>
      <c r="E93" s="34"/>
      <c r="F93" s="34"/>
      <c r="G93" s="34"/>
      <c r="H93" s="34"/>
      <c r="I93" s="104"/>
      <c r="J93" s="34"/>
      <c r="K93" s="34"/>
      <c r="L93" s="37"/>
    </row>
    <row r="94" spans="2:47" s="1" customFormat="1" ht="22.9" customHeight="1">
      <c r="B94" s="33"/>
      <c r="C94" s="144" t="s">
        <v>86</v>
      </c>
      <c r="D94" s="34"/>
      <c r="E94" s="34"/>
      <c r="F94" s="34"/>
      <c r="G94" s="34"/>
      <c r="H94" s="34"/>
      <c r="I94" s="104"/>
      <c r="J94" s="78">
        <f>J122</f>
        <v>0</v>
      </c>
      <c r="K94" s="34"/>
      <c r="L94" s="37"/>
      <c r="AU94" s="16" t="s">
        <v>87</v>
      </c>
    </row>
    <row r="95" spans="2:47" s="8" customFormat="1" ht="24.95" customHeight="1">
      <c r="B95" s="145"/>
      <c r="C95" s="146"/>
      <c r="D95" s="147" t="s">
        <v>88</v>
      </c>
      <c r="E95" s="148"/>
      <c r="F95" s="148"/>
      <c r="G95" s="148"/>
      <c r="H95" s="148"/>
      <c r="I95" s="149"/>
      <c r="J95" s="150">
        <f>J123</f>
        <v>0</v>
      </c>
      <c r="K95" s="146"/>
      <c r="L95" s="151"/>
    </row>
    <row r="96" spans="2:47" s="9" customFormat="1" ht="19.899999999999999" customHeight="1">
      <c r="B96" s="152"/>
      <c r="C96" s="153"/>
      <c r="D96" s="154" t="s">
        <v>89</v>
      </c>
      <c r="E96" s="155"/>
      <c r="F96" s="155"/>
      <c r="G96" s="155"/>
      <c r="H96" s="155"/>
      <c r="I96" s="156"/>
      <c r="J96" s="157">
        <f>J124</f>
        <v>0</v>
      </c>
      <c r="K96" s="153"/>
      <c r="L96" s="158"/>
    </row>
    <row r="97" spans="2:12" s="9" customFormat="1" ht="19.899999999999999" customHeight="1">
      <c r="B97" s="152"/>
      <c r="C97" s="153"/>
      <c r="D97" s="154" t="s">
        <v>90</v>
      </c>
      <c r="E97" s="155"/>
      <c r="F97" s="155"/>
      <c r="G97" s="155"/>
      <c r="H97" s="155"/>
      <c r="I97" s="156"/>
      <c r="J97" s="157">
        <f>J131</f>
        <v>0</v>
      </c>
      <c r="K97" s="153"/>
      <c r="L97" s="158"/>
    </row>
    <row r="98" spans="2:12" s="9" customFormat="1" ht="19.899999999999999" customHeight="1">
      <c r="B98" s="152"/>
      <c r="C98" s="153"/>
      <c r="D98" s="154" t="s">
        <v>91</v>
      </c>
      <c r="E98" s="155"/>
      <c r="F98" s="155"/>
      <c r="G98" s="155"/>
      <c r="H98" s="155"/>
      <c r="I98" s="156"/>
      <c r="J98" s="157">
        <f>J166</f>
        <v>0</v>
      </c>
      <c r="K98" s="153"/>
      <c r="L98" s="158"/>
    </row>
    <row r="99" spans="2:12" s="9" customFormat="1" ht="19.899999999999999" customHeight="1">
      <c r="B99" s="152"/>
      <c r="C99" s="153"/>
      <c r="D99" s="154" t="s">
        <v>92</v>
      </c>
      <c r="E99" s="155"/>
      <c r="F99" s="155"/>
      <c r="G99" s="155"/>
      <c r="H99" s="155"/>
      <c r="I99" s="156"/>
      <c r="J99" s="157">
        <f>J195</f>
        <v>0</v>
      </c>
      <c r="K99" s="153"/>
      <c r="L99" s="158"/>
    </row>
    <row r="100" spans="2:12" s="8" customFormat="1" ht="24.95" customHeight="1">
      <c r="B100" s="145"/>
      <c r="C100" s="146"/>
      <c r="D100" s="147" t="s">
        <v>93</v>
      </c>
      <c r="E100" s="148"/>
      <c r="F100" s="148"/>
      <c r="G100" s="148"/>
      <c r="H100" s="148"/>
      <c r="I100" s="149"/>
      <c r="J100" s="150">
        <f>J197</f>
        <v>0</v>
      </c>
      <c r="K100" s="146"/>
      <c r="L100" s="151"/>
    </row>
    <row r="101" spans="2:12" s="9" customFormat="1" ht="19.899999999999999" customHeight="1">
      <c r="B101" s="152"/>
      <c r="C101" s="153"/>
      <c r="D101" s="154" t="s">
        <v>94</v>
      </c>
      <c r="E101" s="155"/>
      <c r="F101" s="155"/>
      <c r="G101" s="155"/>
      <c r="H101" s="155"/>
      <c r="I101" s="156"/>
      <c r="J101" s="157">
        <f>J198</f>
        <v>0</v>
      </c>
      <c r="K101" s="153"/>
      <c r="L101" s="158"/>
    </row>
    <row r="102" spans="2:12" s="8" customFormat="1" ht="24.95" customHeight="1">
      <c r="B102" s="145"/>
      <c r="C102" s="146"/>
      <c r="D102" s="147" t="s">
        <v>95</v>
      </c>
      <c r="E102" s="148"/>
      <c r="F102" s="148"/>
      <c r="G102" s="148"/>
      <c r="H102" s="148"/>
      <c r="I102" s="149"/>
      <c r="J102" s="150">
        <f>J202</f>
        <v>0</v>
      </c>
      <c r="K102" s="146"/>
      <c r="L102" s="151"/>
    </row>
    <row r="103" spans="2:12" s="9" customFormat="1" ht="19.899999999999999" customHeight="1">
      <c r="B103" s="152"/>
      <c r="C103" s="153"/>
      <c r="D103" s="154" t="s">
        <v>96</v>
      </c>
      <c r="E103" s="155"/>
      <c r="F103" s="155"/>
      <c r="G103" s="155"/>
      <c r="H103" s="155"/>
      <c r="I103" s="156"/>
      <c r="J103" s="157">
        <f>J203</f>
        <v>0</v>
      </c>
      <c r="K103" s="153"/>
      <c r="L103" s="158"/>
    </row>
    <row r="104" spans="2:12" s="9" customFormat="1" ht="19.899999999999999" customHeight="1">
      <c r="B104" s="152"/>
      <c r="C104" s="153"/>
      <c r="D104" s="154" t="s">
        <v>97</v>
      </c>
      <c r="E104" s="155"/>
      <c r="F104" s="155"/>
      <c r="G104" s="155"/>
      <c r="H104" s="155"/>
      <c r="I104" s="156"/>
      <c r="J104" s="157">
        <f>J205</f>
        <v>0</v>
      </c>
      <c r="K104" s="153"/>
      <c r="L104" s="158"/>
    </row>
    <row r="105" spans="2:12" s="1" customFormat="1" ht="21.75" customHeight="1">
      <c r="B105" s="33"/>
      <c r="C105" s="34"/>
      <c r="D105" s="34"/>
      <c r="E105" s="34"/>
      <c r="F105" s="34"/>
      <c r="G105" s="34"/>
      <c r="H105" s="34"/>
      <c r="I105" s="104"/>
      <c r="J105" s="34"/>
      <c r="K105" s="34"/>
      <c r="L105" s="37"/>
    </row>
    <row r="106" spans="2:12" s="1" customFormat="1" ht="6.95" customHeight="1">
      <c r="B106" s="48"/>
      <c r="C106" s="49"/>
      <c r="D106" s="49"/>
      <c r="E106" s="49"/>
      <c r="F106" s="49"/>
      <c r="G106" s="49"/>
      <c r="H106" s="49"/>
      <c r="I106" s="136"/>
      <c r="J106" s="49"/>
      <c r="K106" s="49"/>
      <c r="L106" s="37"/>
    </row>
    <row r="110" spans="2:12" s="1" customFormat="1" ht="6.95" customHeight="1">
      <c r="B110" s="50"/>
      <c r="C110" s="51"/>
      <c r="D110" s="51"/>
      <c r="E110" s="51"/>
      <c r="F110" s="51"/>
      <c r="G110" s="51"/>
      <c r="H110" s="51"/>
      <c r="I110" s="139"/>
      <c r="J110" s="51"/>
      <c r="K110" s="51"/>
      <c r="L110" s="37"/>
    </row>
    <row r="111" spans="2:12" s="1" customFormat="1" ht="24.95" customHeight="1">
      <c r="B111" s="33"/>
      <c r="C111" s="22" t="s">
        <v>98</v>
      </c>
      <c r="D111" s="34"/>
      <c r="E111" s="34"/>
      <c r="F111" s="34"/>
      <c r="G111" s="34"/>
      <c r="H111" s="34"/>
      <c r="I111" s="104"/>
      <c r="J111" s="34"/>
      <c r="K111" s="34"/>
      <c r="L111" s="37"/>
    </row>
    <row r="112" spans="2:12" s="1" customFormat="1" ht="6.95" customHeight="1">
      <c r="B112" s="33"/>
      <c r="C112" s="34"/>
      <c r="D112" s="34"/>
      <c r="E112" s="34"/>
      <c r="F112" s="34"/>
      <c r="G112" s="34"/>
      <c r="H112" s="34"/>
      <c r="I112" s="104"/>
      <c r="J112" s="34"/>
      <c r="K112" s="34"/>
      <c r="L112" s="37"/>
    </row>
    <row r="113" spans="2:65" s="1" customFormat="1" ht="12" customHeight="1">
      <c r="B113" s="33"/>
      <c r="C113" s="28" t="s">
        <v>16</v>
      </c>
      <c r="D113" s="34"/>
      <c r="E113" s="34"/>
      <c r="F113" s="34"/>
      <c r="G113" s="34"/>
      <c r="H113" s="34"/>
      <c r="I113" s="104"/>
      <c r="J113" s="34"/>
      <c r="K113" s="34"/>
      <c r="L113" s="37"/>
    </row>
    <row r="114" spans="2:65" s="1" customFormat="1" ht="16.5" customHeight="1">
      <c r="B114" s="33"/>
      <c r="C114" s="34"/>
      <c r="D114" s="34"/>
      <c r="E114" s="250" t="str">
        <f>E7</f>
        <v>Oprava povrchu místní komunikace v obci Sobotín, část Rudoltice, etapa2, část 2, úsek 0,000-0,21554 km</v>
      </c>
      <c r="F114" s="282"/>
      <c r="G114" s="282"/>
      <c r="H114" s="282"/>
      <c r="I114" s="104"/>
      <c r="J114" s="34"/>
      <c r="K114" s="34"/>
      <c r="L114" s="37"/>
    </row>
    <row r="115" spans="2:65" s="1" customFormat="1" ht="6.95" customHeight="1">
      <c r="B115" s="33"/>
      <c r="C115" s="34"/>
      <c r="D115" s="34"/>
      <c r="E115" s="34"/>
      <c r="F115" s="34"/>
      <c r="G115" s="34"/>
      <c r="H115" s="34"/>
      <c r="I115" s="104"/>
      <c r="J115" s="34"/>
      <c r="K115" s="34"/>
      <c r="L115" s="37"/>
    </row>
    <row r="116" spans="2:65" s="1" customFormat="1" ht="12" customHeight="1">
      <c r="B116" s="33"/>
      <c r="C116" s="28" t="s">
        <v>20</v>
      </c>
      <c r="D116" s="34"/>
      <c r="E116" s="34"/>
      <c r="F116" s="26" t="str">
        <f>F10</f>
        <v>Rudoltice</v>
      </c>
      <c r="G116" s="34"/>
      <c r="H116" s="34"/>
      <c r="I116" s="106" t="s">
        <v>22</v>
      </c>
      <c r="J116" s="60" t="str">
        <f>IF(J10="","",J10)</f>
        <v>23. 11. 2021</v>
      </c>
      <c r="K116" s="34"/>
      <c r="L116" s="37"/>
    </row>
    <row r="117" spans="2:65" s="1" customFormat="1" ht="6.95" customHeight="1">
      <c r="B117" s="33"/>
      <c r="C117" s="34"/>
      <c r="D117" s="34"/>
      <c r="E117" s="34"/>
      <c r="F117" s="34"/>
      <c r="G117" s="34"/>
      <c r="H117" s="34"/>
      <c r="I117" s="104"/>
      <c r="J117" s="34"/>
      <c r="K117" s="34"/>
      <c r="L117" s="37"/>
    </row>
    <row r="118" spans="2:65" s="1" customFormat="1" ht="15.2" customHeight="1">
      <c r="B118" s="33"/>
      <c r="C118" s="28" t="s">
        <v>24</v>
      </c>
      <c r="D118" s="34"/>
      <c r="E118" s="34"/>
      <c r="F118" s="26" t="str">
        <f>E13</f>
        <v xml:space="preserve"> </v>
      </c>
      <c r="G118" s="34"/>
      <c r="H118" s="34"/>
      <c r="I118" s="106" t="s">
        <v>30</v>
      </c>
      <c r="J118" s="31" t="str">
        <f>E19</f>
        <v xml:space="preserve"> </v>
      </c>
      <c r="K118" s="34"/>
      <c r="L118" s="37"/>
    </row>
    <row r="119" spans="2:65" s="1" customFormat="1" ht="15.2" customHeight="1">
      <c r="B119" s="33"/>
      <c r="C119" s="28" t="s">
        <v>28</v>
      </c>
      <c r="D119" s="34"/>
      <c r="E119" s="34"/>
      <c r="F119" s="26" t="str">
        <f>IF(E16="","",E16)</f>
        <v>Vyplň údaj</v>
      </c>
      <c r="G119" s="34"/>
      <c r="H119" s="34"/>
      <c r="I119" s="106" t="s">
        <v>32</v>
      </c>
      <c r="J119" s="31" t="str">
        <f>E22</f>
        <v xml:space="preserve"> </v>
      </c>
      <c r="K119" s="34"/>
      <c r="L119" s="37"/>
    </row>
    <row r="120" spans="2:65" s="1" customFormat="1" ht="10.35" customHeight="1">
      <c r="B120" s="33"/>
      <c r="C120" s="34"/>
      <c r="D120" s="34"/>
      <c r="E120" s="34"/>
      <c r="F120" s="34"/>
      <c r="G120" s="34"/>
      <c r="H120" s="34"/>
      <c r="I120" s="104"/>
      <c r="J120" s="34"/>
      <c r="K120" s="34"/>
      <c r="L120" s="37"/>
    </row>
    <row r="121" spans="2:65" s="10" customFormat="1" ht="29.25" customHeight="1">
      <c r="B121" s="159"/>
      <c r="C121" s="160" t="s">
        <v>99</v>
      </c>
      <c r="D121" s="161" t="s">
        <v>59</v>
      </c>
      <c r="E121" s="161" t="s">
        <v>55</v>
      </c>
      <c r="F121" s="161" t="s">
        <v>56</v>
      </c>
      <c r="G121" s="161" t="s">
        <v>100</v>
      </c>
      <c r="H121" s="161" t="s">
        <v>101</v>
      </c>
      <c r="I121" s="162" t="s">
        <v>102</v>
      </c>
      <c r="J121" s="161" t="s">
        <v>85</v>
      </c>
      <c r="K121" s="163" t="s">
        <v>103</v>
      </c>
      <c r="L121" s="164"/>
      <c r="M121" s="69" t="s">
        <v>1</v>
      </c>
      <c r="N121" s="70" t="s">
        <v>38</v>
      </c>
      <c r="O121" s="70" t="s">
        <v>104</v>
      </c>
      <c r="P121" s="70" t="s">
        <v>105</v>
      </c>
      <c r="Q121" s="70" t="s">
        <v>106</v>
      </c>
      <c r="R121" s="70" t="s">
        <v>107</v>
      </c>
      <c r="S121" s="70" t="s">
        <v>108</v>
      </c>
      <c r="T121" s="71" t="s">
        <v>109</v>
      </c>
    </row>
    <row r="122" spans="2:65" s="1" customFormat="1" ht="22.9" customHeight="1">
      <c r="B122" s="33"/>
      <c r="C122" s="76" t="s">
        <v>110</v>
      </c>
      <c r="D122" s="34"/>
      <c r="E122" s="34"/>
      <c r="F122" s="34"/>
      <c r="G122" s="34"/>
      <c r="H122" s="34"/>
      <c r="I122" s="104"/>
      <c r="J122" s="165">
        <f>BK122</f>
        <v>0</v>
      </c>
      <c r="K122" s="34"/>
      <c r="L122" s="37"/>
      <c r="M122" s="72"/>
      <c r="N122" s="73"/>
      <c r="O122" s="73"/>
      <c r="P122" s="166">
        <f>P123+P197+P202</f>
        <v>0</v>
      </c>
      <c r="Q122" s="73"/>
      <c r="R122" s="166">
        <f>R123+R197+R202</f>
        <v>109.04287499999998</v>
      </c>
      <c r="S122" s="73"/>
      <c r="T122" s="167">
        <f>T123+T197+T202</f>
        <v>0</v>
      </c>
      <c r="AT122" s="16" t="s">
        <v>73</v>
      </c>
      <c r="AU122" s="16" t="s">
        <v>87</v>
      </c>
      <c r="BK122" s="168">
        <f>BK123+BK197+BK202</f>
        <v>0</v>
      </c>
    </row>
    <row r="123" spans="2:65" s="11" customFormat="1" ht="25.9" customHeight="1">
      <c r="B123" s="169"/>
      <c r="C123" s="170"/>
      <c r="D123" s="171" t="s">
        <v>73</v>
      </c>
      <c r="E123" s="172" t="s">
        <v>111</v>
      </c>
      <c r="F123" s="172" t="s">
        <v>112</v>
      </c>
      <c r="G123" s="170"/>
      <c r="H123" s="170"/>
      <c r="I123" s="173"/>
      <c r="J123" s="174">
        <f>BK123</f>
        <v>0</v>
      </c>
      <c r="K123" s="170"/>
      <c r="L123" s="175"/>
      <c r="M123" s="176"/>
      <c r="N123" s="177"/>
      <c r="O123" s="177"/>
      <c r="P123" s="178">
        <f>P124+P131+P166+P195</f>
        <v>0</v>
      </c>
      <c r="Q123" s="177"/>
      <c r="R123" s="178">
        <f>R124+R131+R166+R195</f>
        <v>109.04287499999998</v>
      </c>
      <c r="S123" s="177"/>
      <c r="T123" s="179">
        <f>T124+T131+T166+T195</f>
        <v>0</v>
      </c>
      <c r="AR123" s="180" t="s">
        <v>79</v>
      </c>
      <c r="AT123" s="181" t="s">
        <v>73</v>
      </c>
      <c r="AU123" s="181" t="s">
        <v>74</v>
      </c>
      <c r="AY123" s="180" t="s">
        <v>113</v>
      </c>
      <c r="BK123" s="182">
        <f>BK124+BK131+BK166+BK195</f>
        <v>0</v>
      </c>
    </row>
    <row r="124" spans="2:65" s="11" customFormat="1" ht="22.9" customHeight="1">
      <c r="B124" s="169"/>
      <c r="C124" s="170"/>
      <c r="D124" s="171" t="s">
        <v>73</v>
      </c>
      <c r="E124" s="183" t="s">
        <v>81</v>
      </c>
      <c r="F124" s="183" t="s">
        <v>114</v>
      </c>
      <c r="G124" s="170"/>
      <c r="H124" s="170"/>
      <c r="I124" s="173"/>
      <c r="J124" s="184">
        <f>BK124</f>
        <v>0</v>
      </c>
      <c r="K124" s="170"/>
      <c r="L124" s="175"/>
      <c r="M124" s="176"/>
      <c r="N124" s="177"/>
      <c r="O124" s="177"/>
      <c r="P124" s="178">
        <f>SUM(P125:P130)</f>
        <v>0</v>
      </c>
      <c r="Q124" s="177"/>
      <c r="R124" s="178">
        <f>SUM(R125:R130)</f>
        <v>0</v>
      </c>
      <c r="S124" s="177"/>
      <c r="T124" s="179">
        <f>SUM(T125:T130)</f>
        <v>0</v>
      </c>
      <c r="AR124" s="180" t="s">
        <v>79</v>
      </c>
      <c r="AT124" s="181" t="s">
        <v>73</v>
      </c>
      <c r="AU124" s="181" t="s">
        <v>79</v>
      </c>
      <c r="AY124" s="180" t="s">
        <v>113</v>
      </c>
      <c r="BK124" s="182">
        <f>SUM(BK125:BK130)</f>
        <v>0</v>
      </c>
    </row>
    <row r="125" spans="2:65" s="1" customFormat="1" ht="24" customHeight="1">
      <c r="B125" s="33"/>
      <c r="C125" s="185" t="s">
        <v>79</v>
      </c>
      <c r="D125" s="185" t="s">
        <v>115</v>
      </c>
      <c r="E125" s="186" t="s">
        <v>116</v>
      </c>
      <c r="F125" s="187" t="s">
        <v>117</v>
      </c>
      <c r="G125" s="188" t="s">
        <v>118</v>
      </c>
      <c r="H125" s="189">
        <v>825</v>
      </c>
      <c r="I125" s="190"/>
      <c r="J125" s="191">
        <f>ROUND(I125*H125,2)</f>
        <v>0</v>
      </c>
      <c r="K125" s="187" t="s">
        <v>119</v>
      </c>
      <c r="L125" s="37"/>
      <c r="M125" s="192" t="s">
        <v>1</v>
      </c>
      <c r="N125" s="193" t="s">
        <v>39</v>
      </c>
      <c r="O125" s="65"/>
      <c r="P125" s="194">
        <f>O125*H125</f>
        <v>0</v>
      </c>
      <c r="Q125" s="194">
        <v>0</v>
      </c>
      <c r="R125" s="194">
        <f>Q125*H125</f>
        <v>0</v>
      </c>
      <c r="S125" s="194">
        <v>0</v>
      </c>
      <c r="T125" s="195">
        <f>S125*H125</f>
        <v>0</v>
      </c>
      <c r="AR125" s="196" t="s">
        <v>120</v>
      </c>
      <c r="AT125" s="196" t="s">
        <v>115</v>
      </c>
      <c r="AU125" s="196" t="s">
        <v>81</v>
      </c>
      <c r="AY125" s="16" t="s">
        <v>113</v>
      </c>
      <c r="BE125" s="197">
        <f>IF(N125="základní",J125,0)</f>
        <v>0</v>
      </c>
      <c r="BF125" s="197">
        <f>IF(N125="snížená",J125,0)</f>
        <v>0</v>
      </c>
      <c r="BG125" s="197">
        <f>IF(N125="zákl. přenesená",J125,0)</f>
        <v>0</v>
      </c>
      <c r="BH125" s="197">
        <f>IF(N125="sníž. přenesená",J125,0)</f>
        <v>0</v>
      </c>
      <c r="BI125" s="197">
        <f>IF(N125="nulová",J125,0)</f>
        <v>0</v>
      </c>
      <c r="BJ125" s="16" t="s">
        <v>79</v>
      </c>
      <c r="BK125" s="197">
        <f>ROUND(I125*H125,2)</f>
        <v>0</v>
      </c>
      <c r="BL125" s="16" t="s">
        <v>120</v>
      </c>
      <c r="BM125" s="196" t="s">
        <v>121</v>
      </c>
    </row>
    <row r="126" spans="2:65" s="12" customFormat="1" ht="11.25">
      <c r="B126" s="198"/>
      <c r="C126" s="199"/>
      <c r="D126" s="200" t="s">
        <v>122</v>
      </c>
      <c r="E126" s="201" t="s">
        <v>1</v>
      </c>
      <c r="F126" s="202" t="s">
        <v>123</v>
      </c>
      <c r="G126" s="199"/>
      <c r="H126" s="201" t="s">
        <v>1</v>
      </c>
      <c r="I126" s="203"/>
      <c r="J126" s="199"/>
      <c r="K126" s="199"/>
      <c r="L126" s="204"/>
      <c r="M126" s="205"/>
      <c r="N126" s="206"/>
      <c r="O126" s="206"/>
      <c r="P126" s="206"/>
      <c r="Q126" s="206"/>
      <c r="R126" s="206"/>
      <c r="S126" s="206"/>
      <c r="T126" s="207"/>
      <c r="AT126" s="208" t="s">
        <v>122</v>
      </c>
      <c r="AU126" s="208" t="s">
        <v>81</v>
      </c>
      <c r="AV126" s="12" t="s">
        <v>79</v>
      </c>
      <c r="AW126" s="12" t="s">
        <v>31</v>
      </c>
      <c r="AX126" s="12" t="s">
        <v>74</v>
      </c>
      <c r="AY126" s="208" t="s">
        <v>113</v>
      </c>
    </row>
    <row r="127" spans="2:65" s="13" customFormat="1" ht="11.25">
      <c r="B127" s="209"/>
      <c r="C127" s="210"/>
      <c r="D127" s="200" t="s">
        <v>122</v>
      </c>
      <c r="E127" s="211" t="s">
        <v>1</v>
      </c>
      <c r="F127" s="212" t="s">
        <v>124</v>
      </c>
      <c r="G127" s="210"/>
      <c r="H127" s="213">
        <v>797.5</v>
      </c>
      <c r="I127" s="214"/>
      <c r="J127" s="210"/>
      <c r="K127" s="210"/>
      <c r="L127" s="215"/>
      <c r="M127" s="216"/>
      <c r="N127" s="217"/>
      <c r="O127" s="217"/>
      <c r="P127" s="217"/>
      <c r="Q127" s="217"/>
      <c r="R127" s="217"/>
      <c r="S127" s="217"/>
      <c r="T127" s="218"/>
      <c r="AT127" s="219" t="s">
        <v>122</v>
      </c>
      <c r="AU127" s="219" t="s">
        <v>81</v>
      </c>
      <c r="AV127" s="13" t="s">
        <v>81</v>
      </c>
      <c r="AW127" s="13" t="s">
        <v>31</v>
      </c>
      <c r="AX127" s="13" t="s">
        <v>74</v>
      </c>
      <c r="AY127" s="219" t="s">
        <v>113</v>
      </c>
    </row>
    <row r="128" spans="2:65" s="12" customFormat="1" ht="11.25">
      <c r="B128" s="198"/>
      <c r="C128" s="199"/>
      <c r="D128" s="200" t="s">
        <v>122</v>
      </c>
      <c r="E128" s="201" t="s">
        <v>1</v>
      </c>
      <c r="F128" s="202" t="s">
        <v>125</v>
      </c>
      <c r="G128" s="199"/>
      <c r="H128" s="201" t="s">
        <v>1</v>
      </c>
      <c r="I128" s="203"/>
      <c r="J128" s="199"/>
      <c r="K128" s="199"/>
      <c r="L128" s="204"/>
      <c r="M128" s="205"/>
      <c r="N128" s="206"/>
      <c r="O128" s="206"/>
      <c r="P128" s="206"/>
      <c r="Q128" s="206"/>
      <c r="R128" s="206"/>
      <c r="S128" s="206"/>
      <c r="T128" s="207"/>
      <c r="AT128" s="208" t="s">
        <v>122</v>
      </c>
      <c r="AU128" s="208" t="s">
        <v>81</v>
      </c>
      <c r="AV128" s="12" t="s">
        <v>79</v>
      </c>
      <c r="AW128" s="12" t="s">
        <v>31</v>
      </c>
      <c r="AX128" s="12" t="s">
        <v>74</v>
      </c>
      <c r="AY128" s="208" t="s">
        <v>113</v>
      </c>
    </row>
    <row r="129" spans="2:65" s="13" customFormat="1" ht="11.25">
      <c r="B129" s="209"/>
      <c r="C129" s="210"/>
      <c r="D129" s="200" t="s">
        <v>122</v>
      </c>
      <c r="E129" s="211" t="s">
        <v>1</v>
      </c>
      <c r="F129" s="212" t="s">
        <v>126</v>
      </c>
      <c r="G129" s="210"/>
      <c r="H129" s="213">
        <v>27.5</v>
      </c>
      <c r="I129" s="214"/>
      <c r="J129" s="210"/>
      <c r="K129" s="210"/>
      <c r="L129" s="215"/>
      <c r="M129" s="216"/>
      <c r="N129" s="217"/>
      <c r="O129" s="217"/>
      <c r="P129" s="217"/>
      <c r="Q129" s="217"/>
      <c r="R129" s="217"/>
      <c r="S129" s="217"/>
      <c r="T129" s="218"/>
      <c r="AT129" s="219" t="s">
        <v>122</v>
      </c>
      <c r="AU129" s="219" t="s">
        <v>81</v>
      </c>
      <c r="AV129" s="13" t="s">
        <v>81</v>
      </c>
      <c r="AW129" s="13" t="s">
        <v>31</v>
      </c>
      <c r="AX129" s="13" t="s">
        <v>74</v>
      </c>
      <c r="AY129" s="219" t="s">
        <v>113</v>
      </c>
    </row>
    <row r="130" spans="2:65" s="14" customFormat="1" ht="11.25">
      <c r="B130" s="220"/>
      <c r="C130" s="221"/>
      <c r="D130" s="200" t="s">
        <v>122</v>
      </c>
      <c r="E130" s="222" t="s">
        <v>1</v>
      </c>
      <c r="F130" s="223" t="s">
        <v>127</v>
      </c>
      <c r="G130" s="221"/>
      <c r="H130" s="224">
        <v>825</v>
      </c>
      <c r="I130" s="225"/>
      <c r="J130" s="221"/>
      <c r="K130" s="221"/>
      <c r="L130" s="226"/>
      <c r="M130" s="227"/>
      <c r="N130" s="228"/>
      <c r="O130" s="228"/>
      <c r="P130" s="228"/>
      <c r="Q130" s="228"/>
      <c r="R130" s="228"/>
      <c r="S130" s="228"/>
      <c r="T130" s="229"/>
      <c r="AT130" s="230" t="s">
        <v>122</v>
      </c>
      <c r="AU130" s="230" t="s">
        <v>81</v>
      </c>
      <c r="AV130" s="14" t="s">
        <v>120</v>
      </c>
      <c r="AW130" s="14" t="s">
        <v>31</v>
      </c>
      <c r="AX130" s="14" t="s">
        <v>79</v>
      </c>
      <c r="AY130" s="230" t="s">
        <v>113</v>
      </c>
    </row>
    <row r="131" spans="2:65" s="11" customFormat="1" ht="22.9" customHeight="1">
      <c r="B131" s="169"/>
      <c r="C131" s="170"/>
      <c r="D131" s="171" t="s">
        <v>73</v>
      </c>
      <c r="E131" s="183" t="s">
        <v>128</v>
      </c>
      <c r="F131" s="183" t="s">
        <v>129</v>
      </c>
      <c r="G131" s="170"/>
      <c r="H131" s="170"/>
      <c r="I131" s="173"/>
      <c r="J131" s="184">
        <f>BK131</f>
        <v>0</v>
      </c>
      <c r="K131" s="170"/>
      <c r="L131" s="175"/>
      <c r="M131" s="176"/>
      <c r="N131" s="177"/>
      <c r="O131" s="177"/>
      <c r="P131" s="178">
        <f>SUM(P132:P165)</f>
        <v>0</v>
      </c>
      <c r="Q131" s="177"/>
      <c r="R131" s="178">
        <f>SUM(R132:R165)</f>
        <v>109.04287499999998</v>
      </c>
      <c r="S131" s="177"/>
      <c r="T131" s="179">
        <f>SUM(T132:T165)</f>
        <v>0</v>
      </c>
      <c r="AR131" s="180" t="s">
        <v>79</v>
      </c>
      <c r="AT131" s="181" t="s">
        <v>73</v>
      </c>
      <c r="AU131" s="181" t="s">
        <v>79</v>
      </c>
      <c r="AY131" s="180" t="s">
        <v>113</v>
      </c>
      <c r="BK131" s="182">
        <f>SUM(BK132:BK165)</f>
        <v>0</v>
      </c>
    </row>
    <row r="132" spans="2:65" s="1" customFormat="1" ht="24" customHeight="1">
      <c r="B132" s="33"/>
      <c r="C132" s="185" t="s">
        <v>81</v>
      </c>
      <c r="D132" s="185" t="s">
        <v>115</v>
      </c>
      <c r="E132" s="186" t="s">
        <v>130</v>
      </c>
      <c r="F132" s="187" t="s">
        <v>131</v>
      </c>
      <c r="G132" s="188" t="s">
        <v>118</v>
      </c>
      <c r="H132" s="189">
        <v>787.5</v>
      </c>
      <c r="I132" s="190"/>
      <c r="J132" s="191">
        <f>ROUND(I132*H132,2)</f>
        <v>0</v>
      </c>
      <c r="K132" s="187" t="s">
        <v>119</v>
      </c>
      <c r="L132" s="37"/>
      <c r="M132" s="192" t="s">
        <v>1</v>
      </c>
      <c r="N132" s="193" t="s">
        <v>39</v>
      </c>
      <c r="O132" s="65"/>
      <c r="P132" s="194">
        <f>O132*H132</f>
        <v>0</v>
      </c>
      <c r="Q132" s="194">
        <v>0.13188</v>
      </c>
      <c r="R132" s="194">
        <f>Q132*H132</f>
        <v>103.85549999999999</v>
      </c>
      <c r="S132" s="194">
        <v>0</v>
      </c>
      <c r="T132" s="195">
        <f>S132*H132</f>
        <v>0</v>
      </c>
      <c r="AR132" s="196" t="s">
        <v>120</v>
      </c>
      <c r="AT132" s="196" t="s">
        <v>115</v>
      </c>
      <c r="AU132" s="196" t="s">
        <v>81</v>
      </c>
      <c r="AY132" s="16" t="s">
        <v>113</v>
      </c>
      <c r="BE132" s="197">
        <f>IF(N132="základní",J132,0)</f>
        <v>0</v>
      </c>
      <c r="BF132" s="197">
        <f>IF(N132="snížená",J132,0)</f>
        <v>0</v>
      </c>
      <c r="BG132" s="197">
        <f>IF(N132="zákl. přenesená",J132,0)</f>
        <v>0</v>
      </c>
      <c r="BH132" s="197">
        <f>IF(N132="sníž. přenesená",J132,0)</f>
        <v>0</v>
      </c>
      <c r="BI132" s="197">
        <f>IF(N132="nulová",J132,0)</f>
        <v>0</v>
      </c>
      <c r="BJ132" s="16" t="s">
        <v>79</v>
      </c>
      <c r="BK132" s="197">
        <f>ROUND(I132*H132,2)</f>
        <v>0</v>
      </c>
      <c r="BL132" s="16" t="s">
        <v>120</v>
      </c>
      <c r="BM132" s="196" t="s">
        <v>132</v>
      </c>
    </row>
    <row r="133" spans="2:65" s="12" customFormat="1" ht="11.25">
      <c r="B133" s="198"/>
      <c r="C133" s="199"/>
      <c r="D133" s="200" t="s">
        <v>122</v>
      </c>
      <c r="E133" s="201" t="s">
        <v>1</v>
      </c>
      <c r="F133" s="202" t="s">
        <v>123</v>
      </c>
      <c r="G133" s="199"/>
      <c r="H133" s="201" t="s">
        <v>1</v>
      </c>
      <c r="I133" s="203"/>
      <c r="J133" s="199"/>
      <c r="K133" s="199"/>
      <c r="L133" s="204"/>
      <c r="M133" s="205"/>
      <c r="N133" s="206"/>
      <c r="O133" s="206"/>
      <c r="P133" s="206"/>
      <c r="Q133" s="206"/>
      <c r="R133" s="206"/>
      <c r="S133" s="206"/>
      <c r="T133" s="207"/>
      <c r="AT133" s="208" t="s">
        <v>122</v>
      </c>
      <c r="AU133" s="208" t="s">
        <v>81</v>
      </c>
      <c r="AV133" s="12" t="s">
        <v>79</v>
      </c>
      <c r="AW133" s="12" t="s">
        <v>31</v>
      </c>
      <c r="AX133" s="12" t="s">
        <v>74</v>
      </c>
      <c r="AY133" s="208" t="s">
        <v>113</v>
      </c>
    </row>
    <row r="134" spans="2:65" s="13" customFormat="1" ht="11.25">
      <c r="B134" s="209"/>
      <c r="C134" s="210"/>
      <c r="D134" s="200" t="s">
        <v>122</v>
      </c>
      <c r="E134" s="211" t="s">
        <v>1</v>
      </c>
      <c r="F134" s="212" t="s">
        <v>133</v>
      </c>
      <c r="G134" s="210"/>
      <c r="H134" s="213">
        <v>761.25</v>
      </c>
      <c r="I134" s="214"/>
      <c r="J134" s="210"/>
      <c r="K134" s="210"/>
      <c r="L134" s="215"/>
      <c r="M134" s="216"/>
      <c r="N134" s="217"/>
      <c r="O134" s="217"/>
      <c r="P134" s="217"/>
      <c r="Q134" s="217"/>
      <c r="R134" s="217"/>
      <c r="S134" s="217"/>
      <c r="T134" s="218"/>
      <c r="AT134" s="219" t="s">
        <v>122</v>
      </c>
      <c r="AU134" s="219" t="s">
        <v>81</v>
      </c>
      <c r="AV134" s="13" t="s">
        <v>81</v>
      </c>
      <c r="AW134" s="13" t="s">
        <v>31</v>
      </c>
      <c r="AX134" s="13" t="s">
        <v>74</v>
      </c>
      <c r="AY134" s="219" t="s">
        <v>113</v>
      </c>
    </row>
    <row r="135" spans="2:65" s="12" customFormat="1" ht="11.25">
      <c r="B135" s="198"/>
      <c r="C135" s="199"/>
      <c r="D135" s="200" t="s">
        <v>122</v>
      </c>
      <c r="E135" s="201" t="s">
        <v>1</v>
      </c>
      <c r="F135" s="202" t="s">
        <v>125</v>
      </c>
      <c r="G135" s="199"/>
      <c r="H135" s="201" t="s">
        <v>1</v>
      </c>
      <c r="I135" s="203"/>
      <c r="J135" s="199"/>
      <c r="K135" s="199"/>
      <c r="L135" s="204"/>
      <c r="M135" s="205"/>
      <c r="N135" s="206"/>
      <c r="O135" s="206"/>
      <c r="P135" s="206"/>
      <c r="Q135" s="206"/>
      <c r="R135" s="206"/>
      <c r="S135" s="206"/>
      <c r="T135" s="207"/>
      <c r="AT135" s="208" t="s">
        <v>122</v>
      </c>
      <c r="AU135" s="208" t="s">
        <v>81</v>
      </c>
      <c r="AV135" s="12" t="s">
        <v>79</v>
      </c>
      <c r="AW135" s="12" t="s">
        <v>31</v>
      </c>
      <c r="AX135" s="12" t="s">
        <v>74</v>
      </c>
      <c r="AY135" s="208" t="s">
        <v>113</v>
      </c>
    </row>
    <row r="136" spans="2:65" s="13" customFormat="1" ht="11.25">
      <c r="B136" s="209"/>
      <c r="C136" s="210"/>
      <c r="D136" s="200" t="s">
        <v>122</v>
      </c>
      <c r="E136" s="211" t="s">
        <v>1</v>
      </c>
      <c r="F136" s="212" t="s">
        <v>134</v>
      </c>
      <c r="G136" s="210"/>
      <c r="H136" s="213">
        <v>26.25</v>
      </c>
      <c r="I136" s="214"/>
      <c r="J136" s="210"/>
      <c r="K136" s="210"/>
      <c r="L136" s="215"/>
      <c r="M136" s="216"/>
      <c r="N136" s="217"/>
      <c r="O136" s="217"/>
      <c r="P136" s="217"/>
      <c r="Q136" s="217"/>
      <c r="R136" s="217"/>
      <c r="S136" s="217"/>
      <c r="T136" s="218"/>
      <c r="AT136" s="219" t="s">
        <v>122</v>
      </c>
      <c r="AU136" s="219" t="s">
        <v>81</v>
      </c>
      <c r="AV136" s="13" t="s">
        <v>81</v>
      </c>
      <c r="AW136" s="13" t="s">
        <v>31</v>
      </c>
      <c r="AX136" s="13" t="s">
        <v>74</v>
      </c>
      <c r="AY136" s="219" t="s">
        <v>113</v>
      </c>
    </row>
    <row r="137" spans="2:65" s="14" customFormat="1" ht="11.25">
      <c r="B137" s="220"/>
      <c r="C137" s="221"/>
      <c r="D137" s="200" t="s">
        <v>122</v>
      </c>
      <c r="E137" s="222" t="s">
        <v>1</v>
      </c>
      <c r="F137" s="223" t="s">
        <v>127</v>
      </c>
      <c r="G137" s="221"/>
      <c r="H137" s="224">
        <v>787.5</v>
      </c>
      <c r="I137" s="225"/>
      <c r="J137" s="221"/>
      <c r="K137" s="221"/>
      <c r="L137" s="226"/>
      <c r="M137" s="227"/>
      <c r="N137" s="228"/>
      <c r="O137" s="228"/>
      <c r="P137" s="228"/>
      <c r="Q137" s="228"/>
      <c r="R137" s="228"/>
      <c r="S137" s="228"/>
      <c r="T137" s="229"/>
      <c r="AT137" s="230" t="s">
        <v>122</v>
      </c>
      <c r="AU137" s="230" t="s">
        <v>81</v>
      </c>
      <c r="AV137" s="14" t="s">
        <v>120</v>
      </c>
      <c r="AW137" s="14" t="s">
        <v>31</v>
      </c>
      <c r="AX137" s="14" t="s">
        <v>79</v>
      </c>
      <c r="AY137" s="230" t="s">
        <v>113</v>
      </c>
    </row>
    <row r="138" spans="2:65" s="1" customFormat="1" ht="36" customHeight="1">
      <c r="B138" s="33"/>
      <c r="C138" s="185" t="s">
        <v>135</v>
      </c>
      <c r="D138" s="185" t="s">
        <v>115</v>
      </c>
      <c r="E138" s="186" t="s">
        <v>136</v>
      </c>
      <c r="F138" s="187" t="s">
        <v>137</v>
      </c>
      <c r="G138" s="188" t="s">
        <v>118</v>
      </c>
      <c r="H138" s="189">
        <v>825</v>
      </c>
      <c r="I138" s="190"/>
      <c r="J138" s="191">
        <f>ROUND(I138*H138,2)</f>
        <v>0</v>
      </c>
      <c r="K138" s="187" t="s">
        <v>1</v>
      </c>
      <c r="L138" s="37"/>
      <c r="M138" s="192" t="s">
        <v>1</v>
      </c>
      <c r="N138" s="193" t="s">
        <v>39</v>
      </c>
      <c r="O138" s="65"/>
      <c r="P138" s="194">
        <f>O138*H138</f>
        <v>0</v>
      </c>
      <c r="Q138" s="194">
        <v>0</v>
      </c>
      <c r="R138" s="194">
        <f>Q138*H138</f>
        <v>0</v>
      </c>
      <c r="S138" s="194">
        <v>0</v>
      </c>
      <c r="T138" s="195">
        <f>S138*H138</f>
        <v>0</v>
      </c>
      <c r="AR138" s="196" t="s">
        <v>120</v>
      </c>
      <c r="AT138" s="196" t="s">
        <v>115</v>
      </c>
      <c r="AU138" s="196" t="s">
        <v>81</v>
      </c>
      <c r="AY138" s="16" t="s">
        <v>113</v>
      </c>
      <c r="BE138" s="197">
        <f>IF(N138="základní",J138,0)</f>
        <v>0</v>
      </c>
      <c r="BF138" s="197">
        <f>IF(N138="snížená",J138,0)</f>
        <v>0</v>
      </c>
      <c r="BG138" s="197">
        <f>IF(N138="zákl. přenesená",J138,0)</f>
        <v>0</v>
      </c>
      <c r="BH138" s="197">
        <f>IF(N138="sníž. přenesená",J138,0)</f>
        <v>0</v>
      </c>
      <c r="BI138" s="197">
        <f>IF(N138="nulová",J138,0)</f>
        <v>0</v>
      </c>
      <c r="BJ138" s="16" t="s">
        <v>79</v>
      </c>
      <c r="BK138" s="197">
        <f>ROUND(I138*H138,2)</f>
        <v>0</v>
      </c>
      <c r="BL138" s="16" t="s">
        <v>120</v>
      </c>
      <c r="BM138" s="196" t="s">
        <v>138</v>
      </c>
    </row>
    <row r="139" spans="2:65" s="12" customFormat="1" ht="22.5">
      <c r="B139" s="198"/>
      <c r="C139" s="199"/>
      <c r="D139" s="200" t="s">
        <v>122</v>
      </c>
      <c r="E139" s="201" t="s">
        <v>1</v>
      </c>
      <c r="F139" s="202" t="s">
        <v>139</v>
      </c>
      <c r="G139" s="199"/>
      <c r="H139" s="201" t="s">
        <v>1</v>
      </c>
      <c r="I139" s="203"/>
      <c r="J139" s="199"/>
      <c r="K139" s="199"/>
      <c r="L139" s="204"/>
      <c r="M139" s="205"/>
      <c r="N139" s="206"/>
      <c r="O139" s="206"/>
      <c r="P139" s="206"/>
      <c r="Q139" s="206"/>
      <c r="R139" s="206"/>
      <c r="S139" s="206"/>
      <c r="T139" s="207"/>
      <c r="AT139" s="208" t="s">
        <v>122</v>
      </c>
      <c r="AU139" s="208" t="s">
        <v>81</v>
      </c>
      <c r="AV139" s="12" t="s">
        <v>79</v>
      </c>
      <c r="AW139" s="12" t="s">
        <v>31</v>
      </c>
      <c r="AX139" s="12" t="s">
        <v>74</v>
      </c>
      <c r="AY139" s="208" t="s">
        <v>113</v>
      </c>
    </row>
    <row r="140" spans="2:65" s="12" customFormat="1" ht="11.25">
      <c r="B140" s="198"/>
      <c r="C140" s="199"/>
      <c r="D140" s="200" t="s">
        <v>122</v>
      </c>
      <c r="E140" s="201" t="s">
        <v>1</v>
      </c>
      <c r="F140" s="202" t="s">
        <v>140</v>
      </c>
      <c r="G140" s="199"/>
      <c r="H140" s="201" t="s">
        <v>1</v>
      </c>
      <c r="I140" s="203"/>
      <c r="J140" s="199"/>
      <c r="K140" s="199"/>
      <c r="L140" s="204"/>
      <c r="M140" s="205"/>
      <c r="N140" s="206"/>
      <c r="O140" s="206"/>
      <c r="P140" s="206"/>
      <c r="Q140" s="206"/>
      <c r="R140" s="206"/>
      <c r="S140" s="206"/>
      <c r="T140" s="207"/>
      <c r="AT140" s="208" t="s">
        <v>122</v>
      </c>
      <c r="AU140" s="208" t="s">
        <v>81</v>
      </c>
      <c r="AV140" s="12" t="s">
        <v>79</v>
      </c>
      <c r="AW140" s="12" t="s">
        <v>31</v>
      </c>
      <c r="AX140" s="12" t="s">
        <v>74</v>
      </c>
      <c r="AY140" s="208" t="s">
        <v>113</v>
      </c>
    </row>
    <row r="141" spans="2:65" s="12" customFormat="1" ht="11.25">
      <c r="B141" s="198"/>
      <c r="C141" s="199"/>
      <c r="D141" s="200" t="s">
        <v>122</v>
      </c>
      <c r="E141" s="201" t="s">
        <v>1</v>
      </c>
      <c r="F141" s="202" t="s">
        <v>141</v>
      </c>
      <c r="G141" s="199"/>
      <c r="H141" s="201" t="s">
        <v>1</v>
      </c>
      <c r="I141" s="203"/>
      <c r="J141" s="199"/>
      <c r="K141" s="199"/>
      <c r="L141" s="204"/>
      <c r="M141" s="205"/>
      <c r="N141" s="206"/>
      <c r="O141" s="206"/>
      <c r="P141" s="206"/>
      <c r="Q141" s="206"/>
      <c r="R141" s="206"/>
      <c r="S141" s="206"/>
      <c r="T141" s="207"/>
      <c r="AT141" s="208" t="s">
        <v>122</v>
      </c>
      <c r="AU141" s="208" t="s">
        <v>81</v>
      </c>
      <c r="AV141" s="12" t="s">
        <v>79</v>
      </c>
      <c r="AW141" s="12" t="s">
        <v>31</v>
      </c>
      <c r="AX141" s="12" t="s">
        <v>74</v>
      </c>
      <c r="AY141" s="208" t="s">
        <v>113</v>
      </c>
    </row>
    <row r="142" spans="2:65" s="12" customFormat="1" ht="11.25">
      <c r="B142" s="198"/>
      <c r="C142" s="199"/>
      <c r="D142" s="200" t="s">
        <v>122</v>
      </c>
      <c r="E142" s="201" t="s">
        <v>1</v>
      </c>
      <c r="F142" s="202" t="s">
        <v>123</v>
      </c>
      <c r="G142" s="199"/>
      <c r="H142" s="201" t="s">
        <v>1</v>
      </c>
      <c r="I142" s="203"/>
      <c r="J142" s="199"/>
      <c r="K142" s="199"/>
      <c r="L142" s="204"/>
      <c r="M142" s="205"/>
      <c r="N142" s="206"/>
      <c r="O142" s="206"/>
      <c r="P142" s="206"/>
      <c r="Q142" s="206"/>
      <c r="R142" s="206"/>
      <c r="S142" s="206"/>
      <c r="T142" s="207"/>
      <c r="AT142" s="208" t="s">
        <v>122</v>
      </c>
      <c r="AU142" s="208" t="s">
        <v>81</v>
      </c>
      <c r="AV142" s="12" t="s">
        <v>79</v>
      </c>
      <c r="AW142" s="12" t="s">
        <v>31</v>
      </c>
      <c r="AX142" s="12" t="s">
        <v>74</v>
      </c>
      <c r="AY142" s="208" t="s">
        <v>113</v>
      </c>
    </row>
    <row r="143" spans="2:65" s="13" customFormat="1" ht="11.25">
      <c r="B143" s="209"/>
      <c r="C143" s="210"/>
      <c r="D143" s="200" t="s">
        <v>122</v>
      </c>
      <c r="E143" s="211" t="s">
        <v>1</v>
      </c>
      <c r="F143" s="212" t="s">
        <v>124</v>
      </c>
      <c r="G143" s="210"/>
      <c r="H143" s="213">
        <v>797.5</v>
      </c>
      <c r="I143" s="214"/>
      <c r="J143" s="210"/>
      <c r="K143" s="210"/>
      <c r="L143" s="215"/>
      <c r="M143" s="216"/>
      <c r="N143" s="217"/>
      <c r="O143" s="217"/>
      <c r="P143" s="217"/>
      <c r="Q143" s="217"/>
      <c r="R143" s="217"/>
      <c r="S143" s="217"/>
      <c r="T143" s="218"/>
      <c r="AT143" s="219" t="s">
        <v>122</v>
      </c>
      <c r="AU143" s="219" t="s">
        <v>81</v>
      </c>
      <c r="AV143" s="13" t="s">
        <v>81</v>
      </c>
      <c r="AW143" s="13" t="s">
        <v>31</v>
      </c>
      <c r="AX143" s="13" t="s">
        <v>74</v>
      </c>
      <c r="AY143" s="219" t="s">
        <v>113</v>
      </c>
    </row>
    <row r="144" spans="2:65" s="12" customFormat="1" ht="11.25">
      <c r="B144" s="198"/>
      <c r="C144" s="199"/>
      <c r="D144" s="200" t="s">
        <v>122</v>
      </c>
      <c r="E144" s="201" t="s">
        <v>1</v>
      </c>
      <c r="F144" s="202" t="s">
        <v>125</v>
      </c>
      <c r="G144" s="199"/>
      <c r="H144" s="201" t="s">
        <v>1</v>
      </c>
      <c r="I144" s="203"/>
      <c r="J144" s="199"/>
      <c r="K144" s="199"/>
      <c r="L144" s="204"/>
      <c r="M144" s="205"/>
      <c r="N144" s="206"/>
      <c r="O144" s="206"/>
      <c r="P144" s="206"/>
      <c r="Q144" s="206"/>
      <c r="R144" s="206"/>
      <c r="S144" s="206"/>
      <c r="T144" s="207"/>
      <c r="AT144" s="208" t="s">
        <v>122</v>
      </c>
      <c r="AU144" s="208" t="s">
        <v>81</v>
      </c>
      <c r="AV144" s="12" t="s">
        <v>79</v>
      </c>
      <c r="AW144" s="12" t="s">
        <v>31</v>
      </c>
      <c r="AX144" s="12" t="s">
        <v>74</v>
      </c>
      <c r="AY144" s="208" t="s">
        <v>113</v>
      </c>
    </row>
    <row r="145" spans="2:65" s="13" customFormat="1" ht="11.25">
      <c r="B145" s="209"/>
      <c r="C145" s="210"/>
      <c r="D145" s="200" t="s">
        <v>122</v>
      </c>
      <c r="E145" s="211" t="s">
        <v>1</v>
      </c>
      <c r="F145" s="212" t="s">
        <v>126</v>
      </c>
      <c r="G145" s="210"/>
      <c r="H145" s="213">
        <v>27.5</v>
      </c>
      <c r="I145" s="214"/>
      <c r="J145" s="210"/>
      <c r="K145" s="210"/>
      <c r="L145" s="215"/>
      <c r="M145" s="216"/>
      <c r="N145" s="217"/>
      <c r="O145" s="217"/>
      <c r="P145" s="217"/>
      <c r="Q145" s="217"/>
      <c r="R145" s="217"/>
      <c r="S145" s="217"/>
      <c r="T145" s="218"/>
      <c r="AT145" s="219" t="s">
        <v>122</v>
      </c>
      <c r="AU145" s="219" t="s">
        <v>81</v>
      </c>
      <c r="AV145" s="13" t="s">
        <v>81</v>
      </c>
      <c r="AW145" s="13" t="s">
        <v>31</v>
      </c>
      <c r="AX145" s="13" t="s">
        <v>74</v>
      </c>
      <c r="AY145" s="219" t="s">
        <v>113</v>
      </c>
    </row>
    <row r="146" spans="2:65" s="14" customFormat="1" ht="11.25">
      <c r="B146" s="220"/>
      <c r="C146" s="221"/>
      <c r="D146" s="200" t="s">
        <v>122</v>
      </c>
      <c r="E146" s="222" t="s">
        <v>1</v>
      </c>
      <c r="F146" s="223" t="s">
        <v>127</v>
      </c>
      <c r="G146" s="221"/>
      <c r="H146" s="224">
        <v>825</v>
      </c>
      <c r="I146" s="225"/>
      <c r="J146" s="221"/>
      <c r="K146" s="221"/>
      <c r="L146" s="226"/>
      <c r="M146" s="227"/>
      <c r="N146" s="228"/>
      <c r="O146" s="228"/>
      <c r="P146" s="228"/>
      <c r="Q146" s="228"/>
      <c r="R146" s="228"/>
      <c r="S146" s="228"/>
      <c r="T146" s="229"/>
      <c r="AT146" s="230" t="s">
        <v>122</v>
      </c>
      <c r="AU146" s="230" t="s">
        <v>81</v>
      </c>
      <c r="AV146" s="14" t="s">
        <v>120</v>
      </c>
      <c r="AW146" s="14" t="s">
        <v>31</v>
      </c>
      <c r="AX146" s="14" t="s">
        <v>79</v>
      </c>
      <c r="AY146" s="230" t="s">
        <v>113</v>
      </c>
    </row>
    <row r="147" spans="2:65" s="1" customFormat="1" ht="16.5" customHeight="1">
      <c r="B147" s="33"/>
      <c r="C147" s="185" t="s">
        <v>120</v>
      </c>
      <c r="D147" s="185" t="s">
        <v>115</v>
      </c>
      <c r="E147" s="186" t="s">
        <v>142</v>
      </c>
      <c r="F147" s="187" t="s">
        <v>143</v>
      </c>
      <c r="G147" s="188" t="s">
        <v>118</v>
      </c>
      <c r="H147" s="189">
        <v>825</v>
      </c>
      <c r="I147" s="190"/>
      <c r="J147" s="191">
        <f>ROUND(I147*H147,2)</f>
        <v>0</v>
      </c>
      <c r="K147" s="187" t="s">
        <v>1</v>
      </c>
      <c r="L147" s="37"/>
      <c r="M147" s="192" t="s">
        <v>1</v>
      </c>
      <c r="N147" s="193" t="s">
        <v>39</v>
      </c>
      <c r="O147" s="65"/>
      <c r="P147" s="194">
        <f>O147*H147</f>
        <v>0</v>
      </c>
      <c r="Q147" s="194">
        <v>5.6100000000000004E-3</v>
      </c>
      <c r="R147" s="194">
        <f>Q147*H147</f>
        <v>4.6282500000000004</v>
      </c>
      <c r="S147" s="194">
        <v>0</v>
      </c>
      <c r="T147" s="195">
        <f>S147*H147</f>
        <v>0</v>
      </c>
      <c r="AR147" s="196" t="s">
        <v>120</v>
      </c>
      <c r="AT147" s="196" t="s">
        <v>115</v>
      </c>
      <c r="AU147" s="196" t="s">
        <v>81</v>
      </c>
      <c r="AY147" s="16" t="s">
        <v>113</v>
      </c>
      <c r="BE147" s="197">
        <f>IF(N147="základní",J147,0)</f>
        <v>0</v>
      </c>
      <c r="BF147" s="197">
        <f>IF(N147="snížená",J147,0)</f>
        <v>0</v>
      </c>
      <c r="BG147" s="197">
        <f>IF(N147="zákl. přenesená",J147,0)</f>
        <v>0</v>
      </c>
      <c r="BH147" s="197">
        <f>IF(N147="sníž. přenesená",J147,0)</f>
        <v>0</v>
      </c>
      <c r="BI147" s="197">
        <f>IF(N147="nulová",J147,0)</f>
        <v>0</v>
      </c>
      <c r="BJ147" s="16" t="s">
        <v>79</v>
      </c>
      <c r="BK147" s="197">
        <f>ROUND(I147*H147,2)</f>
        <v>0</v>
      </c>
      <c r="BL147" s="16" t="s">
        <v>120</v>
      </c>
      <c r="BM147" s="196" t="s">
        <v>144</v>
      </c>
    </row>
    <row r="148" spans="2:65" s="12" customFormat="1" ht="11.25">
      <c r="B148" s="198"/>
      <c r="C148" s="199"/>
      <c r="D148" s="200" t="s">
        <v>122</v>
      </c>
      <c r="E148" s="201" t="s">
        <v>1</v>
      </c>
      <c r="F148" s="202" t="s">
        <v>141</v>
      </c>
      <c r="G148" s="199"/>
      <c r="H148" s="201" t="s">
        <v>1</v>
      </c>
      <c r="I148" s="203"/>
      <c r="J148" s="199"/>
      <c r="K148" s="199"/>
      <c r="L148" s="204"/>
      <c r="M148" s="205"/>
      <c r="N148" s="206"/>
      <c r="O148" s="206"/>
      <c r="P148" s="206"/>
      <c r="Q148" s="206"/>
      <c r="R148" s="206"/>
      <c r="S148" s="206"/>
      <c r="T148" s="207"/>
      <c r="AT148" s="208" t="s">
        <v>122</v>
      </c>
      <c r="AU148" s="208" t="s">
        <v>81</v>
      </c>
      <c r="AV148" s="12" t="s">
        <v>79</v>
      </c>
      <c r="AW148" s="12" t="s">
        <v>31</v>
      </c>
      <c r="AX148" s="12" t="s">
        <v>74</v>
      </c>
      <c r="AY148" s="208" t="s">
        <v>113</v>
      </c>
    </row>
    <row r="149" spans="2:65" s="12" customFormat="1" ht="11.25">
      <c r="B149" s="198"/>
      <c r="C149" s="199"/>
      <c r="D149" s="200" t="s">
        <v>122</v>
      </c>
      <c r="E149" s="201" t="s">
        <v>1</v>
      </c>
      <c r="F149" s="202" t="s">
        <v>123</v>
      </c>
      <c r="G149" s="199"/>
      <c r="H149" s="201" t="s">
        <v>1</v>
      </c>
      <c r="I149" s="203"/>
      <c r="J149" s="199"/>
      <c r="K149" s="199"/>
      <c r="L149" s="204"/>
      <c r="M149" s="205"/>
      <c r="N149" s="206"/>
      <c r="O149" s="206"/>
      <c r="P149" s="206"/>
      <c r="Q149" s="206"/>
      <c r="R149" s="206"/>
      <c r="S149" s="206"/>
      <c r="T149" s="207"/>
      <c r="AT149" s="208" t="s">
        <v>122</v>
      </c>
      <c r="AU149" s="208" t="s">
        <v>81</v>
      </c>
      <c r="AV149" s="12" t="s">
        <v>79</v>
      </c>
      <c r="AW149" s="12" t="s">
        <v>31</v>
      </c>
      <c r="AX149" s="12" t="s">
        <v>74</v>
      </c>
      <c r="AY149" s="208" t="s">
        <v>113</v>
      </c>
    </row>
    <row r="150" spans="2:65" s="13" customFormat="1" ht="11.25">
      <c r="B150" s="209"/>
      <c r="C150" s="210"/>
      <c r="D150" s="200" t="s">
        <v>122</v>
      </c>
      <c r="E150" s="211" t="s">
        <v>1</v>
      </c>
      <c r="F150" s="212" t="s">
        <v>124</v>
      </c>
      <c r="G150" s="210"/>
      <c r="H150" s="213">
        <v>797.5</v>
      </c>
      <c r="I150" s="214"/>
      <c r="J150" s="210"/>
      <c r="K150" s="210"/>
      <c r="L150" s="215"/>
      <c r="M150" s="216"/>
      <c r="N150" s="217"/>
      <c r="O150" s="217"/>
      <c r="P150" s="217"/>
      <c r="Q150" s="217"/>
      <c r="R150" s="217"/>
      <c r="S150" s="217"/>
      <c r="T150" s="218"/>
      <c r="AT150" s="219" t="s">
        <v>122</v>
      </c>
      <c r="AU150" s="219" t="s">
        <v>81</v>
      </c>
      <c r="AV150" s="13" t="s">
        <v>81</v>
      </c>
      <c r="AW150" s="13" t="s">
        <v>31</v>
      </c>
      <c r="AX150" s="13" t="s">
        <v>74</v>
      </c>
      <c r="AY150" s="219" t="s">
        <v>113</v>
      </c>
    </row>
    <row r="151" spans="2:65" s="12" customFormat="1" ht="11.25">
      <c r="B151" s="198"/>
      <c r="C151" s="199"/>
      <c r="D151" s="200" t="s">
        <v>122</v>
      </c>
      <c r="E151" s="201" t="s">
        <v>1</v>
      </c>
      <c r="F151" s="202" t="s">
        <v>125</v>
      </c>
      <c r="G151" s="199"/>
      <c r="H151" s="201" t="s">
        <v>1</v>
      </c>
      <c r="I151" s="203"/>
      <c r="J151" s="199"/>
      <c r="K151" s="199"/>
      <c r="L151" s="204"/>
      <c r="M151" s="205"/>
      <c r="N151" s="206"/>
      <c r="O151" s="206"/>
      <c r="P151" s="206"/>
      <c r="Q151" s="206"/>
      <c r="R151" s="206"/>
      <c r="S151" s="206"/>
      <c r="T151" s="207"/>
      <c r="AT151" s="208" t="s">
        <v>122</v>
      </c>
      <c r="AU151" s="208" t="s">
        <v>81</v>
      </c>
      <c r="AV151" s="12" t="s">
        <v>79</v>
      </c>
      <c r="AW151" s="12" t="s">
        <v>31</v>
      </c>
      <c r="AX151" s="12" t="s">
        <v>74</v>
      </c>
      <c r="AY151" s="208" t="s">
        <v>113</v>
      </c>
    </row>
    <row r="152" spans="2:65" s="13" customFormat="1" ht="11.25">
      <c r="B152" s="209"/>
      <c r="C152" s="210"/>
      <c r="D152" s="200" t="s">
        <v>122</v>
      </c>
      <c r="E152" s="211" t="s">
        <v>1</v>
      </c>
      <c r="F152" s="212" t="s">
        <v>126</v>
      </c>
      <c r="G152" s="210"/>
      <c r="H152" s="213">
        <v>27.5</v>
      </c>
      <c r="I152" s="214"/>
      <c r="J152" s="210"/>
      <c r="K152" s="210"/>
      <c r="L152" s="215"/>
      <c r="M152" s="216"/>
      <c r="N152" s="217"/>
      <c r="O152" s="217"/>
      <c r="P152" s="217"/>
      <c r="Q152" s="217"/>
      <c r="R152" s="217"/>
      <c r="S152" s="217"/>
      <c r="T152" s="218"/>
      <c r="AT152" s="219" t="s">
        <v>122</v>
      </c>
      <c r="AU152" s="219" t="s">
        <v>81</v>
      </c>
      <c r="AV152" s="13" t="s">
        <v>81</v>
      </c>
      <c r="AW152" s="13" t="s">
        <v>31</v>
      </c>
      <c r="AX152" s="13" t="s">
        <v>74</v>
      </c>
      <c r="AY152" s="219" t="s">
        <v>113</v>
      </c>
    </row>
    <row r="153" spans="2:65" s="14" customFormat="1" ht="11.25">
      <c r="B153" s="220"/>
      <c r="C153" s="221"/>
      <c r="D153" s="200" t="s">
        <v>122</v>
      </c>
      <c r="E153" s="222" t="s">
        <v>1</v>
      </c>
      <c r="F153" s="223" t="s">
        <v>127</v>
      </c>
      <c r="G153" s="221"/>
      <c r="H153" s="224">
        <v>825</v>
      </c>
      <c r="I153" s="225"/>
      <c r="J153" s="221"/>
      <c r="K153" s="221"/>
      <c r="L153" s="226"/>
      <c r="M153" s="227"/>
      <c r="N153" s="228"/>
      <c r="O153" s="228"/>
      <c r="P153" s="228"/>
      <c r="Q153" s="228"/>
      <c r="R153" s="228"/>
      <c r="S153" s="228"/>
      <c r="T153" s="229"/>
      <c r="AT153" s="230" t="s">
        <v>122</v>
      </c>
      <c r="AU153" s="230" t="s">
        <v>81</v>
      </c>
      <c r="AV153" s="14" t="s">
        <v>120</v>
      </c>
      <c r="AW153" s="14" t="s">
        <v>31</v>
      </c>
      <c r="AX153" s="14" t="s">
        <v>79</v>
      </c>
      <c r="AY153" s="230" t="s">
        <v>113</v>
      </c>
    </row>
    <row r="154" spans="2:65" s="1" customFormat="1" ht="24" customHeight="1">
      <c r="B154" s="33"/>
      <c r="C154" s="185" t="s">
        <v>128</v>
      </c>
      <c r="D154" s="185" t="s">
        <v>115</v>
      </c>
      <c r="E154" s="186" t="s">
        <v>145</v>
      </c>
      <c r="F154" s="187" t="s">
        <v>146</v>
      </c>
      <c r="G154" s="188" t="s">
        <v>118</v>
      </c>
      <c r="H154" s="189">
        <v>787.5</v>
      </c>
      <c r="I154" s="190"/>
      <c r="J154" s="191">
        <f>ROUND(I154*H154,2)</f>
        <v>0</v>
      </c>
      <c r="K154" s="187" t="s">
        <v>119</v>
      </c>
      <c r="L154" s="37"/>
      <c r="M154" s="192" t="s">
        <v>1</v>
      </c>
      <c r="N154" s="193" t="s">
        <v>39</v>
      </c>
      <c r="O154" s="65"/>
      <c r="P154" s="194">
        <f>O154*H154</f>
        <v>0</v>
      </c>
      <c r="Q154" s="194">
        <v>7.1000000000000002E-4</v>
      </c>
      <c r="R154" s="194">
        <f>Q154*H154</f>
        <v>0.55912499999999998</v>
      </c>
      <c r="S154" s="194">
        <v>0</v>
      </c>
      <c r="T154" s="195">
        <f>S154*H154</f>
        <v>0</v>
      </c>
      <c r="AR154" s="196" t="s">
        <v>120</v>
      </c>
      <c r="AT154" s="196" t="s">
        <v>115</v>
      </c>
      <c r="AU154" s="196" t="s">
        <v>81</v>
      </c>
      <c r="AY154" s="16" t="s">
        <v>113</v>
      </c>
      <c r="BE154" s="197">
        <f>IF(N154="základní",J154,0)</f>
        <v>0</v>
      </c>
      <c r="BF154" s="197">
        <f>IF(N154="snížená",J154,0)</f>
        <v>0</v>
      </c>
      <c r="BG154" s="197">
        <f>IF(N154="zákl. přenesená",J154,0)</f>
        <v>0</v>
      </c>
      <c r="BH154" s="197">
        <f>IF(N154="sníž. přenesená",J154,0)</f>
        <v>0</v>
      </c>
      <c r="BI154" s="197">
        <f>IF(N154="nulová",J154,0)</f>
        <v>0</v>
      </c>
      <c r="BJ154" s="16" t="s">
        <v>79</v>
      </c>
      <c r="BK154" s="197">
        <f>ROUND(I154*H154,2)</f>
        <v>0</v>
      </c>
      <c r="BL154" s="16" t="s">
        <v>120</v>
      </c>
      <c r="BM154" s="196" t="s">
        <v>147</v>
      </c>
    </row>
    <row r="155" spans="2:65" s="12" customFormat="1" ht="11.25">
      <c r="B155" s="198"/>
      <c r="C155" s="199"/>
      <c r="D155" s="200" t="s">
        <v>122</v>
      </c>
      <c r="E155" s="201" t="s">
        <v>1</v>
      </c>
      <c r="F155" s="202" t="s">
        <v>123</v>
      </c>
      <c r="G155" s="199"/>
      <c r="H155" s="201" t="s">
        <v>1</v>
      </c>
      <c r="I155" s="203"/>
      <c r="J155" s="199"/>
      <c r="K155" s="199"/>
      <c r="L155" s="204"/>
      <c r="M155" s="205"/>
      <c r="N155" s="206"/>
      <c r="O155" s="206"/>
      <c r="P155" s="206"/>
      <c r="Q155" s="206"/>
      <c r="R155" s="206"/>
      <c r="S155" s="206"/>
      <c r="T155" s="207"/>
      <c r="AT155" s="208" t="s">
        <v>122</v>
      </c>
      <c r="AU155" s="208" t="s">
        <v>81</v>
      </c>
      <c r="AV155" s="12" t="s">
        <v>79</v>
      </c>
      <c r="AW155" s="12" t="s">
        <v>31</v>
      </c>
      <c r="AX155" s="12" t="s">
        <v>74</v>
      </c>
      <c r="AY155" s="208" t="s">
        <v>113</v>
      </c>
    </row>
    <row r="156" spans="2:65" s="13" customFormat="1" ht="11.25">
      <c r="B156" s="209"/>
      <c r="C156" s="210"/>
      <c r="D156" s="200" t="s">
        <v>122</v>
      </c>
      <c r="E156" s="211" t="s">
        <v>1</v>
      </c>
      <c r="F156" s="212" t="s">
        <v>133</v>
      </c>
      <c r="G156" s="210"/>
      <c r="H156" s="213">
        <v>761.25</v>
      </c>
      <c r="I156" s="214"/>
      <c r="J156" s="210"/>
      <c r="K156" s="210"/>
      <c r="L156" s="215"/>
      <c r="M156" s="216"/>
      <c r="N156" s="217"/>
      <c r="O156" s="217"/>
      <c r="P156" s="217"/>
      <c r="Q156" s="217"/>
      <c r="R156" s="217"/>
      <c r="S156" s="217"/>
      <c r="T156" s="218"/>
      <c r="AT156" s="219" t="s">
        <v>122</v>
      </c>
      <c r="AU156" s="219" t="s">
        <v>81</v>
      </c>
      <c r="AV156" s="13" t="s">
        <v>81</v>
      </c>
      <c r="AW156" s="13" t="s">
        <v>31</v>
      </c>
      <c r="AX156" s="13" t="s">
        <v>74</v>
      </c>
      <c r="AY156" s="219" t="s">
        <v>113</v>
      </c>
    </row>
    <row r="157" spans="2:65" s="12" customFormat="1" ht="11.25">
      <c r="B157" s="198"/>
      <c r="C157" s="199"/>
      <c r="D157" s="200" t="s">
        <v>122</v>
      </c>
      <c r="E157" s="201" t="s">
        <v>1</v>
      </c>
      <c r="F157" s="202" t="s">
        <v>125</v>
      </c>
      <c r="G157" s="199"/>
      <c r="H157" s="201" t="s">
        <v>1</v>
      </c>
      <c r="I157" s="203"/>
      <c r="J157" s="199"/>
      <c r="K157" s="199"/>
      <c r="L157" s="204"/>
      <c r="M157" s="205"/>
      <c r="N157" s="206"/>
      <c r="O157" s="206"/>
      <c r="P157" s="206"/>
      <c r="Q157" s="206"/>
      <c r="R157" s="206"/>
      <c r="S157" s="206"/>
      <c r="T157" s="207"/>
      <c r="AT157" s="208" t="s">
        <v>122</v>
      </c>
      <c r="AU157" s="208" t="s">
        <v>81</v>
      </c>
      <c r="AV157" s="12" t="s">
        <v>79</v>
      </c>
      <c r="AW157" s="12" t="s">
        <v>31</v>
      </c>
      <c r="AX157" s="12" t="s">
        <v>74</v>
      </c>
      <c r="AY157" s="208" t="s">
        <v>113</v>
      </c>
    </row>
    <row r="158" spans="2:65" s="13" customFormat="1" ht="11.25">
      <c r="B158" s="209"/>
      <c r="C158" s="210"/>
      <c r="D158" s="200" t="s">
        <v>122</v>
      </c>
      <c r="E158" s="211" t="s">
        <v>1</v>
      </c>
      <c r="F158" s="212" t="s">
        <v>134</v>
      </c>
      <c r="G158" s="210"/>
      <c r="H158" s="213">
        <v>26.25</v>
      </c>
      <c r="I158" s="214"/>
      <c r="J158" s="210"/>
      <c r="K158" s="210"/>
      <c r="L158" s="215"/>
      <c r="M158" s="216"/>
      <c r="N158" s="217"/>
      <c r="O158" s="217"/>
      <c r="P158" s="217"/>
      <c r="Q158" s="217"/>
      <c r="R158" s="217"/>
      <c r="S158" s="217"/>
      <c r="T158" s="218"/>
      <c r="AT158" s="219" t="s">
        <v>122</v>
      </c>
      <c r="AU158" s="219" t="s">
        <v>81</v>
      </c>
      <c r="AV158" s="13" t="s">
        <v>81</v>
      </c>
      <c r="AW158" s="13" t="s">
        <v>31</v>
      </c>
      <c r="AX158" s="13" t="s">
        <v>74</v>
      </c>
      <c r="AY158" s="219" t="s">
        <v>113</v>
      </c>
    </row>
    <row r="159" spans="2:65" s="14" customFormat="1" ht="11.25">
      <c r="B159" s="220"/>
      <c r="C159" s="221"/>
      <c r="D159" s="200" t="s">
        <v>122</v>
      </c>
      <c r="E159" s="222" t="s">
        <v>1</v>
      </c>
      <c r="F159" s="223" t="s">
        <v>127</v>
      </c>
      <c r="G159" s="221"/>
      <c r="H159" s="224">
        <v>787.5</v>
      </c>
      <c r="I159" s="225"/>
      <c r="J159" s="221"/>
      <c r="K159" s="221"/>
      <c r="L159" s="226"/>
      <c r="M159" s="227"/>
      <c r="N159" s="228"/>
      <c r="O159" s="228"/>
      <c r="P159" s="228"/>
      <c r="Q159" s="228"/>
      <c r="R159" s="228"/>
      <c r="S159" s="228"/>
      <c r="T159" s="229"/>
      <c r="AT159" s="230" t="s">
        <v>122</v>
      </c>
      <c r="AU159" s="230" t="s">
        <v>81</v>
      </c>
      <c r="AV159" s="14" t="s">
        <v>120</v>
      </c>
      <c r="AW159" s="14" t="s">
        <v>31</v>
      </c>
      <c r="AX159" s="14" t="s">
        <v>79</v>
      </c>
      <c r="AY159" s="230" t="s">
        <v>113</v>
      </c>
    </row>
    <row r="160" spans="2:65" s="1" customFormat="1" ht="24" customHeight="1">
      <c r="B160" s="33"/>
      <c r="C160" s="185" t="s">
        <v>148</v>
      </c>
      <c r="D160" s="185" t="s">
        <v>115</v>
      </c>
      <c r="E160" s="186" t="s">
        <v>149</v>
      </c>
      <c r="F160" s="187" t="s">
        <v>150</v>
      </c>
      <c r="G160" s="188" t="s">
        <v>118</v>
      </c>
      <c r="H160" s="189">
        <v>750</v>
      </c>
      <c r="I160" s="190"/>
      <c r="J160" s="191">
        <f>ROUND(I160*H160,2)</f>
        <v>0</v>
      </c>
      <c r="K160" s="187" t="s">
        <v>119</v>
      </c>
      <c r="L160" s="37"/>
      <c r="M160" s="192" t="s">
        <v>1</v>
      </c>
      <c r="N160" s="193" t="s">
        <v>39</v>
      </c>
      <c r="O160" s="65"/>
      <c r="P160" s="194">
        <f>O160*H160</f>
        <v>0</v>
      </c>
      <c r="Q160" s="194">
        <v>0</v>
      </c>
      <c r="R160" s="194">
        <f>Q160*H160</f>
        <v>0</v>
      </c>
      <c r="S160" s="194">
        <v>0</v>
      </c>
      <c r="T160" s="195">
        <f>S160*H160</f>
        <v>0</v>
      </c>
      <c r="AR160" s="196" t="s">
        <v>120</v>
      </c>
      <c r="AT160" s="196" t="s">
        <v>115</v>
      </c>
      <c r="AU160" s="196" t="s">
        <v>81</v>
      </c>
      <c r="AY160" s="16" t="s">
        <v>113</v>
      </c>
      <c r="BE160" s="197">
        <f>IF(N160="základní",J160,0)</f>
        <v>0</v>
      </c>
      <c r="BF160" s="197">
        <f>IF(N160="snížená",J160,0)</f>
        <v>0</v>
      </c>
      <c r="BG160" s="197">
        <f>IF(N160="zákl. přenesená",J160,0)</f>
        <v>0</v>
      </c>
      <c r="BH160" s="197">
        <f>IF(N160="sníž. přenesená",J160,0)</f>
        <v>0</v>
      </c>
      <c r="BI160" s="197">
        <f>IF(N160="nulová",J160,0)</f>
        <v>0</v>
      </c>
      <c r="BJ160" s="16" t="s">
        <v>79</v>
      </c>
      <c r="BK160" s="197">
        <f>ROUND(I160*H160,2)</f>
        <v>0</v>
      </c>
      <c r="BL160" s="16" t="s">
        <v>120</v>
      </c>
      <c r="BM160" s="196" t="s">
        <v>151</v>
      </c>
    </row>
    <row r="161" spans="2:65" s="12" customFormat="1" ht="11.25">
      <c r="B161" s="198"/>
      <c r="C161" s="199"/>
      <c r="D161" s="200" t="s">
        <v>122</v>
      </c>
      <c r="E161" s="201" t="s">
        <v>1</v>
      </c>
      <c r="F161" s="202" t="s">
        <v>123</v>
      </c>
      <c r="G161" s="199"/>
      <c r="H161" s="201" t="s">
        <v>1</v>
      </c>
      <c r="I161" s="203"/>
      <c r="J161" s="199"/>
      <c r="K161" s="199"/>
      <c r="L161" s="204"/>
      <c r="M161" s="205"/>
      <c r="N161" s="206"/>
      <c r="O161" s="206"/>
      <c r="P161" s="206"/>
      <c r="Q161" s="206"/>
      <c r="R161" s="206"/>
      <c r="S161" s="206"/>
      <c r="T161" s="207"/>
      <c r="AT161" s="208" t="s">
        <v>122</v>
      </c>
      <c r="AU161" s="208" t="s">
        <v>81</v>
      </c>
      <c r="AV161" s="12" t="s">
        <v>79</v>
      </c>
      <c r="AW161" s="12" t="s">
        <v>31</v>
      </c>
      <c r="AX161" s="12" t="s">
        <v>74</v>
      </c>
      <c r="AY161" s="208" t="s">
        <v>113</v>
      </c>
    </row>
    <row r="162" spans="2:65" s="13" customFormat="1" ht="11.25">
      <c r="B162" s="209"/>
      <c r="C162" s="210"/>
      <c r="D162" s="200" t="s">
        <v>122</v>
      </c>
      <c r="E162" s="211" t="s">
        <v>1</v>
      </c>
      <c r="F162" s="212" t="s">
        <v>152</v>
      </c>
      <c r="G162" s="210"/>
      <c r="H162" s="213">
        <v>725</v>
      </c>
      <c r="I162" s="214"/>
      <c r="J162" s="210"/>
      <c r="K162" s="210"/>
      <c r="L162" s="215"/>
      <c r="M162" s="216"/>
      <c r="N162" s="217"/>
      <c r="O162" s="217"/>
      <c r="P162" s="217"/>
      <c r="Q162" s="217"/>
      <c r="R162" s="217"/>
      <c r="S162" s="217"/>
      <c r="T162" s="218"/>
      <c r="AT162" s="219" t="s">
        <v>122</v>
      </c>
      <c r="AU162" s="219" t="s">
        <v>81</v>
      </c>
      <c r="AV162" s="13" t="s">
        <v>81</v>
      </c>
      <c r="AW162" s="13" t="s">
        <v>31</v>
      </c>
      <c r="AX162" s="13" t="s">
        <v>74</v>
      </c>
      <c r="AY162" s="219" t="s">
        <v>113</v>
      </c>
    </row>
    <row r="163" spans="2:65" s="12" customFormat="1" ht="11.25">
      <c r="B163" s="198"/>
      <c r="C163" s="199"/>
      <c r="D163" s="200" t="s">
        <v>122</v>
      </c>
      <c r="E163" s="201" t="s">
        <v>1</v>
      </c>
      <c r="F163" s="202" t="s">
        <v>125</v>
      </c>
      <c r="G163" s="199"/>
      <c r="H163" s="201" t="s">
        <v>1</v>
      </c>
      <c r="I163" s="203"/>
      <c r="J163" s="199"/>
      <c r="K163" s="199"/>
      <c r="L163" s="204"/>
      <c r="M163" s="205"/>
      <c r="N163" s="206"/>
      <c r="O163" s="206"/>
      <c r="P163" s="206"/>
      <c r="Q163" s="206"/>
      <c r="R163" s="206"/>
      <c r="S163" s="206"/>
      <c r="T163" s="207"/>
      <c r="AT163" s="208" t="s">
        <v>122</v>
      </c>
      <c r="AU163" s="208" t="s">
        <v>81</v>
      </c>
      <c r="AV163" s="12" t="s">
        <v>79</v>
      </c>
      <c r="AW163" s="12" t="s">
        <v>31</v>
      </c>
      <c r="AX163" s="12" t="s">
        <v>74</v>
      </c>
      <c r="AY163" s="208" t="s">
        <v>113</v>
      </c>
    </row>
    <row r="164" spans="2:65" s="13" customFormat="1" ht="11.25">
      <c r="B164" s="209"/>
      <c r="C164" s="210"/>
      <c r="D164" s="200" t="s">
        <v>122</v>
      </c>
      <c r="E164" s="211" t="s">
        <v>1</v>
      </c>
      <c r="F164" s="212" t="s">
        <v>153</v>
      </c>
      <c r="G164" s="210"/>
      <c r="H164" s="213">
        <v>25</v>
      </c>
      <c r="I164" s="214"/>
      <c r="J164" s="210"/>
      <c r="K164" s="210"/>
      <c r="L164" s="215"/>
      <c r="M164" s="216"/>
      <c r="N164" s="217"/>
      <c r="O164" s="217"/>
      <c r="P164" s="217"/>
      <c r="Q164" s="217"/>
      <c r="R164" s="217"/>
      <c r="S164" s="217"/>
      <c r="T164" s="218"/>
      <c r="AT164" s="219" t="s">
        <v>122</v>
      </c>
      <c r="AU164" s="219" t="s">
        <v>81</v>
      </c>
      <c r="AV164" s="13" t="s">
        <v>81</v>
      </c>
      <c r="AW164" s="13" t="s">
        <v>31</v>
      </c>
      <c r="AX164" s="13" t="s">
        <v>74</v>
      </c>
      <c r="AY164" s="219" t="s">
        <v>113</v>
      </c>
    </row>
    <row r="165" spans="2:65" s="14" customFormat="1" ht="11.25">
      <c r="B165" s="220"/>
      <c r="C165" s="221"/>
      <c r="D165" s="200" t="s">
        <v>122</v>
      </c>
      <c r="E165" s="222" t="s">
        <v>1</v>
      </c>
      <c r="F165" s="223" t="s">
        <v>127</v>
      </c>
      <c r="G165" s="221"/>
      <c r="H165" s="224">
        <v>750</v>
      </c>
      <c r="I165" s="225"/>
      <c r="J165" s="221"/>
      <c r="K165" s="221"/>
      <c r="L165" s="226"/>
      <c r="M165" s="227"/>
      <c r="N165" s="228"/>
      <c r="O165" s="228"/>
      <c r="P165" s="228"/>
      <c r="Q165" s="228"/>
      <c r="R165" s="228"/>
      <c r="S165" s="228"/>
      <c r="T165" s="229"/>
      <c r="AT165" s="230" t="s">
        <v>122</v>
      </c>
      <c r="AU165" s="230" t="s">
        <v>81</v>
      </c>
      <c r="AV165" s="14" t="s">
        <v>120</v>
      </c>
      <c r="AW165" s="14" t="s">
        <v>31</v>
      </c>
      <c r="AX165" s="14" t="s">
        <v>79</v>
      </c>
      <c r="AY165" s="230" t="s">
        <v>113</v>
      </c>
    </row>
    <row r="166" spans="2:65" s="11" customFormat="1" ht="22.9" customHeight="1">
      <c r="B166" s="169"/>
      <c r="C166" s="170"/>
      <c r="D166" s="171" t="s">
        <v>73</v>
      </c>
      <c r="E166" s="183" t="s">
        <v>154</v>
      </c>
      <c r="F166" s="183" t="s">
        <v>155</v>
      </c>
      <c r="G166" s="170"/>
      <c r="H166" s="170"/>
      <c r="I166" s="173"/>
      <c r="J166" s="184">
        <f>BK166</f>
        <v>0</v>
      </c>
      <c r="K166" s="170"/>
      <c r="L166" s="175"/>
      <c r="M166" s="176"/>
      <c r="N166" s="177"/>
      <c r="O166" s="177"/>
      <c r="P166" s="178">
        <f>SUM(P167:P194)</f>
        <v>0</v>
      </c>
      <c r="Q166" s="177"/>
      <c r="R166" s="178">
        <f>SUM(R167:R194)</f>
        <v>0</v>
      </c>
      <c r="S166" s="177"/>
      <c r="T166" s="179">
        <f>SUM(T167:T194)</f>
        <v>0</v>
      </c>
      <c r="AR166" s="180" t="s">
        <v>79</v>
      </c>
      <c r="AT166" s="181" t="s">
        <v>73</v>
      </c>
      <c r="AU166" s="181" t="s">
        <v>79</v>
      </c>
      <c r="AY166" s="180" t="s">
        <v>113</v>
      </c>
      <c r="BK166" s="182">
        <f>SUM(BK167:BK194)</f>
        <v>0</v>
      </c>
    </row>
    <row r="167" spans="2:65" s="1" customFormat="1" ht="24" customHeight="1">
      <c r="B167" s="33"/>
      <c r="C167" s="185" t="s">
        <v>156</v>
      </c>
      <c r="D167" s="185" t="s">
        <v>115</v>
      </c>
      <c r="E167" s="186" t="s">
        <v>157</v>
      </c>
      <c r="F167" s="187" t="s">
        <v>158</v>
      </c>
      <c r="G167" s="188" t="s">
        <v>159</v>
      </c>
      <c r="H167" s="189">
        <v>123.75</v>
      </c>
      <c r="I167" s="190"/>
      <c r="J167" s="191">
        <f>ROUND(I167*H167,2)</f>
        <v>0</v>
      </c>
      <c r="K167" s="187" t="s">
        <v>1</v>
      </c>
      <c r="L167" s="37"/>
      <c r="M167" s="192" t="s">
        <v>1</v>
      </c>
      <c r="N167" s="193" t="s">
        <v>39</v>
      </c>
      <c r="O167" s="65"/>
      <c r="P167" s="194">
        <f>O167*H167</f>
        <v>0</v>
      </c>
      <c r="Q167" s="194">
        <v>0</v>
      </c>
      <c r="R167" s="194">
        <f>Q167*H167</f>
        <v>0</v>
      </c>
      <c r="S167" s="194">
        <v>0</v>
      </c>
      <c r="T167" s="195">
        <f>S167*H167</f>
        <v>0</v>
      </c>
      <c r="AR167" s="196" t="s">
        <v>120</v>
      </c>
      <c r="AT167" s="196" t="s">
        <v>115</v>
      </c>
      <c r="AU167" s="196" t="s">
        <v>81</v>
      </c>
      <c r="AY167" s="16" t="s">
        <v>113</v>
      </c>
      <c r="BE167" s="197">
        <f>IF(N167="základní",J167,0)</f>
        <v>0</v>
      </c>
      <c r="BF167" s="197">
        <f>IF(N167="snížená",J167,0)</f>
        <v>0</v>
      </c>
      <c r="BG167" s="197">
        <f>IF(N167="zákl. přenesená",J167,0)</f>
        <v>0</v>
      </c>
      <c r="BH167" s="197">
        <f>IF(N167="sníž. přenesená",J167,0)</f>
        <v>0</v>
      </c>
      <c r="BI167" s="197">
        <f>IF(N167="nulová",J167,0)</f>
        <v>0</v>
      </c>
      <c r="BJ167" s="16" t="s">
        <v>79</v>
      </c>
      <c r="BK167" s="197">
        <f>ROUND(I167*H167,2)</f>
        <v>0</v>
      </c>
      <c r="BL167" s="16" t="s">
        <v>120</v>
      </c>
      <c r="BM167" s="196" t="s">
        <v>160</v>
      </c>
    </row>
    <row r="168" spans="2:65" s="12" customFormat="1" ht="22.5">
      <c r="B168" s="198"/>
      <c r="C168" s="199"/>
      <c r="D168" s="200" t="s">
        <v>122</v>
      </c>
      <c r="E168" s="201" t="s">
        <v>1</v>
      </c>
      <c r="F168" s="202" t="s">
        <v>161</v>
      </c>
      <c r="G168" s="199"/>
      <c r="H168" s="201" t="s">
        <v>1</v>
      </c>
      <c r="I168" s="203"/>
      <c r="J168" s="199"/>
      <c r="K168" s="199"/>
      <c r="L168" s="204"/>
      <c r="M168" s="205"/>
      <c r="N168" s="206"/>
      <c r="O168" s="206"/>
      <c r="P168" s="206"/>
      <c r="Q168" s="206"/>
      <c r="R168" s="206"/>
      <c r="S168" s="206"/>
      <c r="T168" s="207"/>
      <c r="AT168" s="208" t="s">
        <v>122</v>
      </c>
      <c r="AU168" s="208" t="s">
        <v>81</v>
      </c>
      <c r="AV168" s="12" t="s">
        <v>79</v>
      </c>
      <c r="AW168" s="12" t="s">
        <v>31</v>
      </c>
      <c r="AX168" s="12" t="s">
        <v>74</v>
      </c>
      <c r="AY168" s="208" t="s">
        <v>113</v>
      </c>
    </row>
    <row r="169" spans="2:65" s="12" customFormat="1" ht="11.25">
      <c r="B169" s="198"/>
      <c r="C169" s="199"/>
      <c r="D169" s="200" t="s">
        <v>122</v>
      </c>
      <c r="E169" s="201" t="s">
        <v>1</v>
      </c>
      <c r="F169" s="202" t="s">
        <v>123</v>
      </c>
      <c r="G169" s="199"/>
      <c r="H169" s="201" t="s">
        <v>1</v>
      </c>
      <c r="I169" s="203"/>
      <c r="J169" s="199"/>
      <c r="K169" s="199"/>
      <c r="L169" s="204"/>
      <c r="M169" s="205"/>
      <c r="N169" s="206"/>
      <c r="O169" s="206"/>
      <c r="P169" s="206"/>
      <c r="Q169" s="206"/>
      <c r="R169" s="206"/>
      <c r="S169" s="206"/>
      <c r="T169" s="207"/>
      <c r="AT169" s="208" t="s">
        <v>122</v>
      </c>
      <c r="AU169" s="208" t="s">
        <v>81</v>
      </c>
      <c r="AV169" s="12" t="s">
        <v>79</v>
      </c>
      <c r="AW169" s="12" t="s">
        <v>31</v>
      </c>
      <c r="AX169" s="12" t="s">
        <v>74</v>
      </c>
      <c r="AY169" s="208" t="s">
        <v>113</v>
      </c>
    </row>
    <row r="170" spans="2:65" s="13" customFormat="1" ht="11.25">
      <c r="B170" s="209"/>
      <c r="C170" s="210"/>
      <c r="D170" s="200" t="s">
        <v>122</v>
      </c>
      <c r="E170" s="211" t="s">
        <v>1</v>
      </c>
      <c r="F170" s="212" t="s">
        <v>162</v>
      </c>
      <c r="G170" s="210"/>
      <c r="H170" s="213">
        <v>119.625</v>
      </c>
      <c r="I170" s="214"/>
      <c r="J170" s="210"/>
      <c r="K170" s="210"/>
      <c r="L170" s="215"/>
      <c r="M170" s="216"/>
      <c r="N170" s="217"/>
      <c r="O170" s="217"/>
      <c r="P170" s="217"/>
      <c r="Q170" s="217"/>
      <c r="R170" s="217"/>
      <c r="S170" s="217"/>
      <c r="T170" s="218"/>
      <c r="AT170" s="219" t="s">
        <v>122</v>
      </c>
      <c r="AU170" s="219" t="s">
        <v>81</v>
      </c>
      <c r="AV170" s="13" t="s">
        <v>81</v>
      </c>
      <c r="AW170" s="13" t="s">
        <v>31</v>
      </c>
      <c r="AX170" s="13" t="s">
        <v>74</v>
      </c>
      <c r="AY170" s="219" t="s">
        <v>113</v>
      </c>
    </row>
    <row r="171" spans="2:65" s="12" customFormat="1" ht="11.25">
      <c r="B171" s="198"/>
      <c r="C171" s="199"/>
      <c r="D171" s="200" t="s">
        <v>122</v>
      </c>
      <c r="E171" s="201" t="s">
        <v>1</v>
      </c>
      <c r="F171" s="202" t="s">
        <v>125</v>
      </c>
      <c r="G171" s="199"/>
      <c r="H171" s="201" t="s">
        <v>1</v>
      </c>
      <c r="I171" s="203"/>
      <c r="J171" s="199"/>
      <c r="K171" s="199"/>
      <c r="L171" s="204"/>
      <c r="M171" s="205"/>
      <c r="N171" s="206"/>
      <c r="O171" s="206"/>
      <c r="P171" s="206"/>
      <c r="Q171" s="206"/>
      <c r="R171" s="206"/>
      <c r="S171" s="206"/>
      <c r="T171" s="207"/>
      <c r="AT171" s="208" t="s">
        <v>122</v>
      </c>
      <c r="AU171" s="208" t="s">
        <v>81</v>
      </c>
      <c r="AV171" s="12" t="s">
        <v>79</v>
      </c>
      <c r="AW171" s="12" t="s">
        <v>31</v>
      </c>
      <c r="AX171" s="12" t="s">
        <v>74</v>
      </c>
      <c r="AY171" s="208" t="s">
        <v>113</v>
      </c>
    </row>
    <row r="172" spans="2:65" s="13" customFormat="1" ht="11.25">
      <c r="B172" s="209"/>
      <c r="C172" s="210"/>
      <c r="D172" s="200" t="s">
        <v>122</v>
      </c>
      <c r="E172" s="211" t="s">
        <v>1</v>
      </c>
      <c r="F172" s="212" t="s">
        <v>163</v>
      </c>
      <c r="G172" s="210"/>
      <c r="H172" s="213">
        <v>4.125</v>
      </c>
      <c r="I172" s="214"/>
      <c r="J172" s="210"/>
      <c r="K172" s="210"/>
      <c r="L172" s="215"/>
      <c r="M172" s="216"/>
      <c r="N172" s="217"/>
      <c r="O172" s="217"/>
      <c r="P172" s="217"/>
      <c r="Q172" s="217"/>
      <c r="R172" s="217"/>
      <c r="S172" s="217"/>
      <c r="T172" s="218"/>
      <c r="AT172" s="219" t="s">
        <v>122</v>
      </c>
      <c r="AU172" s="219" t="s">
        <v>81</v>
      </c>
      <c r="AV172" s="13" t="s">
        <v>81</v>
      </c>
      <c r="AW172" s="13" t="s">
        <v>31</v>
      </c>
      <c r="AX172" s="13" t="s">
        <v>74</v>
      </c>
      <c r="AY172" s="219" t="s">
        <v>113</v>
      </c>
    </row>
    <row r="173" spans="2:65" s="14" customFormat="1" ht="11.25">
      <c r="B173" s="220"/>
      <c r="C173" s="221"/>
      <c r="D173" s="200" t="s">
        <v>122</v>
      </c>
      <c r="E173" s="222" t="s">
        <v>1</v>
      </c>
      <c r="F173" s="223" t="s">
        <v>127</v>
      </c>
      <c r="G173" s="221"/>
      <c r="H173" s="224">
        <v>123.75</v>
      </c>
      <c r="I173" s="225"/>
      <c r="J173" s="221"/>
      <c r="K173" s="221"/>
      <c r="L173" s="226"/>
      <c r="M173" s="227"/>
      <c r="N173" s="228"/>
      <c r="O173" s="228"/>
      <c r="P173" s="228"/>
      <c r="Q173" s="228"/>
      <c r="R173" s="228"/>
      <c r="S173" s="228"/>
      <c r="T173" s="229"/>
      <c r="AT173" s="230" t="s">
        <v>122</v>
      </c>
      <c r="AU173" s="230" t="s">
        <v>81</v>
      </c>
      <c r="AV173" s="14" t="s">
        <v>120</v>
      </c>
      <c r="AW173" s="14" t="s">
        <v>31</v>
      </c>
      <c r="AX173" s="14" t="s">
        <v>79</v>
      </c>
      <c r="AY173" s="230" t="s">
        <v>113</v>
      </c>
    </row>
    <row r="174" spans="2:65" s="1" customFormat="1" ht="24" customHeight="1">
      <c r="B174" s="33"/>
      <c r="C174" s="185" t="s">
        <v>164</v>
      </c>
      <c r="D174" s="185" t="s">
        <v>115</v>
      </c>
      <c r="E174" s="186" t="s">
        <v>165</v>
      </c>
      <c r="F174" s="187" t="s">
        <v>166</v>
      </c>
      <c r="G174" s="188" t="s">
        <v>159</v>
      </c>
      <c r="H174" s="189">
        <v>123.75</v>
      </c>
      <c r="I174" s="190"/>
      <c r="J174" s="191">
        <f>ROUND(I174*H174,2)</f>
        <v>0</v>
      </c>
      <c r="K174" s="187" t="s">
        <v>1</v>
      </c>
      <c r="L174" s="37"/>
      <c r="M174" s="192" t="s">
        <v>1</v>
      </c>
      <c r="N174" s="193" t="s">
        <v>39</v>
      </c>
      <c r="O174" s="65"/>
      <c r="P174" s="194">
        <f>O174*H174</f>
        <v>0</v>
      </c>
      <c r="Q174" s="194">
        <v>0</v>
      </c>
      <c r="R174" s="194">
        <f>Q174*H174</f>
        <v>0</v>
      </c>
      <c r="S174" s="194">
        <v>0</v>
      </c>
      <c r="T174" s="195">
        <f>S174*H174</f>
        <v>0</v>
      </c>
      <c r="AR174" s="196" t="s">
        <v>120</v>
      </c>
      <c r="AT174" s="196" t="s">
        <v>115</v>
      </c>
      <c r="AU174" s="196" t="s">
        <v>81</v>
      </c>
      <c r="AY174" s="16" t="s">
        <v>113</v>
      </c>
      <c r="BE174" s="197">
        <f>IF(N174="základní",J174,0)</f>
        <v>0</v>
      </c>
      <c r="BF174" s="197">
        <f>IF(N174="snížená",J174,0)</f>
        <v>0</v>
      </c>
      <c r="BG174" s="197">
        <f>IF(N174="zákl. přenesená",J174,0)</f>
        <v>0</v>
      </c>
      <c r="BH174" s="197">
        <f>IF(N174="sníž. přenesená",J174,0)</f>
        <v>0</v>
      </c>
      <c r="BI174" s="197">
        <f>IF(N174="nulová",J174,0)</f>
        <v>0</v>
      </c>
      <c r="BJ174" s="16" t="s">
        <v>79</v>
      </c>
      <c r="BK174" s="197">
        <f>ROUND(I174*H174,2)</f>
        <v>0</v>
      </c>
      <c r="BL174" s="16" t="s">
        <v>120</v>
      </c>
      <c r="BM174" s="196" t="s">
        <v>167</v>
      </c>
    </row>
    <row r="175" spans="2:65" s="12" customFormat="1" ht="22.5">
      <c r="B175" s="198"/>
      <c r="C175" s="199"/>
      <c r="D175" s="200" t="s">
        <v>122</v>
      </c>
      <c r="E175" s="201" t="s">
        <v>1</v>
      </c>
      <c r="F175" s="202" t="s">
        <v>168</v>
      </c>
      <c r="G175" s="199"/>
      <c r="H175" s="201" t="s">
        <v>1</v>
      </c>
      <c r="I175" s="203"/>
      <c r="J175" s="199"/>
      <c r="K175" s="199"/>
      <c r="L175" s="204"/>
      <c r="M175" s="205"/>
      <c r="N175" s="206"/>
      <c r="O175" s="206"/>
      <c r="P175" s="206"/>
      <c r="Q175" s="206"/>
      <c r="R175" s="206"/>
      <c r="S175" s="206"/>
      <c r="T175" s="207"/>
      <c r="AT175" s="208" t="s">
        <v>122</v>
      </c>
      <c r="AU175" s="208" t="s">
        <v>81</v>
      </c>
      <c r="AV175" s="12" t="s">
        <v>79</v>
      </c>
      <c r="AW175" s="12" t="s">
        <v>31</v>
      </c>
      <c r="AX175" s="12" t="s">
        <v>74</v>
      </c>
      <c r="AY175" s="208" t="s">
        <v>113</v>
      </c>
    </row>
    <row r="176" spans="2:65" s="12" customFormat="1" ht="11.25">
      <c r="B176" s="198"/>
      <c r="C176" s="199"/>
      <c r="D176" s="200" t="s">
        <v>122</v>
      </c>
      <c r="E176" s="201" t="s">
        <v>1</v>
      </c>
      <c r="F176" s="202" t="s">
        <v>123</v>
      </c>
      <c r="G176" s="199"/>
      <c r="H176" s="201" t="s">
        <v>1</v>
      </c>
      <c r="I176" s="203"/>
      <c r="J176" s="199"/>
      <c r="K176" s="199"/>
      <c r="L176" s="204"/>
      <c r="M176" s="205"/>
      <c r="N176" s="206"/>
      <c r="O176" s="206"/>
      <c r="P176" s="206"/>
      <c r="Q176" s="206"/>
      <c r="R176" s="206"/>
      <c r="S176" s="206"/>
      <c r="T176" s="207"/>
      <c r="AT176" s="208" t="s">
        <v>122</v>
      </c>
      <c r="AU176" s="208" t="s">
        <v>81</v>
      </c>
      <c r="AV176" s="12" t="s">
        <v>79</v>
      </c>
      <c r="AW176" s="12" t="s">
        <v>31</v>
      </c>
      <c r="AX176" s="12" t="s">
        <v>74</v>
      </c>
      <c r="AY176" s="208" t="s">
        <v>113</v>
      </c>
    </row>
    <row r="177" spans="2:65" s="13" customFormat="1" ht="11.25">
      <c r="B177" s="209"/>
      <c r="C177" s="210"/>
      <c r="D177" s="200" t="s">
        <v>122</v>
      </c>
      <c r="E177" s="211" t="s">
        <v>1</v>
      </c>
      <c r="F177" s="212" t="s">
        <v>162</v>
      </c>
      <c r="G177" s="210"/>
      <c r="H177" s="213">
        <v>119.625</v>
      </c>
      <c r="I177" s="214"/>
      <c r="J177" s="210"/>
      <c r="K177" s="210"/>
      <c r="L177" s="215"/>
      <c r="M177" s="216"/>
      <c r="N177" s="217"/>
      <c r="O177" s="217"/>
      <c r="P177" s="217"/>
      <c r="Q177" s="217"/>
      <c r="R177" s="217"/>
      <c r="S177" s="217"/>
      <c r="T177" s="218"/>
      <c r="AT177" s="219" t="s">
        <v>122</v>
      </c>
      <c r="AU177" s="219" t="s">
        <v>81</v>
      </c>
      <c r="AV177" s="13" t="s">
        <v>81</v>
      </c>
      <c r="AW177" s="13" t="s">
        <v>31</v>
      </c>
      <c r="AX177" s="13" t="s">
        <v>74</v>
      </c>
      <c r="AY177" s="219" t="s">
        <v>113</v>
      </c>
    </row>
    <row r="178" spans="2:65" s="12" customFormat="1" ht="11.25">
      <c r="B178" s="198"/>
      <c r="C178" s="199"/>
      <c r="D178" s="200" t="s">
        <v>122</v>
      </c>
      <c r="E178" s="201" t="s">
        <v>1</v>
      </c>
      <c r="F178" s="202" t="s">
        <v>125</v>
      </c>
      <c r="G178" s="199"/>
      <c r="H178" s="201" t="s">
        <v>1</v>
      </c>
      <c r="I178" s="203"/>
      <c r="J178" s="199"/>
      <c r="K178" s="199"/>
      <c r="L178" s="204"/>
      <c r="M178" s="205"/>
      <c r="N178" s="206"/>
      <c r="O178" s="206"/>
      <c r="P178" s="206"/>
      <c r="Q178" s="206"/>
      <c r="R178" s="206"/>
      <c r="S178" s="206"/>
      <c r="T178" s="207"/>
      <c r="AT178" s="208" t="s">
        <v>122</v>
      </c>
      <c r="AU178" s="208" t="s">
        <v>81</v>
      </c>
      <c r="AV178" s="12" t="s">
        <v>79</v>
      </c>
      <c r="AW178" s="12" t="s">
        <v>31</v>
      </c>
      <c r="AX178" s="12" t="s">
        <v>74</v>
      </c>
      <c r="AY178" s="208" t="s">
        <v>113</v>
      </c>
    </row>
    <row r="179" spans="2:65" s="13" customFormat="1" ht="11.25">
      <c r="B179" s="209"/>
      <c r="C179" s="210"/>
      <c r="D179" s="200" t="s">
        <v>122</v>
      </c>
      <c r="E179" s="211" t="s">
        <v>1</v>
      </c>
      <c r="F179" s="212" t="s">
        <v>163</v>
      </c>
      <c r="G179" s="210"/>
      <c r="H179" s="213">
        <v>4.125</v>
      </c>
      <c r="I179" s="214"/>
      <c r="J179" s="210"/>
      <c r="K179" s="210"/>
      <c r="L179" s="215"/>
      <c r="M179" s="216"/>
      <c r="N179" s="217"/>
      <c r="O179" s="217"/>
      <c r="P179" s="217"/>
      <c r="Q179" s="217"/>
      <c r="R179" s="217"/>
      <c r="S179" s="217"/>
      <c r="T179" s="218"/>
      <c r="AT179" s="219" t="s">
        <v>122</v>
      </c>
      <c r="AU179" s="219" t="s">
        <v>81</v>
      </c>
      <c r="AV179" s="13" t="s">
        <v>81</v>
      </c>
      <c r="AW179" s="13" t="s">
        <v>31</v>
      </c>
      <c r="AX179" s="13" t="s">
        <v>74</v>
      </c>
      <c r="AY179" s="219" t="s">
        <v>113</v>
      </c>
    </row>
    <row r="180" spans="2:65" s="14" customFormat="1" ht="11.25">
      <c r="B180" s="220"/>
      <c r="C180" s="221"/>
      <c r="D180" s="200" t="s">
        <v>122</v>
      </c>
      <c r="E180" s="222" t="s">
        <v>1</v>
      </c>
      <c r="F180" s="223" t="s">
        <v>127</v>
      </c>
      <c r="G180" s="221"/>
      <c r="H180" s="224">
        <v>123.75</v>
      </c>
      <c r="I180" s="225"/>
      <c r="J180" s="221"/>
      <c r="K180" s="221"/>
      <c r="L180" s="226"/>
      <c r="M180" s="227"/>
      <c r="N180" s="228"/>
      <c r="O180" s="228"/>
      <c r="P180" s="228"/>
      <c r="Q180" s="228"/>
      <c r="R180" s="228"/>
      <c r="S180" s="228"/>
      <c r="T180" s="229"/>
      <c r="AT180" s="230" t="s">
        <v>122</v>
      </c>
      <c r="AU180" s="230" t="s">
        <v>81</v>
      </c>
      <c r="AV180" s="14" t="s">
        <v>120</v>
      </c>
      <c r="AW180" s="14" t="s">
        <v>31</v>
      </c>
      <c r="AX180" s="14" t="s">
        <v>79</v>
      </c>
      <c r="AY180" s="230" t="s">
        <v>113</v>
      </c>
    </row>
    <row r="181" spans="2:65" s="1" customFormat="1" ht="24" customHeight="1">
      <c r="B181" s="33"/>
      <c r="C181" s="185" t="s">
        <v>8</v>
      </c>
      <c r="D181" s="185" t="s">
        <v>115</v>
      </c>
      <c r="E181" s="186" t="s">
        <v>169</v>
      </c>
      <c r="F181" s="187" t="s">
        <v>170</v>
      </c>
      <c r="G181" s="188" t="s">
        <v>159</v>
      </c>
      <c r="H181" s="189">
        <v>1113.75</v>
      </c>
      <c r="I181" s="190"/>
      <c r="J181" s="191">
        <f>ROUND(I181*H181,2)</f>
        <v>0</v>
      </c>
      <c r="K181" s="187" t="s">
        <v>119</v>
      </c>
      <c r="L181" s="37"/>
      <c r="M181" s="192" t="s">
        <v>1</v>
      </c>
      <c r="N181" s="193" t="s">
        <v>39</v>
      </c>
      <c r="O181" s="65"/>
      <c r="P181" s="194">
        <f>O181*H181</f>
        <v>0</v>
      </c>
      <c r="Q181" s="194">
        <v>0</v>
      </c>
      <c r="R181" s="194">
        <f>Q181*H181</f>
        <v>0</v>
      </c>
      <c r="S181" s="194">
        <v>0</v>
      </c>
      <c r="T181" s="195">
        <f>S181*H181</f>
        <v>0</v>
      </c>
      <c r="AR181" s="196" t="s">
        <v>120</v>
      </c>
      <c r="AT181" s="196" t="s">
        <v>115</v>
      </c>
      <c r="AU181" s="196" t="s">
        <v>81</v>
      </c>
      <c r="AY181" s="16" t="s">
        <v>113</v>
      </c>
      <c r="BE181" s="197">
        <f>IF(N181="základní",J181,0)</f>
        <v>0</v>
      </c>
      <c r="BF181" s="197">
        <f>IF(N181="snížená",J181,0)</f>
        <v>0</v>
      </c>
      <c r="BG181" s="197">
        <f>IF(N181="zákl. přenesená",J181,0)</f>
        <v>0</v>
      </c>
      <c r="BH181" s="197">
        <f>IF(N181="sníž. přenesená",J181,0)</f>
        <v>0</v>
      </c>
      <c r="BI181" s="197">
        <f>IF(N181="nulová",J181,0)</f>
        <v>0</v>
      </c>
      <c r="BJ181" s="16" t="s">
        <v>79</v>
      </c>
      <c r="BK181" s="197">
        <f>ROUND(I181*H181,2)</f>
        <v>0</v>
      </c>
      <c r="BL181" s="16" t="s">
        <v>120</v>
      </c>
      <c r="BM181" s="196" t="s">
        <v>171</v>
      </c>
    </row>
    <row r="182" spans="2:65" s="12" customFormat="1" ht="22.5">
      <c r="B182" s="198"/>
      <c r="C182" s="199"/>
      <c r="D182" s="200" t="s">
        <v>122</v>
      </c>
      <c r="E182" s="201" t="s">
        <v>1</v>
      </c>
      <c r="F182" s="202" t="s">
        <v>168</v>
      </c>
      <c r="G182" s="199"/>
      <c r="H182" s="201" t="s">
        <v>1</v>
      </c>
      <c r="I182" s="203"/>
      <c r="J182" s="199"/>
      <c r="K182" s="199"/>
      <c r="L182" s="204"/>
      <c r="M182" s="205"/>
      <c r="N182" s="206"/>
      <c r="O182" s="206"/>
      <c r="P182" s="206"/>
      <c r="Q182" s="206"/>
      <c r="R182" s="206"/>
      <c r="S182" s="206"/>
      <c r="T182" s="207"/>
      <c r="AT182" s="208" t="s">
        <v>122</v>
      </c>
      <c r="AU182" s="208" t="s">
        <v>81</v>
      </c>
      <c r="AV182" s="12" t="s">
        <v>79</v>
      </c>
      <c r="AW182" s="12" t="s">
        <v>31</v>
      </c>
      <c r="AX182" s="12" t="s">
        <v>74</v>
      </c>
      <c r="AY182" s="208" t="s">
        <v>113</v>
      </c>
    </row>
    <row r="183" spans="2:65" s="12" customFormat="1" ht="11.25">
      <c r="B183" s="198"/>
      <c r="C183" s="199"/>
      <c r="D183" s="200" t="s">
        <v>122</v>
      </c>
      <c r="E183" s="201" t="s">
        <v>1</v>
      </c>
      <c r="F183" s="202" t="s">
        <v>123</v>
      </c>
      <c r="G183" s="199"/>
      <c r="H183" s="201" t="s">
        <v>1</v>
      </c>
      <c r="I183" s="203"/>
      <c r="J183" s="199"/>
      <c r="K183" s="199"/>
      <c r="L183" s="204"/>
      <c r="M183" s="205"/>
      <c r="N183" s="206"/>
      <c r="O183" s="206"/>
      <c r="P183" s="206"/>
      <c r="Q183" s="206"/>
      <c r="R183" s="206"/>
      <c r="S183" s="206"/>
      <c r="T183" s="207"/>
      <c r="AT183" s="208" t="s">
        <v>122</v>
      </c>
      <c r="AU183" s="208" t="s">
        <v>81</v>
      </c>
      <c r="AV183" s="12" t="s">
        <v>79</v>
      </c>
      <c r="AW183" s="12" t="s">
        <v>31</v>
      </c>
      <c r="AX183" s="12" t="s">
        <v>74</v>
      </c>
      <c r="AY183" s="208" t="s">
        <v>113</v>
      </c>
    </row>
    <row r="184" spans="2:65" s="13" customFormat="1" ht="11.25">
      <c r="B184" s="209"/>
      <c r="C184" s="210"/>
      <c r="D184" s="200" t="s">
        <v>122</v>
      </c>
      <c r="E184" s="211" t="s">
        <v>1</v>
      </c>
      <c r="F184" s="212" t="s">
        <v>172</v>
      </c>
      <c r="G184" s="210"/>
      <c r="H184" s="213">
        <v>1076.625</v>
      </c>
      <c r="I184" s="214"/>
      <c r="J184" s="210"/>
      <c r="K184" s="210"/>
      <c r="L184" s="215"/>
      <c r="M184" s="216"/>
      <c r="N184" s="217"/>
      <c r="O184" s="217"/>
      <c r="P184" s="217"/>
      <c r="Q184" s="217"/>
      <c r="R184" s="217"/>
      <c r="S184" s="217"/>
      <c r="T184" s="218"/>
      <c r="AT184" s="219" t="s">
        <v>122</v>
      </c>
      <c r="AU184" s="219" t="s">
        <v>81</v>
      </c>
      <c r="AV184" s="13" t="s">
        <v>81</v>
      </c>
      <c r="AW184" s="13" t="s">
        <v>31</v>
      </c>
      <c r="AX184" s="13" t="s">
        <v>74</v>
      </c>
      <c r="AY184" s="219" t="s">
        <v>113</v>
      </c>
    </row>
    <row r="185" spans="2:65" s="12" customFormat="1" ht="11.25">
      <c r="B185" s="198"/>
      <c r="C185" s="199"/>
      <c r="D185" s="200" t="s">
        <v>122</v>
      </c>
      <c r="E185" s="201" t="s">
        <v>1</v>
      </c>
      <c r="F185" s="202" t="s">
        <v>125</v>
      </c>
      <c r="G185" s="199"/>
      <c r="H185" s="201" t="s">
        <v>1</v>
      </c>
      <c r="I185" s="203"/>
      <c r="J185" s="199"/>
      <c r="K185" s="199"/>
      <c r="L185" s="204"/>
      <c r="M185" s="205"/>
      <c r="N185" s="206"/>
      <c r="O185" s="206"/>
      <c r="P185" s="206"/>
      <c r="Q185" s="206"/>
      <c r="R185" s="206"/>
      <c r="S185" s="206"/>
      <c r="T185" s="207"/>
      <c r="AT185" s="208" t="s">
        <v>122</v>
      </c>
      <c r="AU185" s="208" t="s">
        <v>81</v>
      </c>
      <c r="AV185" s="12" t="s">
        <v>79</v>
      </c>
      <c r="AW185" s="12" t="s">
        <v>31</v>
      </c>
      <c r="AX185" s="12" t="s">
        <v>74</v>
      </c>
      <c r="AY185" s="208" t="s">
        <v>113</v>
      </c>
    </row>
    <row r="186" spans="2:65" s="13" customFormat="1" ht="11.25">
      <c r="B186" s="209"/>
      <c r="C186" s="210"/>
      <c r="D186" s="200" t="s">
        <v>122</v>
      </c>
      <c r="E186" s="211" t="s">
        <v>1</v>
      </c>
      <c r="F186" s="212" t="s">
        <v>173</v>
      </c>
      <c r="G186" s="210"/>
      <c r="H186" s="213">
        <v>37.125</v>
      </c>
      <c r="I186" s="214"/>
      <c r="J186" s="210"/>
      <c r="K186" s="210"/>
      <c r="L186" s="215"/>
      <c r="M186" s="216"/>
      <c r="N186" s="217"/>
      <c r="O186" s="217"/>
      <c r="P186" s="217"/>
      <c r="Q186" s="217"/>
      <c r="R186" s="217"/>
      <c r="S186" s="217"/>
      <c r="T186" s="218"/>
      <c r="AT186" s="219" t="s">
        <v>122</v>
      </c>
      <c r="AU186" s="219" t="s">
        <v>81</v>
      </c>
      <c r="AV186" s="13" t="s">
        <v>81</v>
      </c>
      <c r="AW186" s="13" t="s">
        <v>31</v>
      </c>
      <c r="AX186" s="13" t="s">
        <v>74</v>
      </c>
      <c r="AY186" s="219" t="s">
        <v>113</v>
      </c>
    </row>
    <row r="187" spans="2:65" s="14" customFormat="1" ht="11.25">
      <c r="B187" s="220"/>
      <c r="C187" s="221"/>
      <c r="D187" s="200" t="s">
        <v>122</v>
      </c>
      <c r="E187" s="222" t="s">
        <v>1</v>
      </c>
      <c r="F187" s="223" t="s">
        <v>127</v>
      </c>
      <c r="G187" s="221"/>
      <c r="H187" s="224">
        <v>1113.75</v>
      </c>
      <c r="I187" s="225"/>
      <c r="J187" s="221"/>
      <c r="K187" s="221"/>
      <c r="L187" s="226"/>
      <c r="M187" s="227"/>
      <c r="N187" s="228"/>
      <c r="O187" s="228"/>
      <c r="P187" s="228"/>
      <c r="Q187" s="228"/>
      <c r="R187" s="228"/>
      <c r="S187" s="228"/>
      <c r="T187" s="229"/>
      <c r="AT187" s="230" t="s">
        <v>122</v>
      </c>
      <c r="AU187" s="230" t="s">
        <v>81</v>
      </c>
      <c r="AV187" s="14" t="s">
        <v>120</v>
      </c>
      <c r="AW187" s="14" t="s">
        <v>31</v>
      </c>
      <c r="AX187" s="14" t="s">
        <v>79</v>
      </c>
      <c r="AY187" s="230" t="s">
        <v>113</v>
      </c>
    </row>
    <row r="188" spans="2:65" s="1" customFormat="1" ht="16.5" customHeight="1">
      <c r="B188" s="33"/>
      <c r="C188" s="185" t="s">
        <v>174</v>
      </c>
      <c r="D188" s="185" t="s">
        <v>115</v>
      </c>
      <c r="E188" s="186" t="s">
        <v>175</v>
      </c>
      <c r="F188" s="187" t="s">
        <v>176</v>
      </c>
      <c r="G188" s="188" t="s">
        <v>159</v>
      </c>
      <c r="H188" s="189">
        <v>123.75</v>
      </c>
      <c r="I188" s="190"/>
      <c r="J188" s="191">
        <f>ROUND(I188*H188,2)</f>
        <v>0</v>
      </c>
      <c r="K188" s="187" t="s">
        <v>119</v>
      </c>
      <c r="L188" s="37"/>
      <c r="M188" s="192" t="s">
        <v>1</v>
      </c>
      <c r="N188" s="193" t="s">
        <v>39</v>
      </c>
      <c r="O188" s="65"/>
      <c r="P188" s="194">
        <f>O188*H188</f>
        <v>0</v>
      </c>
      <c r="Q188" s="194">
        <v>0</v>
      </c>
      <c r="R188" s="194">
        <f>Q188*H188</f>
        <v>0</v>
      </c>
      <c r="S188" s="194">
        <v>0</v>
      </c>
      <c r="T188" s="195">
        <f>S188*H188</f>
        <v>0</v>
      </c>
      <c r="AR188" s="196" t="s">
        <v>120</v>
      </c>
      <c r="AT188" s="196" t="s">
        <v>115</v>
      </c>
      <c r="AU188" s="196" t="s">
        <v>81</v>
      </c>
      <c r="AY188" s="16" t="s">
        <v>113</v>
      </c>
      <c r="BE188" s="197">
        <f>IF(N188="základní",J188,0)</f>
        <v>0</v>
      </c>
      <c r="BF188" s="197">
        <f>IF(N188="snížená",J188,0)</f>
        <v>0</v>
      </c>
      <c r="BG188" s="197">
        <f>IF(N188="zákl. přenesená",J188,0)</f>
        <v>0</v>
      </c>
      <c r="BH188" s="197">
        <f>IF(N188="sníž. přenesená",J188,0)</f>
        <v>0</v>
      </c>
      <c r="BI188" s="197">
        <f>IF(N188="nulová",J188,0)</f>
        <v>0</v>
      </c>
      <c r="BJ188" s="16" t="s">
        <v>79</v>
      </c>
      <c r="BK188" s="197">
        <f>ROUND(I188*H188,2)</f>
        <v>0</v>
      </c>
      <c r="BL188" s="16" t="s">
        <v>120</v>
      </c>
      <c r="BM188" s="196" t="s">
        <v>177</v>
      </c>
    </row>
    <row r="189" spans="2:65" s="12" customFormat="1" ht="22.5">
      <c r="B189" s="198"/>
      <c r="C189" s="199"/>
      <c r="D189" s="200" t="s">
        <v>122</v>
      </c>
      <c r="E189" s="201" t="s">
        <v>1</v>
      </c>
      <c r="F189" s="202" t="s">
        <v>168</v>
      </c>
      <c r="G189" s="199"/>
      <c r="H189" s="201" t="s">
        <v>1</v>
      </c>
      <c r="I189" s="203"/>
      <c r="J189" s="199"/>
      <c r="K189" s="199"/>
      <c r="L189" s="204"/>
      <c r="M189" s="205"/>
      <c r="N189" s="206"/>
      <c r="O189" s="206"/>
      <c r="P189" s="206"/>
      <c r="Q189" s="206"/>
      <c r="R189" s="206"/>
      <c r="S189" s="206"/>
      <c r="T189" s="207"/>
      <c r="AT189" s="208" t="s">
        <v>122</v>
      </c>
      <c r="AU189" s="208" t="s">
        <v>81</v>
      </c>
      <c r="AV189" s="12" t="s">
        <v>79</v>
      </c>
      <c r="AW189" s="12" t="s">
        <v>31</v>
      </c>
      <c r="AX189" s="12" t="s">
        <v>74</v>
      </c>
      <c r="AY189" s="208" t="s">
        <v>113</v>
      </c>
    </row>
    <row r="190" spans="2:65" s="12" customFormat="1" ht="11.25">
      <c r="B190" s="198"/>
      <c r="C190" s="199"/>
      <c r="D190" s="200" t="s">
        <v>122</v>
      </c>
      <c r="E190" s="201" t="s">
        <v>1</v>
      </c>
      <c r="F190" s="202" t="s">
        <v>123</v>
      </c>
      <c r="G190" s="199"/>
      <c r="H190" s="201" t="s">
        <v>1</v>
      </c>
      <c r="I190" s="203"/>
      <c r="J190" s="199"/>
      <c r="K190" s="199"/>
      <c r="L190" s="204"/>
      <c r="M190" s="205"/>
      <c r="N190" s="206"/>
      <c r="O190" s="206"/>
      <c r="P190" s="206"/>
      <c r="Q190" s="206"/>
      <c r="R190" s="206"/>
      <c r="S190" s="206"/>
      <c r="T190" s="207"/>
      <c r="AT190" s="208" t="s">
        <v>122</v>
      </c>
      <c r="AU190" s="208" t="s">
        <v>81</v>
      </c>
      <c r="AV190" s="12" t="s">
        <v>79</v>
      </c>
      <c r="AW190" s="12" t="s">
        <v>31</v>
      </c>
      <c r="AX190" s="12" t="s">
        <v>74</v>
      </c>
      <c r="AY190" s="208" t="s">
        <v>113</v>
      </c>
    </row>
    <row r="191" spans="2:65" s="13" customFormat="1" ht="11.25">
      <c r="B191" s="209"/>
      <c r="C191" s="210"/>
      <c r="D191" s="200" t="s">
        <v>122</v>
      </c>
      <c r="E191" s="211" t="s">
        <v>1</v>
      </c>
      <c r="F191" s="212" t="s">
        <v>162</v>
      </c>
      <c r="G191" s="210"/>
      <c r="H191" s="213">
        <v>119.625</v>
      </c>
      <c r="I191" s="214"/>
      <c r="J191" s="210"/>
      <c r="K191" s="210"/>
      <c r="L191" s="215"/>
      <c r="M191" s="216"/>
      <c r="N191" s="217"/>
      <c r="O191" s="217"/>
      <c r="P191" s="217"/>
      <c r="Q191" s="217"/>
      <c r="R191" s="217"/>
      <c r="S191" s="217"/>
      <c r="T191" s="218"/>
      <c r="AT191" s="219" t="s">
        <v>122</v>
      </c>
      <c r="AU191" s="219" t="s">
        <v>81</v>
      </c>
      <c r="AV191" s="13" t="s">
        <v>81</v>
      </c>
      <c r="AW191" s="13" t="s">
        <v>31</v>
      </c>
      <c r="AX191" s="13" t="s">
        <v>74</v>
      </c>
      <c r="AY191" s="219" t="s">
        <v>113</v>
      </c>
    </row>
    <row r="192" spans="2:65" s="12" customFormat="1" ht="11.25">
      <c r="B192" s="198"/>
      <c r="C192" s="199"/>
      <c r="D192" s="200" t="s">
        <v>122</v>
      </c>
      <c r="E192" s="201" t="s">
        <v>1</v>
      </c>
      <c r="F192" s="202" t="s">
        <v>125</v>
      </c>
      <c r="G192" s="199"/>
      <c r="H192" s="201" t="s">
        <v>1</v>
      </c>
      <c r="I192" s="203"/>
      <c r="J192" s="199"/>
      <c r="K192" s="199"/>
      <c r="L192" s="204"/>
      <c r="M192" s="205"/>
      <c r="N192" s="206"/>
      <c r="O192" s="206"/>
      <c r="P192" s="206"/>
      <c r="Q192" s="206"/>
      <c r="R192" s="206"/>
      <c r="S192" s="206"/>
      <c r="T192" s="207"/>
      <c r="AT192" s="208" t="s">
        <v>122</v>
      </c>
      <c r="AU192" s="208" t="s">
        <v>81</v>
      </c>
      <c r="AV192" s="12" t="s">
        <v>79</v>
      </c>
      <c r="AW192" s="12" t="s">
        <v>31</v>
      </c>
      <c r="AX192" s="12" t="s">
        <v>74</v>
      </c>
      <c r="AY192" s="208" t="s">
        <v>113</v>
      </c>
    </row>
    <row r="193" spans="2:65" s="13" customFormat="1" ht="11.25">
      <c r="B193" s="209"/>
      <c r="C193" s="210"/>
      <c r="D193" s="200" t="s">
        <v>122</v>
      </c>
      <c r="E193" s="211" t="s">
        <v>1</v>
      </c>
      <c r="F193" s="212" t="s">
        <v>163</v>
      </c>
      <c r="G193" s="210"/>
      <c r="H193" s="213">
        <v>4.125</v>
      </c>
      <c r="I193" s="214"/>
      <c r="J193" s="210"/>
      <c r="K193" s="210"/>
      <c r="L193" s="215"/>
      <c r="M193" s="216"/>
      <c r="N193" s="217"/>
      <c r="O193" s="217"/>
      <c r="P193" s="217"/>
      <c r="Q193" s="217"/>
      <c r="R193" s="217"/>
      <c r="S193" s="217"/>
      <c r="T193" s="218"/>
      <c r="AT193" s="219" t="s">
        <v>122</v>
      </c>
      <c r="AU193" s="219" t="s">
        <v>81</v>
      </c>
      <c r="AV193" s="13" t="s">
        <v>81</v>
      </c>
      <c r="AW193" s="13" t="s">
        <v>31</v>
      </c>
      <c r="AX193" s="13" t="s">
        <v>74</v>
      </c>
      <c r="AY193" s="219" t="s">
        <v>113</v>
      </c>
    </row>
    <row r="194" spans="2:65" s="14" customFormat="1" ht="11.25">
      <c r="B194" s="220"/>
      <c r="C194" s="221"/>
      <c r="D194" s="200" t="s">
        <v>122</v>
      </c>
      <c r="E194" s="222" t="s">
        <v>1</v>
      </c>
      <c r="F194" s="223" t="s">
        <v>127</v>
      </c>
      <c r="G194" s="221"/>
      <c r="H194" s="224">
        <v>123.75</v>
      </c>
      <c r="I194" s="225"/>
      <c r="J194" s="221"/>
      <c r="K194" s="221"/>
      <c r="L194" s="226"/>
      <c r="M194" s="227"/>
      <c r="N194" s="228"/>
      <c r="O194" s="228"/>
      <c r="P194" s="228"/>
      <c r="Q194" s="228"/>
      <c r="R194" s="228"/>
      <c r="S194" s="228"/>
      <c r="T194" s="229"/>
      <c r="AT194" s="230" t="s">
        <v>122</v>
      </c>
      <c r="AU194" s="230" t="s">
        <v>81</v>
      </c>
      <c r="AV194" s="14" t="s">
        <v>120</v>
      </c>
      <c r="AW194" s="14" t="s">
        <v>31</v>
      </c>
      <c r="AX194" s="14" t="s">
        <v>79</v>
      </c>
      <c r="AY194" s="230" t="s">
        <v>113</v>
      </c>
    </row>
    <row r="195" spans="2:65" s="11" customFormat="1" ht="22.9" customHeight="1">
      <c r="B195" s="169"/>
      <c r="C195" s="170"/>
      <c r="D195" s="171" t="s">
        <v>73</v>
      </c>
      <c r="E195" s="183" t="s">
        <v>178</v>
      </c>
      <c r="F195" s="183" t="s">
        <v>179</v>
      </c>
      <c r="G195" s="170"/>
      <c r="H195" s="170"/>
      <c r="I195" s="173"/>
      <c r="J195" s="184">
        <f>BK195</f>
        <v>0</v>
      </c>
      <c r="K195" s="170"/>
      <c r="L195" s="175"/>
      <c r="M195" s="176"/>
      <c r="N195" s="177"/>
      <c r="O195" s="177"/>
      <c r="P195" s="178">
        <f>P196</f>
        <v>0</v>
      </c>
      <c r="Q195" s="177"/>
      <c r="R195" s="178">
        <f>R196</f>
        <v>0</v>
      </c>
      <c r="S195" s="177"/>
      <c r="T195" s="179">
        <f>T196</f>
        <v>0</v>
      </c>
      <c r="AR195" s="180" t="s">
        <v>79</v>
      </c>
      <c r="AT195" s="181" t="s">
        <v>73</v>
      </c>
      <c r="AU195" s="181" t="s">
        <v>79</v>
      </c>
      <c r="AY195" s="180" t="s">
        <v>113</v>
      </c>
      <c r="BK195" s="182">
        <f>BK196</f>
        <v>0</v>
      </c>
    </row>
    <row r="196" spans="2:65" s="1" customFormat="1" ht="24" customHeight="1">
      <c r="B196" s="33"/>
      <c r="C196" s="185" t="s">
        <v>180</v>
      </c>
      <c r="D196" s="185" t="s">
        <v>115</v>
      </c>
      <c r="E196" s="186" t="s">
        <v>181</v>
      </c>
      <c r="F196" s="187" t="s">
        <v>182</v>
      </c>
      <c r="G196" s="188" t="s">
        <v>159</v>
      </c>
      <c r="H196" s="189">
        <v>109.04300000000001</v>
      </c>
      <c r="I196" s="190"/>
      <c r="J196" s="191">
        <f>ROUND(I196*H196,2)</f>
        <v>0</v>
      </c>
      <c r="K196" s="187" t="s">
        <v>119</v>
      </c>
      <c r="L196" s="37"/>
      <c r="M196" s="192" t="s">
        <v>1</v>
      </c>
      <c r="N196" s="193" t="s">
        <v>39</v>
      </c>
      <c r="O196" s="65"/>
      <c r="P196" s="194">
        <f>O196*H196</f>
        <v>0</v>
      </c>
      <c r="Q196" s="194">
        <v>0</v>
      </c>
      <c r="R196" s="194">
        <f>Q196*H196</f>
        <v>0</v>
      </c>
      <c r="S196" s="194">
        <v>0</v>
      </c>
      <c r="T196" s="195">
        <f>S196*H196</f>
        <v>0</v>
      </c>
      <c r="AR196" s="196" t="s">
        <v>120</v>
      </c>
      <c r="AT196" s="196" t="s">
        <v>115</v>
      </c>
      <c r="AU196" s="196" t="s">
        <v>81</v>
      </c>
      <c r="AY196" s="16" t="s">
        <v>113</v>
      </c>
      <c r="BE196" s="197">
        <f>IF(N196="základní",J196,0)</f>
        <v>0</v>
      </c>
      <c r="BF196" s="197">
        <f>IF(N196="snížená",J196,0)</f>
        <v>0</v>
      </c>
      <c r="BG196" s="197">
        <f>IF(N196="zákl. přenesená",J196,0)</f>
        <v>0</v>
      </c>
      <c r="BH196" s="197">
        <f>IF(N196="sníž. přenesená",J196,0)</f>
        <v>0</v>
      </c>
      <c r="BI196" s="197">
        <f>IF(N196="nulová",J196,0)</f>
        <v>0</v>
      </c>
      <c r="BJ196" s="16" t="s">
        <v>79</v>
      </c>
      <c r="BK196" s="197">
        <f>ROUND(I196*H196,2)</f>
        <v>0</v>
      </c>
      <c r="BL196" s="16" t="s">
        <v>120</v>
      </c>
      <c r="BM196" s="196" t="s">
        <v>183</v>
      </c>
    </row>
    <row r="197" spans="2:65" s="11" customFormat="1" ht="25.9" customHeight="1">
      <c r="B197" s="169"/>
      <c r="C197" s="170"/>
      <c r="D197" s="171" t="s">
        <v>73</v>
      </c>
      <c r="E197" s="172" t="s">
        <v>184</v>
      </c>
      <c r="F197" s="172" t="s">
        <v>185</v>
      </c>
      <c r="G197" s="170"/>
      <c r="H197" s="170"/>
      <c r="I197" s="173"/>
      <c r="J197" s="174">
        <f>BK197</f>
        <v>0</v>
      </c>
      <c r="K197" s="170"/>
      <c r="L197" s="175"/>
      <c r="M197" s="176"/>
      <c r="N197" s="177"/>
      <c r="O197" s="177"/>
      <c r="P197" s="178">
        <f>P198</f>
        <v>0</v>
      </c>
      <c r="Q197" s="177"/>
      <c r="R197" s="178">
        <f>R198</f>
        <v>0</v>
      </c>
      <c r="S197" s="177"/>
      <c r="T197" s="179">
        <f>T198</f>
        <v>0</v>
      </c>
      <c r="AR197" s="180" t="s">
        <v>120</v>
      </c>
      <c r="AT197" s="181" t="s">
        <v>73</v>
      </c>
      <c r="AU197" s="181" t="s">
        <v>74</v>
      </c>
      <c r="AY197" s="180" t="s">
        <v>113</v>
      </c>
      <c r="BK197" s="182">
        <f>BK198</f>
        <v>0</v>
      </c>
    </row>
    <row r="198" spans="2:65" s="11" customFormat="1" ht="22.9" customHeight="1">
      <c r="B198" s="169"/>
      <c r="C198" s="170"/>
      <c r="D198" s="171" t="s">
        <v>73</v>
      </c>
      <c r="E198" s="183" t="s">
        <v>186</v>
      </c>
      <c r="F198" s="183" t="s">
        <v>185</v>
      </c>
      <c r="G198" s="170"/>
      <c r="H198" s="170"/>
      <c r="I198" s="173"/>
      <c r="J198" s="184">
        <f>BK198</f>
        <v>0</v>
      </c>
      <c r="K198" s="170"/>
      <c r="L198" s="175"/>
      <c r="M198" s="176"/>
      <c r="N198" s="177"/>
      <c r="O198" s="177"/>
      <c r="P198" s="178">
        <f>SUM(P199:P201)</f>
        <v>0</v>
      </c>
      <c r="Q198" s="177"/>
      <c r="R198" s="178">
        <f>SUM(R199:R201)</f>
        <v>0</v>
      </c>
      <c r="S198" s="177"/>
      <c r="T198" s="179">
        <f>SUM(T199:T201)</f>
        <v>0</v>
      </c>
      <c r="AR198" s="180" t="s">
        <v>120</v>
      </c>
      <c r="AT198" s="181" t="s">
        <v>73</v>
      </c>
      <c r="AU198" s="181" t="s">
        <v>79</v>
      </c>
      <c r="AY198" s="180" t="s">
        <v>113</v>
      </c>
      <c r="BK198" s="182">
        <f>SUM(BK199:BK201)</f>
        <v>0</v>
      </c>
    </row>
    <row r="199" spans="2:65" s="1" customFormat="1" ht="16.5" customHeight="1">
      <c r="B199" s="33"/>
      <c r="C199" s="185" t="s">
        <v>187</v>
      </c>
      <c r="D199" s="185" t="s">
        <v>115</v>
      </c>
      <c r="E199" s="186" t="s">
        <v>188</v>
      </c>
      <c r="F199" s="187" t="s">
        <v>189</v>
      </c>
      <c r="G199" s="188" t="s">
        <v>190</v>
      </c>
      <c r="H199" s="189">
        <v>1</v>
      </c>
      <c r="I199" s="190"/>
      <c r="J199" s="191">
        <f>ROUND(I199*H199,2)</f>
        <v>0</v>
      </c>
      <c r="K199" s="187" t="s">
        <v>1</v>
      </c>
      <c r="L199" s="37"/>
      <c r="M199" s="192" t="s">
        <v>1</v>
      </c>
      <c r="N199" s="193" t="s">
        <v>39</v>
      </c>
      <c r="O199" s="65"/>
      <c r="P199" s="194">
        <f>O199*H199</f>
        <v>0</v>
      </c>
      <c r="Q199" s="194">
        <v>0</v>
      </c>
      <c r="R199" s="194">
        <f>Q199*H199</f>
        <v>0</v>
      </c>
      <c r="S199" s="194">
        <v>0</v>
      </c>
      <c r="T199" s="195">
        <f>S199*H199</f>
        <v>0</v>
      </c>
      <c r="AR199" s="196" t="s">
        <v>191</v>
      </c>
      <c r="AT199" s="196" t="s">
        <v>115</v>
      </c>
      <c r="AU199" s="196" t="s">
        <v>81</v>
      </c>
      <c r="AY199" s="16" t="s">
        <v>113</v>
      </c>
      <c r="BE199" s="197">
        <f>IF(N199="základní",J199,0)</f>
        <v>0</v>
      </c>
      <c r="BF199" s="197">
        <f>IF(N199="snížená",J199,0)</f>
        <v>0</v>
      </c>
      <c r="BG199" s="197">
        <f>IF(N199="zákl. přenesená",J199,0)</f>
        <v>0</v>
      </c>
      <c r="BH199" s="197">
        <f>IF(N199="sníž. přenesená",J199,0)</f>
        <v>0</v>
      </c>
      <c r="BI199" s="197">
        <f>IF(N199="nulová",J199,0)</f>
        <v>0</v>
      </c>
      <c r="BJ199" s="16" t="s">
        <v>79</v>
      </c>
      <c r="BK199" s="197">
        <f>ROUND(I199*H199,2)</f>
        <v>0</v>
      </c>
      <c r="BL199" s="16" t="s">
        <v>191</v>
      </c>
      <c r="BM199" s="196" t="s">
        <v>192</v>
      </c>
    </row>
    <row r="200" spans="2:65" s="12" customFormat="1" ht="22.5">
      <c r="B200" s="198"/>
      <c r="C200" s="199"/>
      <c r="D200" s="200" t="s">
        <v>122</v>
      </c>
      <c r="E200" s="201" t="s">
        <v>1</v>
      </c>
      <c r="F200" s="202" t="s">
        <v>193</v>
      </c>
      <c r="G200" s="199"/>
      <c r="H200" s="201" t="s">
        <v>1</v>
      </c>
      <c r="I200" s="203"/>
      <c r="J200" s="199"/>
      <c r="K200" s="199"/>
      <c r="L200" s="204"/>
      <c r="M200" s="205"/>
      <c r="N200" s="206"/>
      <c r="O200" s="206"/>
      <c r="P200" s="206"/>
      <c r="Q200" s="206"/>
      <c r="R200" s="206"/>
      <c r="S200" s="206"/>
      <c r="T200" s="207"/>
      <c r="AT200" s="208" t="s">
        <v>122</v>
      </c>
      <c r="AU200" s="208" t="s">
        <v>81</v>
      </c>
      <c r="AV200" s="12" t="s">
        <v>79</v>
      </c>
      <c r="AW200" s="12" t="s">
        <v>31</v>
      </c>
      <c r="AX200" s="12" t="s">
        <v>74</v>
      </c>
      <c r="AY200" s="208" t="s">
        <v>113</v>
      </c>
    </row>
    <row r="201" spans="2:65" s="13" customFormat="1" ht="11.25">
      <c r="B201" s="209"/>
      <c r="C201" s="210"/>
      <c r="D201" s="200" t="s">
        <v>122</v>
      </c>
      <c r="E201" s="211" t="s">
        <v>1</v>
      </c>
      <c r="F201" s="212" t="s">
        <v>79</v>
      </c>
      <c r="G201" s="210"/>
      <c r="H201" s="213">
        <v>1</v>
      </c>
      <c r="I201" s="214"/>
      <c r="J201" s="210"/>
      <c r="K201" s="210"/>
      <c r="L201" s="215"/>
      <c r="M201" s="216"/>
      <c r="N201" s="217"/>
      <c r="O201" s="217"/>
      <c r="P201" s="217"/>
      <c r="Q201" s="217"/>
      <c r="R201" s="217"/>
      <c r="S201" s="217"/>
      <c r="T201" s="218"/>
      <c r="AT201" s="219" t="s">
        <v>122</v>
      </c>
      <c r="AU201" s="219" t="s">
        <v>81</v>
      </c>
      <c r="AV201" s="13" t="s">
        <v>81</v>
      </c>
      <c r="AW201" s="13" t="s">
        <v>31</v>
      </c>
      <c r="AX201" s="13" t="s">
        <v>79</v>
      </c>
      <c r="AY201" s="219" t="s">
        <v>113</v>
      </c>
    </row>
    <row r="202" spans="2:65" s="11" customFormat="1" ht="25.9" customHeight="1">
      <c r="B202" s="169"/>
      <c r="C202" s="170"/>
      <c r="D202" s="171" t="s">
        <v>73</v>
      </c>
      <c r="E202" s="172" t="s">
        <v>194</v>
      </c>
      <c r="F202" s="172" t="s">
        <v>195</v>
      </c>
      <c r="G202" s="170"/>
      <c r="H202" s="170"/>
      <c r="I202" s="173"/>
      <c r="J202" s="174">
        <f>BK202</f>
        <v>0</v>
      </c>
      <c r="K202" s="170"/>
      <c r="L202" s="175"/>
      <c r="M202" s="176"/>
      <c r="N202" s="177"/>
      <c r="O202" s="177"/>
      <c r="P202" s="178">
        <f>P203+P205</f>
        <v>0</v>
      </c>
      <c r="Q202" s="177"/>
      <c r="R202" s="178">
        <f>R203+R205</f>
        <v>0</v>
      </c>
      <c r="S202" s="177"/>
      <c r="T202" s="179">
        <f>T203+T205</f>
        <v>0</v>
      </c>
      <c r="AR202" s="180" t="s">
        <v>128</v>
      </c>
      <c r="AT202" s="181" t="s">
        <v>73</v>
      </c>
      <c r="AU202" s="181" t="s">
        <v>74</v>
      </c>
      <c r="AY202" s="180" t="s">
        <v>113</v>
      </c>
      <c r="BK202" s="182">
        <f>BK203+BK205</f>
        <v>0</v>
      </c>
    </row>
    <row r="203" spans="2:65" s="11" customFormat="1" ht="22.9" customHeight="1">
      <c r="B203" s="169"/>
      <c r="C203" s="170"/>
      <c r="D203" s="171" t="s">
        <v>73</v>
      </c>
      <c r="E203" s="183" t="s">
        <v>74</v>
      </c>
      <c r="F203" s="183" t="s">
        <v>195</v>
      </c>
      <c r="G203" s="170"/>
      <c r="H203" s="170"/>
      <c r="I203" s="173"/>
      <c r="J203" s="184">
        <f>BK203</f>
        <v>0</v>
      </c>
      <c r="K203" s="170"/>
      <c r="L203" s="175"/>
      <c r="M203" s="176"/>
      <c r="N203" s="177"/>
      <c r="O203" s="177"/>
      <c r="P203" s="178">
        <f>P204</f>
        <v>0</v>
      </c>
      <c r="Q203" s="177"/>
      <c r="R203" s="178">
        <f>R204</f>
        <v>0</v>
      </c>
      <c r="S203" s="177"/>
      <c r="T203" s="179">
        <f>T204</f>
        <v>0</v>
      </c>
      <c r="AR203" s="180" t="s">
        <v>128</v>
      </c>
      <c r="AT203" s="181" t="s">
        <v>73</v>
      </c>
      <c r="AU203" s="181" t="s">
        <v>79</v>
      </c>
      <c r="AY203" s="180" t="s">
        <v>113</v>
      </c>
      <c r="BK203" s="182">
        <f>BK204</f>
        <v>0</v>
      </c>
    </row>
    <row r="204" spans="2:65" s="1" customFormat="1" ht="16.5" customHeight="1">
      <c r="B204" s="33"/>
      <c r="C204" s="185" t="s">
        <v>196</v>
      </c>
      <c r="D204" s="185" t="s">
        <v>115</v>
      </c>
      <c r="E204" s="186" t="s">
        <v>197</v>
      </c>
      <c r="F204" s="187" t="s">
        <v>198</v>
      </c>
      <c r="G204" s="188" t="s">
        <v>199</v>
      </c>
      <c r="H204" s="189">
        <v>2</v>
      </c>
      <c r="I204" s="190"/>
      <c r="J204" s="191">
        <f>ROUND(I204*H204,2)</f>
        <v>0</v>
      </c>
      <c r="K204" s="187" t="s">
        <v>119</v>
      </c>
      <c r="L204" s="37"/>
      <c r="M204" s="192" t="s">
        <v>1</v>
      </c>
      <c r="N204" s="193" t="s">
        <v>39</v>
      </c>
      <c r="O204" s="65"/>
      <c r="P204" s="194">
        <f>O204*H204</f>
        <v>0</v>
      </c>
      <c r="Q204" s="194">
        <v>0</v>
      </c>
      <c r="R204" s="194">
        <f>Q204*H204</f>
        <v>0</v>
      </c>
      <c r="S204" s="194">
        <v>0</v>
      </c>
      <c r="T204" s="195">
        <f>S204*H204</f>
        <v>0</v>
      </c>
      <c r="AR204" s="196" t="s">
        <v>200</v>
      </c>
      <c r="AT204" s="196" t="s">
        <v>115</v>
      </c>
      <c r="AU204" s="196" t="s">
        <v>81</v>
      </c>
      <c r="AY204" s="16" t="s">
        <v>113</v>
      </c>
      <c r="BE204" s="197">
        <f>IF(N204="základní",J204,0)</f>
        <v>0</v>
      </c>
      <c r="BF204" s="197">
        <f>IF(N204="snížená",J204,0)</f>
        <v>0</v>
      </c>
      <c r="BG204" s="197">
        <f>IF(N204="zákl. přenesená",J204,0)</f>
        <v>0</v>
      </c>
      <c r="BH204" s="197">
        <f>IF(N204="sníž. přenesená",J204,0)</f>
        <v>0</v>
      </c>
      <c r="BI204" s="197">
        <f>IF(N204="nulová",J204,0)</f>
        <v>0</v>
      </c>
      <c r="BJ204" s="16" t="s">
        <v>79</v>
      </c>
      <c r="BK204" s="197">
        <f>ROUND(I204*H204,2)</f>
        <v>0</v>
      </c>
      <c r="BL204" s="16" t="s">
        <v>200</v>
      </c>
      <c r="BM204" s="196" t="s">
        <v>201</v>
      </c>
    </row>
    <row r="205" spans="2:65" s="11" customFormat="1" ht="22.9" customHeight="1">
      <c r="B205" s="169"/>
      <c r="C205" s="170"/>
      <c r="D205" s="171" t="s">
        <v>73</v>
      </c>
      <c r="E205" s="183" t="s">
        <v>202</v>
      </c>
      <c r="F205" s="183" t="s">
        <v>203</v>
      </c>
      <c r="G205" s="170"/>
      <c r="H205" s="170"/>
      <c r="I205" s="173"/>
      <c r="J205" s="184">
        <f>BK205</f>
        <v>0</v>
      </c>
      <c r="K205" s="170"/>
      <c r="L205" s="175"/>
      <c r="M205" s="176"/>
      <c r="N205" s="177"/>
      <c r="O205" s="177"/>
      <c r="P205" s="178">
        <f>P206</f>
        <v>0</v>
      </c>
      <c r="Q205" s="177"/>
      <c r="R205" s="178">
        <f>R206</f>
        <v>0</v>
      </c>
      <c r="S205" s="177"/>
      <c r="T205" s="179">
        <f>T206</f>
        <v>0</v>
      </c>
      <c r="AR205" s="180" t="s">
        <v>128</v>
      </c>
      <c r="AT205" s="181" t="s">
        <v>73</v>
      </c>
      <c r="AU205" s="181" t="s">
        <v>79</v>
      </c>
      <c r="AY205" s="180" t="s">
        <v>113</v>
      </c>
      <c r="BK205" s="182">
        <f>BK206</f>
        <v>0</v>
      </c>
    </row>
    <row r="206" spans="2:65" s="1" customFormat="1" ht="16.5" customHeight="1">
      <c r="B206" s="33"/>
      <c r="C206" s="185" t="s">
        <v>204</v>
      </c>
      <c r="D206" s="185" t="s">
        <v>115</v>
      </c>
      <c r="E206" s="186" t="s">
        <v>205</v>
      </c>
      <c r="F206" s="187" t="s">
        <v>206</v>
      </c>
      <c r="G206" s="188" t="s">
        <v>199</v>
      </c>
      <c r="H206" s="189">
        <v>1</v>
      </c>
      <c r="I206" s="190"/>
      <c r="J206" s="191">
        <f>ROUND(I206*H206,2)</f>
        <v>0</v>
      </c>
      <c r="K206" s="187" t="s">
        <v>119</v>
      </c>
      <c r="L206" s="37"/>
      <c r="M206" s="231" t="s">
        <v>1</v>
      </c>
      <c r="N206" s="232" t="s">
        <v>39</v>
      </c>
      <c r="O206" s="233"/>
      <c r="P206" s="234">
        <f>O206*H206</f>
        <v>0</v>
      </c>
      <c r="Q206" s="234">
        <v>0</v>
      </c>
      <c r="R206" s="234">
        <f>Q206*H206</f>
        <v>0</v>
      </c>
      <c r="S206" s="234">
        <v>0</v>
      </c>
      <c r="T206" s="235">
        <f>S206*H206</f>
        <v>0</v>
      </c>
      <c r="AR206" s="196" t="s">
        <v>200</v>
      </c>
      <c r="AT206" s="196" t="s">
        <v>115</v>
      </c>
      <c r="AU206" s="196" t="s">
        <v>81</v>
      </c>
      <c r="AY206" s="16" t="s">
        <v>113</v>
      </c>
      <c r="BE206" s="197">
        <f>IF(N206="základní",J206,0)</f>
        <v>0</v>
      </c>
      <c r="BF206" s="197">
        <f>IF(N206="snížená",J206,0)</f>
        <v>0</v>
      </c>
      <c r="BG206" s="197">
        <f>IF(N206="zákl. přenesená",J206,0)</f>
        <v>0</v>
      </c>
      <c r="BH206" s="197">
        <f>IF(N206="sníž. přenesená",J206,0)</f>
        <v>0</v>
      </c>
      <c r="BI206" s="197">
        <f>IF(N206="nulová",J206,0)</f>
        <v>0</v>
      </c>
      <c r="BJ206" s="16" t="s">
        <v>79</v>
      </c>
      <c r="BK206" s="197">
        <f>ROUND(I206*H206,2)</f>
        <v>0</v>
      </c>
      <c r="BL206" s="16" t="s">
        <v>200</v>
      </c>
      <c r="BM206" s="196" t="s">
        <v>207</v>
      </c>
    </row>
    <row r="207" spans="2:65" s="1" customFormat="1" ht="6.95" customHeight="1">
      <c r="B207" s="48"/>
      <c r="C207" s="49"/>
      <c r="D207" s="49"/>
      <c r="E207" s="49"/>
      <c r="F207" s="49"/>
      <c r="G207" s="49"/>
      <c r="H207" s="49"/>
      <c r="I207" s="136"/>
      <c r="J207" s="49"/>
      <c r="K207" s="49"/>
      <c r="L207" s="37"/>
    </row>
  </sheetData>
  <sheetProtection algorithmName="SHA-512" hashValue="czl6ag7NmLeZm1hCPUQ37/C9c6dpowtTs+z47NYIYF3oTEp1MMoaOxq8YExB5hFRP6eRZWdfE0O2QRakJptBlQ==" saltValue="gJNTAb7SBRu3bVtX2qAKcNi0SPfUtnsMe0tfT2QxV7mZVf7jAROro8h6GRDqiNtpRio10IscUgNEoL4heRTRqg==" spinCount="100000" sheet="1" objects="1" scenarios="1" formatColumns="0" formatRows="0" autoFilter="0"/>
  <autoFilter ref="C121:K206" xr:uid="{00000000-0009-0000-0000-000001000000}"/>
  <mergeCells count="6">
    <mergeCell ref="L2:V2"/>
    <mergeCell ref="E7:H7"/>
    <mergeCell ref="E16:H16"/>
    <mergeCell ref="E25:H25"/>
    <mergeCell ref="E85:H85"/>
    <mergeCell ref="E114:H114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Rekapitulace stavby</vt:lpstr>
      <vt:lpstr>002c - Oprava povrchu mís...</vt:lpstr>
      <vt:lpstr>'002c - Oprava povrchu mís...'!Názvy_tisku</vt:lpstr>
      <vt:lpstr>'Rekapitulace stavby'!Názvy_tisku</vt:lpstr>
      <vt:lpstr>'002c - Oprava povrchu mís...'!Oblast_tisku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DESKTOP-LR3EJNP\Sváťa</dc:creator>
  <cp:lastModifiedBy>Jindřiška Bittnerová</cp:lastModifiedBy>
  <dcterms:created xsi:type="dcterms:W3CDTF">2021-11-25T13:27:06Z</dcterms:created>
  <dcterms:modified xsi:type="dcterms:W3CDTF">2022-07-22T08:44:18Z</dcterms:modified>
</cp:coreProperties>
</file>