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w8-bitterlichova\Desktop\Bittnerová\komunikace\silnice a mosty\MK Rudoltice\2. část směr Sobotín\Výběrko 2022\"/>
    </mc:Choice>
  </mc:AlternateContent>
  <xr:revisionPtr revIDLastSave="0" documentId="8_{2635D348-D9AC-405C-B8BD-BC97EBC4625B}" xr6:coauthVersionLast="47" xr6:coauthVersionMax="47" xr10:uidLastSave="{00000000-0000-0000-0000-000000000000}"/>
  <bookViews>
    <workbookView xWindow="780" yWindow="780" windowWidth="22530" windowHeight="13530" xr2:uid="{00000000-000D-0000-FFFF-FFFF00000000}"/>
  </bookViews>
  <sheets>
    <sheet name="Rekapitulace stavby" sheetId="1" r:id="rId1"/>
    <sheet name="002c - Oprava povrchu mís..." sheetId="2" r:id="rId2"/>
  </sheets>
  <definedNames>
    <definedName name="_xlnm._FilterDatabase" localSheetId="1" hidden="1">'002c - Oprava povrchu mís...'!$C$121:$K$206</definedName>
    <definedName name="_xlnm.Print_Titles" localSheetId="1">'002c - Oprava povrchu mís...'!$121:$121</definedName>
    <definedName name="_xlnm.Print_Titles" localSheetId="0">'Rekapitulace stavby'!$92:$92</definedName>
    <definedName name="_xlnm.Print_Area" localSheetId="1">'002c - Oprava povrchu mís...'!$C$4:$J$76,'002c - Oprava povrchu mís...'!$C$82:$J$105,'002c - Oprava povrchu mís...'!$C$111:$K$206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06" i="2"/>
  <c r="BH206" i="2"/>
  <c r="BG206" i="2"/>
  <c r="BF206" i="2"/>
  <c r="T206" i="2"/>
  <c r="T205" i="2" s="1"/>
  <c r="R206" i="2"/>
  <c r="R205" i="2" s="1"/>
  <c r="P206" i="2"/>
  <c r="P205" i="2" s="1"/>
  <c r="BK206" i="2"/>
  <c r="BK205" i="2" s="1"/>
  <c r="J206" i="2"/>
  <c r="BE206" i="2"/>
  <c r="BI204" i="2"/>
  <c r="BH204" i="2"/>
  <c r="BG204" i="2"/>
  <c r="BF204" i="2"/>
  <c r="T204" i="2"/>
  <c r="T203" i="2" s="1"/>
  <c r="T202" i="2" s="1"/>
  <c r="R204" i="2"/>
  <c r="R203" i="2"/>
  <c r="R202" i="2" s="1"/>
  <c r="P204" i="2"/>
  <c r="P203" i="2" s="1"/>
  <c r="P202" i="2" s="1"/>
  <c r="BK204" i="2"/>
  <c r="BK203" i="2"/>
  <c r="J203" i="2" s="1"/>
  <c r="J103" i="2" s="1"/>
  <c r="J204" i="2"/>
  <c r="BE204" i="2" s="1"/>
  <c r="BI199" i="2"/>
  <c r="BH199" i="2"/>
  <c r="BG199" i="2"/>
  <c r="BF199" i="2"/>
  <c r="T199" i="2"/>
  <c r="T198" i="2" s="1"/>
  <c r="T197" i="2" s="1"/>
  <c r="R199" i="2"/>
  <c r="R198" i="2"/>
  <c r="R197" i="2" s="1"/>
  <c r="P199" i="2"/>
  <c r="P198" i="2" s="1"/>
  <c r="P197" i="2" s="1"/>
  <c r="BK199" i="2"/>
  <c r="BK198" i="2"/>
  <c r="J198" i="2" s="1"/>
  <c r="J101" i="2" s="1"/>
  <c r="BK197" i="2"/>
  <c r="J197" i="2" s="1"/>
  <c r="J100" i="2" s="1"/>
  <c r="J199" i="2"/>
  <c r="BE199" i="2" s="1"/>
  <c r="BI196" i="2"/>
  <c r="BH196" i="2"/>
  <c r="BG196" i="2"/>
  <c r="BF196" i="2"/>
  <c r="T196" i="2"/>
  <c r="T195" i="2" s="1"/>
  <c r="R196" i="2"/>
  <c r="R195" i="2" s="1"/>
  <c r="P196" i="2"/>
  <c r="P195" i="2" s="1"/>
  <c r="BK196" i="2"/>
  <c r="BK195" i="2" s="1"/>
  <c r="J195" i="2" s="1"/>
  <c r="J99" i="2" s="1"/>
  <c r="J196" i="2"/>
  <c r="BE196" i="2"/>
  <c r="BI188" i="2"/>
  <c r="BH188" i="2"/>
  <c r="BG188" i="2"/>
  <c r="BF188" i="2"/>
  <c r="T188" i="2"/>
  <c r="R188" i="2"/>
  <c r="P188" i="2"/>
  <c r="BK188" i="2"/>
  <c r="J188" i="2"/>
  <c r="BE188" i="2" s="1"/>
  <c r="BI181" i="2"/>
  <c r="BH181" i="2"/>
  <c r="BG181" i="2"/>
  <c r="BF181" i="2"/>
  <c r="T181" i="2"/>
  <c r="R181" i="2"/>
  <c r="P181" i="2"/>
  <c r="BK181" i="2"/>
  <c r="J181" i="2"/>
  <c r="BE181" i="2" s="1"/>
  <c r="BI174" i="2"/>
  <c r="BH174" i="2"/>
  <c r="BG174" i="2"/>
  <c r="BF174" i="2"/>
  <c r="T174" i="2"/>
  <c r="R174" i="2"/>
  <c r="P174" i="2"/>
  <c r="BK174" i="2"/>
  <c r="J174" i="2"/>
  <c r="BE174" i="2" s="1"/>
  <c r="BI167" i="2"/>
  <c r="BH167" i="2"/>
  <c r="BG167" i="2"/>
  <c r="BF167" i="2"/>
  <c r="T167" i="2"/>
  <c r="T166" i="2" s="1"/>
  <c r="R167" i="2"/>
  <c r="R166" i="2" s="1"/>
  <c r="P167" i="2"/>
  <c r="P166" i="2" s="1"/>
  <c r="BK167" i="2"/>
  <c r="BK166" i="2" s="1"/>
  <c r="J166" i="2"/>
  <c r="J98" i="2" s="1"/>
  <c r="J167" i="2"/>
  <c r="BE167" i="2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T154" i="2"/>
  <c r="R154" i="2"/>
  <c r="P154" i="2"/>
  <c r="BK154" i="2"/>
  <c r="J154" i="2"/>
  <c r="BE154" i="2" s="1"/>
  <c r="BI147" i="2"/>
  <c r="BH147" i="2"/>
  <c r="BG147" i="2"/>
  <c r="BF147" i="2"/>
  <c r="T147" i="2"/>
  <c r="R147" i="2"/>
  <c r="P147" i="2"/>
  <c r="BK147" i="2"/>
  <c r="J147" i="2"/>
  <c r="BE147" i="2" s="1"/>
  <c r="BI138" i="2"/>
  <c r="BH138" i="2"/>
  <c r="BG138" i="2"/>
  <c r="BF138" i="2"/>
  <c r="T138" i="2"/>
  <c r="R138" i="2"/>
  <c r="P138" i="2"/>
  <c r="BK138" i="2"/>
  <c r="J138" i="2"/>
  <c r="BE138" i="2" s="1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131" i="2" s="1"/>
  <c r="J97" i="2" s="1"/>
  <c r="J132" i="2"/>
  <c r="BE132" i="2"/>
  <c r="BI125" i="2"/>
  <c r="F35" i="2" s="1"/>
  <c r="BD95" i="1" s="1"/>
  <c r="BD94" i="1" s="1"/>
  <c r="W33" i="1" s="1"/>
  <c r="BH125" i="2"/>
  <c r="F34" i="2"/>
  <c r="BC95" i="1" s="1"/>
  <c r="BC94" i="1" s="1"/>
  <c r="AY94" i="1" s="1"/>
  <c r="BG125" i="2"/>
  <c r="F33" i="2" s="1"/>
  <c r="BB95" i="1"/>
  <c r="BB94" i="1" s="1"/>
  <c r="BF125" i="2"/>
  <c r="J32" i="2"/>
  <c r="AW95" i="1" s="1"/>
  <c r="F32" i="2"/>
  <c r="BA95" i="1" s="1"/>
  <c r="BA94" i="1" s="1"/>
  <c r="AW94" i="1" s="1"/>
  <c r="T125" i="2"/>
  <c r="T124" i="2" s="1"/>
  <c r="T123" i="2" s="1"/>
  <c r="T122" i="2" s="1"/>
  <c r="R125" i="2"/>
  <c r="R124" i="2" s="1"/>
  <c r="R123" i="2" s="1"/>
  <c r="R122" i="2" s="1"/>
  <c r="P125" i="2"/>
  <c r="P124" i="2" s="1"/>
  <c r="P123" i="2" s="1"/>
  <c r="P122" i="2" s="1"/>
  <c r="AU95" i="1" s="1"/>
  <c r="AU94" i="1" s="1"/>
  <c r="BK125" i="2"/>
  <c r="BK124" i="2"/>
  <c r="J124" i="2" s="1"/>
  <c r="J96" i="2" s="1"/>
  <c r="J125" i="2"/>
  <c r="BE125" i="2"/>
  <c r="F116" i="2"/>
  <c r="E114" i="2"/>
  <c r="F87" i="2"/>
  <c r="E85" i="2"/>
  <c r="J22" i="2"/>
  <c r="E22" i="2"/>
  <c r="J119" i="2"/>
  <c r="J90" i="2"/>
  <c r="J21" i="2"/>
  <c r="J19" i="2"/>
  <c r="E19" i="2"/>
  <c r="J118" i="2" s="1"/>
  <c r="J18" i="2"/>
  <c r="J16" i="2"/>
  <c r="E16" i="2"/>
  <c r="F119" i="2"/>
  <c r="F90" i="2"/>
  <c r="J15" i="2"/>
  <c r="J13" i="2"/>
  <c r="E13" i="2"/>
  <c r="F118" i="2" s="1"/>
  <c r="F89" i="2"/>
  <c r="J12" i="2"/>
  <c r="J10" i="2"/>
  <c r="J116" i="2" s="1"/>
  <c r="W32" i="1"/>
  <c r="W31" i="1"/>
  <c r="W30" i="1"/>
  <c r="AX94" i="1"/>
  <c r="AK30" i="1"/>
  <c r="AS94" i="1"/>
  <c r="L90" i="1"/>
  <c r="AM90" i="1"/>
  <c r="AM89" i="1"/>
  <c r="L89" i="1"/>
  <c r="AM87" i="1"/>
  <c r="L87" i="1"/>
  <c r="L85" i="1"/>
  <c r="L84" i="1"/>
  <c r="J31" i="2" l="1"/>
  <c r="AV95" i="1" s="1"/>
  <c r="AT95" i="1" s="1"/>
  <c r="F31" i="2"/>
  <c r="AZ95" i="1" s="1"/>
  <c r="AZ94" i="1" s="1"/>
  <c r="J87" i="2"/>
  <c r="J89" i="2"/>
  <c r="BK123" i="2"/>
  <c r="J205" i="2"/>
  <c r="J104" i="2" s="1"/>
  <c r="BK202" i="2"/>
  <c r="J202" i="2" s="1"/>
  <c r="J102" i="2" s="1"/>
  <c r="J123" i="2" l="1"/>
  <c r="J95" i="2" s="1"/>
  <c r="BK122" i="2"/>
  <c r="J122" i="2" s="1"/>
  <c r="AV94" i="1"/>
  <c r="W29" i="1"/>
  <c r="J28" i="2" l="1"/>
  <c r="J94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<sst xmlns="http://schemas.openxmlformats.org/spreadsheetml/2006/main" count="1092" uniqueCount="208">
  <si>
    <t>Export Komplet</t>
  </si>
  <si>
    <t/>
  </si>
  <si>
    <t>2.0</t>
  </si>
  <si>
    <t>ZAMOK</t>
  </si>
  <si>
    <t>False</t>
  </si>
  <si>
    <t>{362868d2-5478-44eb-975d-22a8e88bab27}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</si>
  <si>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</si>
  <si>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</si>
  <si>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</si>
  <si>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</si>
  <si>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</si>
  <si>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</si>
  <si>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</si>
  <si>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</si>
  <si>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</si>
  <si>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</si>
  <si>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</si>
  <si>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etapa2, část 2, úsek 0,000-0,21554 km</t>
  </si>
  <si>
    <t>KSO:</t>
  </si>
  <si>
    <t>CC-CZ:</t>
  </si>
  <si>
    <t>Místo:</t>
  </si>
  <si>
    <t>Rudoltice</t>
  </si>
  <si>
    <t>Datum:</t>
  </si>
  <si>
    <t>23. 11. 2021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</si>
  <si>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</si>
  <si>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</si>
  <si>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</si>
  <si>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</si>
  <si>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</si>
  <si>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</si>
  <si>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</si>
  <si>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</si>
  <si>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</si>
  <si>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</si>
  <si>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</si>
  <si>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</si>
  <si>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</si>
  <si>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</si>
  <si>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</si>
  <si>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</si>
  <si>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</si>
  <si>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</si>
  <si>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</si>
  <si>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</si>
  <si>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</si>
  <si>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</si>
  <si>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</si>
  <si>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</si>
  <si>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</si>
  <si>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</si>
  <si>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</si>
  <si>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</si>
  <si>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</si>
  <si>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</si>
  <si>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</si>
  <si>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</si>
  <si>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</si>
  <si>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</si>
  <si>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</si>
  <si>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</si>
  <si>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</si>
  <si>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</si>
  <si>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</si>
  <si>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</si>
  <si>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</si>
  <si>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</si>
  <si>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</si>
  <si>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</si>
  <si>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</si>
  <si>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</si>
  <si>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</si>
  <si>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</si>
  <si>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</si>
  <si>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</si>
  <si>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</si>
  <si>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</si>
  <si>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</si>
  <si>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</si>
  <si>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</si>
  <si>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</si>
  <si>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</si>
  <si>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</si>
  <si>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</si>
  <si>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</si>
  <si>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</si>
  <si>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</si>
  <si>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</si>
  <si>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</si>
  <si>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</si>
  <si>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</si>
  <si>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</si>
  <si>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</si>
  <si>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</si>
  <si>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</si>
  <si>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</si>
  <si>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</si>
  <si>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</si>
  <si>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</si>
  <si>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</si>
  <si>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</si>
  <si>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</si>
  <si>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</si>
  <si>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</si>
  <si>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</si>
  <si>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</si>
  <si>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</si>
  <si>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</si>
  <si>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</si>
  <si>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</si>
  <si>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</si>
  <si>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</si>
  <si>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</si>
  <si>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</si>
  <si>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</si>
  <si>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</si>
  <si>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</si>
  <si>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</si>
  <si>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</si>
  <si>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</si>
  <si>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2019 01</t>
  </si>
  <si>
    <t>4</t>
  </si>
  <si>
    <t>-1416157724</t>
  </si>
  <si>
    <t>VV</t>
  </si>
  <si>
    <t>" skladba živičné komunikace"</t>
  </si>
  <si>
    <t>725*1,1</t>
  </si>
  <si>
    <t>" plocha pro šířkové vyrovnání komunikace"</t>
  </si>
  <si>
    <t>25*1,1</t>
  </si>
  <si>
    <t>Součet</t>
  </si>
  <si>
    <t>5</t>
  </si>
  <si>
    <t>Komunikace</t>
  </si>
  <si>
    <t>565135111</t>
  </si>
  <si>
    <t>Asfaltový beton vrstva podkladní ACP 16 (obalované kamenivo OKS) tl 50 mm š do 3 m</t>
  </si>
  <si>
    <t>508682531</t>
  </si>
  <si>
    <t>725*1,05</t>
  </si>
  <si>
    <t>25*1,05</t>
  </si>
  <si>
    <t>3</t>
  </si>
  <si>
    <t>567512112a</t>
  </si>
  <si>
    <t>Recyklace podkladu za studena na místě SROSM -dle TP 208,spojivo cement a asfaltová emulze tl.do 150mm, plochy do  1000 m2</t>
  </si>
  <si>
    <t>-1486012330</t>
  </si>
  <si>
    <t>" recyklace, rozpojení, rozprostření a vyrovnání podkladu v tl. cca 50mm"</t>
  </si>
  <si>
    <t>" původní podklad k recyklaci v tl. 100mm"</t>
  </si>
  <si>
    <t>" vyrovnání podkladu"</t>
  </si>
  <si>
    <t>573111111</t>
  </si>
  <si>
    <t>Postřik živičný infiltrační z asfaltu množství 0,60 kg/m2</t>
  </si>
  <si>
    <t>-202920490</t>
  </si>
  <si>
    <t>573211112</t>
  </si>
  <si>
    <t>Postřik živičný spojovací z asfaltu v množství 0,70 kg/m2</t>
  </si>
  <si>
    <t>749322809</t>
  </si>
  <si>
    <t>6</t>
  </si>
  <si>
    <t>577144111</t>
  </si>
  <si>
    <t>Asfaltový beton vrstva obrusná ACO 11 (ABS) tř. I tl 50 mm š do 3 m z nemodifikovaného asfaltu</t>
  </si>
  <si>
    <t>1465291692</t>
  </si>
  <si>
    <t>725</t>
  </si>
  <si>
    <t>25</t>
  </si>
  <si>
    <t>997</t>
  </si>
  <si>
    <t>Přesun sutě</t>
  </si>
  <si>
    <t>7</t>
  </si>
  <si>
    <t>997211614</t>
  </si>
  <si>
    <t xml:space="preserve">Nakládání rozfrézovaného materiálu na dopravní prostředky </t>
  </si>
  <si>
    <t>t</t>
  </si>
  <si>
    <t>-1024460829</t>
  </si>
  <si>
    <t>" odvoz přebytečného rozfrézovaného materiálu na skládku v tl. cca 50mm"</t>
  </si>
  <si>
    <t>725*1,1*0,15</t>
  </si>
  <si>
    <t>25*1,1*0,15</t>
  </si>
  <si>
    <t>10</t>
  </si>
  <si>
    <t>997321511</t>
  </si>
  <si>
    <t>Vodorovná doprava suti a vybouraných hmot po suchu do 1 km</t>
  </si>
  <si>
    <t>2113277750</t>
  </si>
  <si>
    <t>" odvoz nepotřebného recyklovaného podkladu na skládku v tl. cca 50mm"</t>
  </si>
  <si>
    <t>997221559</t>
  </si>
  <si>
    <t>Příplatek ZKD 1 km u vodorovné dopravy suti ze sypkých materiálů</t>
  </si>
  <si>
    <t>916637700</t>
  </si>
  <si>
    <t>725*1,1*0,15*9</t>
  </si>
  <si>
    <t>25*1,1*0,15*9</t>
  </si>
  <si>
    <t>9</t>
  </si>
  <si>
    <t>997221855</t>
  </si>
  <si>
    <t xml:space="preserve">Uložení na skládce  zeminy a kameniva </t>
  </si>
  <si>
    <t>-1615945578</t>
  </si>
  <si>
    <t>998</t>
  </si>
  <si>
    <t>Přesun hmot</t>
  </si>
  <si>
    <t>11</t>
  </si>
  <si>
    <t>998225111</t>
  </si>
  <si>
    <t>Přesun hmot pro pozemní komunikace s krytem z kamene, monolitickým betonovým nebo živičným</t>
  </si>
  <si>
    <t>374497215</t>
  </si>
  <si>
    <t>OST</t>
  </si>
  <si>
    <t>Ostatní</t>
  </si>
  <si>
    <t>O01</t>
  </si>
  <si>
    <t>12</t>
  </si>
  <si>
    <t>221500000</t>
  </si>
  <si>
    <t>Vytýčení stávajících sítí</t>
  </si>
  <si>
    <t>soubor</t>
  </si>
  <si>
    <t>512</t>
  </si>
  <si>
    <t>510270642</t>
  </si>
  <si>
    <t>"  vytýčení  stávajících podzemních inženýrských sítí před zahájením zemních prací a přeložek"</t>
  </si>
  <si>
    <t>VRN</t>
  </si>
  <si>
    <t>Vedlejší rozpočtové náklady</t>
  </si>
  <si>
    <t>13</t>
  </si>
  <si>
    <t>030001000</t>
  </si>
  <si>
    <t>Zařízení staveniště</t>
  </si>
  <si>
    <t>Kč</t>
  </si>
  <si>
    <t>1024</t>
  </si>
  <si>
    <t>1536956150</t>
  </si>
  <si>
    <t>VRN9</t>
  </si>
  <si>
    <t>Ostatní náklady</t>
  </si>
  <si>
    <t>14</t>
  </si>
  <si>
    <t>090001000</t>
  </si>
  <si>
    <t>Silniční provoz</t>
  </si>
  <si>
    <t>-1152733310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</si>
</sst>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E5" s="23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E6" s="23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9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9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9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9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9"/>
      <c r="BS13" s="16" t="s">
        <v>6</v>
      </c>
    </row>
    <row r="14" spans="1:74" ht="12.75">
      <c r="B14" s="20"/>
      <c r="C14" s="21"/>
      <c r="D14" s="21"/>
      <c r="E14" s="272" t="s">
        <v>29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9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9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9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9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9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9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9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9"/>
    </row>
    <row r="23" spans="2:71" ht="16.5" customHeight="1">
      <c r="B23" s="20"/>
      <c r="C23" s="21"/>
      <c r="D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E23" s="23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9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1">
        <f>ROUND(AG94,2)</f>
        <v>0</v>
      </c>
      <c r="AL26" s="242"/>
      <c r="AM26" s="242"/>
      <c r="AN26" s="242"/>
      <c r="AO26" s="242"/>
      <c r="AP26" s="34"/>
      <c r="AQ26" s="34"/>
      <c r="AR26" s="37"/>
      <c r="BE26" s="23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39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5" t="s">
        <v>35</v>
      </c>
      <c r="M28" s="275"/>
      <c r="N28" s="275"/>
      <c r="O28" s="275"/>
      <c r="P28" s="275"/>
      <c r="Q28" s="34"/>
      <c r="R28" s="34"/>
      <c r="S28" s="34"/>
      <c r="T28" s="34"/>
      <c r="U28" s="34"/>
      <c r="V28" s="34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4"/>
      <c r="AG28" s="34"/>
      <c r="AH28" s="34"/>
      <c r="AI28" s="34"/>
      <c r="AJ28" s="34"/>
      <c r="AK28" s="275" t="s">
        <v>37</v>
      </c>
      <c r="AL28" s="275"/>
      <c r="AM28" s="275"/>
      <c r="AN28" s="275"/>
      <c r="AO28" s="275"/>
      <c r="AP28" s="34"/>
      <c r="AQ28" s="34"/>
      <c r="AR28" s="37"/>
      <c r="BE28" s="239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76">
        <v>0.21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ROUND(AV94, 2)</f>
        <v>0</v>
      </c>
      <c r="AL29" s="237"/>
      <c r="AM29" s="237"/>
      <c r="AN29" s="237"/>
      <c r="AO29" s="237"/>
      <c r="AP29" s="39"/>
      <c r="AQ29" s="39"/>
      <c r="AR29" s="40"/>
      <c r="BE29" s="240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76">
        <v>0.15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ROUND(AW94, 2)</f>
        <v>0</v>
      </c>
      <c r="AL30" s="237"/>
      <c r="AM30" s="237"/>
      <c r="AN30" s="237"/>
      <c r="AO30" s="237"/>
      <c r="AP30" s="39"/>
      <c r="AQ30" s="39"/>
      <c r="AR30" s="40"/>
      <c r="BE30" s="240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76">
        <v>0.21</v>
      </c>
      <c r="M31" s="237"/>
      <c r="N31" s="237"/>
      <c r="O31" s="237"/>
      <c r="P31" s="237"/>
      <c r="Q31" s="39"/>
      <c r="R31" s="39"/>
      <c r="S31" s="39"/>
      <c r="T31" s="39"/>
      <c r="U31" s="39"/>
      <c r="V31" s="39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9"/>
      <c r="AG31" s="39"/>
      <c r="AH31" s="39"/>
      <c r="AI31" s="39"/>
      <c r="AJ31" s="39"/>
      <c r="AK31" s="236">
        <v>0</v>
      </c>
      <c r="AL31" s="237"/>
      <c r="AM31" s="237"/>
      <c r="AN31" s="237"/>
      <c r="AO31" s="237"/>
      <c r="AP31" s="39"/>
      <c r="AQ31" s="39"/>
      <c r="AR31" s="40"/>
      <c r="BE31" s="240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76">
        <v>0.15</v>
      </c>
      <c r="M32" s="237"/>
      <c r="N32" s="237"/>
      <c r="O32" s="237"/>
      <c r="P32" s="237"/>
      <c r="Q32" s="39"/>
      <c r="R32" s="39"/>
      <c r="S32" s="39"/>
      <c r="T32" s="39"/>
      <c r="U32" s="39"/>
      <c r="V32" s="39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9"/>
      <c r="AG32" s="39"/>
      <c r="AH32" s="39"/>
      <c r="AI32" s="39"/>
      <c r="AJ32" s="39"/>
      <c r="AK32" s="236">
        <v>0</v>
      </c>
      <c r="AL32" s="237"/>
      <c r="AM32" s="237"/>
      <c r="AN32" s="237"/>
      <c r="AO32" s="237"/>
      <c r="AP32" s="39"/>
      <c r="AQ32" s="39"/>
      <c r="AR32" s="40"/>
      <c r="BE32" s="240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76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BE33" s="240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39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3" t="s">
        <v>46</v>
      </c>
      <c r="Y35" s="244"/>
      <c r="Z35" s="244"/>
      <c r="AA35" s="244"/>
      <c r="AB35" s="244"/>
      <c r="AC35" s="43"/>
      <c r="AD35" s="43"/>
      <c r="AE35" s="43"/>
      <c r="AF35" s="43"/>
      <c r="AG35" s="43"/>
      <c r="AH35" s="43"/>
      <c r="AI35" s="43"/>
      <c r="AJ35" s="43"/>
      <c r="AK35" s="245">
        <f>SUM(AK26:AK33)</f>
        <v>0</v>
      </c>
      <c r="AL35" s="244"/>
      <c r="AM35" s="244"/>
      <c r="AN35" s="244"/>
      <c r="AO35" s="246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0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0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0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0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002c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0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50" t="str">
        <f>K6</f>
        <v>Oprava povrchu místní komunikace v obci Sobotín, část Rudoltice, etapa2, část 2, úsek 0,000-0,21554 km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57"/>
      <c r="AQ85" s="57"/>
      <c r="AR85" s="58"/>
    </row>
    <row r="86" spans="1:90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0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Rudoltice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52" t="str">
        <f>IF(AN8= "","",AN8)</f>
        <v>23. 11. 2021</v>
      </c>
      <c r="AN87" s="252"/>
      <c r="AO87" s="34"/>
      <c r="AP87" s="34"/>
      <c r="AQ87" s="34"/>
      <c r="AR87" s="37"/>
    </row>
    <row r="88" spans="1:90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0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48" t="str">
        <f>IF(E17="","",E17)</f>
        <v xml:space="preserve"> </v>
      </c>
      <c r="AN89" s="249"/>
      <c r="AO89" s="249"/>
      <c r="AP89" s="249"/>
      <c r="AQ89" s="34"/>
      <c r="AR89" s="37"/>
      <c r="AS89" s="253" t="s">
        <v>54</v>
      </c>
      <c r="AT89" s="254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0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48" t="str">
        <f>IF(E20="","",E20)</f>
        <v xml:space="preserve"> </v>
      </c>
      <c r="AN90" s="249"/>
      <c r="AO90" s="249"/>
      <c r="AP90" s="249"/>
      <c r="AQ90" s="34"/>
      <c r="AR90" s="37"/>
      <c r="AS90" s="255"/>
      <c r="AT90" s="256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0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7"/>
      <c r="AT91" s="258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0" s="1" customFormat="1" ht="29.25" customHeight="1">
      <c r="B92" s="33"/>
      <c r="C92" s="259" t="s">
        <v>55</v>
      </c>
      <c r="D92" s="260"/>
      <c r="E92" s="260"/>
      <c r="F92" s="260"/>
      <c r="G92" s="260"/>
      <c r="H92" s="67"/>
      <c r="I92" s="261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57</v>
      </c>
      <c r="AH92" s="260"/>
      <c r="AI92" s="260"/>
      <c r="AJ92" s="260"/>
      <c r="AK92" s="260"/>
      <c r="AL92" s="260"/>
      <c r="AM92" s="260"/>
      <c r="AN92" s="261" t="s">
        <v>58</v>
      </c>
      <c r="AO92" s="260"/>
      <c r="AP92" s="263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0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0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73</v>
      </c>
      <c r="BT94" s="85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0" s="6" customFormat="1" ht="40.5" customHeight="1">
      <c r="A95" s="86" t="s">
        <v>77</v>
      </c>
      <c r="B95" s="87"/>
      <c r="C95" s="88"/>
      <c r="D95" s="266" t="s">
        <v>14</v>
      </c>
      <c r="E95" s="266"/>
      <c r="F95" s="266"/>
      <c r="G95" s="266"/>
      <c r="H95" s="266"/>
      <c r="I95" s="89"/>
      <c r="J95" s="266" t="s">
        <v>17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'002c - Oprava povrchu mís...'!J28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90" t="s">
        <v>78</v>
      </c>
      <c r="AR95" s="91"/>
      <c r="AS95" s="92">
        <v>0</v>
      </c>
      <c r="AT95" s="93">
        <f>ROUND(SUM(AV95:AW95),2)</f>
        <v>0</v>
      </c>
      <c r="AU95" s="94">
        <f>'002c - Oprava povrchu mís...'!P122</f>
        <v>0</v>
      </c>
      <c r="AV95" s="93">
        <f>'002c - Oprava povrchu mís...'!J31</f>
        <v>0</v>
      </c>
      <c r="AW95" s="93">
        <f>'002c - Oprava povrchu mís...'!J32</f>
        <v>0</v>
      </c>
      <c r="AX95" s="93">
        <f>'002c - Oprava povrchu mís...'!J33</f>
        <v>0</v>
      </c>
      <c r="AY95" s="93">
        <f>'002c - Oprava povrchu mís...'!J34</f>
        <v>0</v>
      </c>
      <c r="AZ95" s="93">
        <f>'002c - Oprava povrchu mís...'!F31</f>
        <v>0</v>
      </c>
      <c r="BA95" s="93">
        <f>'002c - Oprava povrchu mís...'!F32</f>
        <v>0</v>
      </c>
      <c r="BB95" s="93">
        <f>'002c - Oprava povrchu mís...'!F33</f>
        <v>0</v>
      </c>
      <c r="BC95" s="93">
        <f>'002c - Oprava povrchu mís...'!F34</f>
        <v>0</v>
      </c>
      <c r="BD95" s="95">
        <f>'002c - Oprava povrchu mís...'!F35</f>
        <v>0</v>
      </c>
      <c r="BT95" s="96" t="s">
        <v>79</v>
      </c>
      <c r="BU95" s="96" t="s">
        <v>80</v>
      </c>
      <c r="BV95" s="96" t="s">
        <v>75</v>
      </c>
      <c r="BW95" s="96" t="s">
        <v>5</v>
      </c>
      <c r="BX95" s="96" t="s">
        <v>76</v>
      </c>
      <c r="CL95" s="96" t="s">
        <v>1</v>
      </c>
    </row>
    <row r="96" spans="1:90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bEsJtDic9ikS9xyj67hkclW4+zQBzx60PPzSrDF2pT/a31/gbUkDwpzKarTeciLw4+nk+TY78RMDExFe2hDmDQ==" saltValue="htuXs8lv8HqZju/RDTm9e1xB/6rcd/OWe4yFiOSjyiZaiuE1RdBG7QYrETstBv44NsPshpkJYQKIlTOi/dunl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2c - Oprava povrchu mí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6" t="s">
        <v>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82</v>
      </c>
      <c r="L4" s="19"/>
      <c r="M4" s="102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103" t="s">
        <v>16</v>
      </c>
      <c r="I6" s="104"/>
      <c r="L6" s="37"/>
    </row>
    <row r="7" spans="2:46" s="1" customFormat="1" ht="36.950000000000003" customHeight="1">
      <c r="B7" s="37"/>
      <c r="E7" s="277" t="s">
        <v>17</v>
      </c>
      <c r="F7" s="278"/>
      <c r="G7" s="278"/>
      <c r="H7" s="278"/>
      <c r="I7" s="104"/>
      <c r="L7" s="37"/>
    </row>
    <row r="8" spans="2:46" s="1" customFormat="1" ht="11.25">
      <c r="B8" s="37"/>
      <c r="I8" s="104"/>
      <c r="L8" s="37"/>
    </row>
    <row r="9" spans="2:46" s="1" customFormat="1" ht="12" customHeight="1">
      <c r="B9" s="37"/>
      <c r="D9" s="103" t="s">
        <v>18</v>
      </c>
      <c r="F9" s="105" t="s">
        <v>1</v>
      </c>
      <c r="I9" s="106" t="s">
        <v>19</v>
      </c>
      <c r="J9" s="105" t="s">
        <v>1</v>
      </c>
      <c r="L9" s="37"/>
    </row>
    <row r="10" spans="2:46" s="1" customFormat="1" ht="12" customHeight="1">
      <c r="B10" s="37"/>
      <c r="D10" s="103" t="s">
        <v>20</v>
      </c>
      <c r="F10" s="105" t="s">
        <v>21</v>
      </c>
      <c r="I10" s="106" t="s">
        <v>22</v>
      </c>
      <c r="J10" s="107" t="str">
        <f>'Rekapitulace stavby'!AN8</f>
        <v>23. 11. 2021</v>
      </c>
      <c r="L10" s="37"/>
    </row>
    <row r="11" spans="2:46" s="1" customFormat="1" ht="10.9" customHeight="1">
      <c r="B11" s="37"/>
      <c r="I11" s="104"/>
      <c r="L11" s="37"/>
    </row>
    <row r="12" spans="2:46" s="1" customFormat="1" ht="12" customHeight="1">
      <c r="B12" s="37"/>
      <c r="D12" s="103" t="s">
        <v>24</v>
      </c>
      <c r="I12" s="106" t="s">
        <v>25</v>
      </c>
      <c r="J12" s="105" t="str">
        <f>IF('Rekapitulace stavby'!AN10="","",'Rekapitulace stavby'!AN10)</f>
        <v/>
      </c>
      <c r="L12" s="37"/>
    </row>
    <row r="13" spans="2:46" s="1" customFormat="1" ht="18" customHeight="1">
      <c r="B13" s="37"/>
      <c r="E13" s="105" t="str">
        <f>IF('Rekapitulace stavby'!E11="","",'Rekapitulace stavby'!E11)</f>
        <v xml:space="preserve"> </v>
      </c>
      <c r="I13" s="106" t="s">
        <v>27</v>
      </c>
      <c r="J13" s="105" t="str">
        <f>IF('Rekapitulace stavby'!AN11="","",'Rekapitulace stavby'!AN11)</f>
        <v/>
      </c>
      <c r="L13" s="37"/>
    </row>
    <row r="14" spans="2:46" s="1" customFormat="1" ht="6.95" customHeight="1">
      <c r="B14" s="37"/>
      <c r="I14" s="104"/>
      <c r="L14" s="37"/>
    </row>
    <row r="15" spans="2:46" s="1" customFormat="1" ht="12" customHeight="1">
      <c r="B15" s="37"/>
      <c r="D15" s="103" t="s">
        <v>28</v>
      </c>
      <c r="I15" s="106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79" t="str">
        <f>'Rekapitulace stavby'!E14</f>
        <v>Vyplň údaj</v>
      </c>
      <c r="F16" s="280"/>
      <c r="G16" s="280"/>
      <c r="H16" s="280"/>
      <c r="I16" s="106" t="s">
        <v>27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104"/>
      <c r="L17" s="37"/>
    </row>
    <row r="18" spans="2:12" s="1" customFormat="1" ht="12" customHeight="1">
      <c r="B18" s="37"/>
      <c r="D18" s="103" t="s">
        <v>30</v>
      </c>
      <c r="I18" s="106" t="s">
        <v>25</v>
      </c>
      <c r="J18" s="105" t="str">
        <f>IF('Rekapitulace stavby'!AN16="","",'Rekapitulace stavby'!AN16)</f>
        <v/>
      </c>
      <c r="L18" s="37"/>
    </row>
    <row r="19" spans="2:12" s="1" customFormat="1" ht="18" customHeight="1">
      <c r="B19" s="37"/>
      <c r="E19" s="105" t="str">
        <f>IF('Rekapitulace stavby'!E17="","",'Rekapitulace stavby'!E17)</f>
        <v xml:space="preserve"> </v>
      </c>
      <c r="I19" s="106" t="s">
        <v>27</v>
      </c>
      <c r="J19" s="105" t="str">
        <f>IF('Rekapitulace stavby'!AN17="","",'Rekapitulace stavby'!AN17)</f>
        <v/>
      </c>
      <c r="L19" s="37"/>
    </row>
    <row r="20" spans="2:12" s="1" customFormat="1" ht="6.95" customHeight="1">
      <c r="B20" s="37"/>
      <c r="I20" s="104"/>
      <c r="L20" s="37"/>
    </row>
    <row r="21" spans="2:12" s="1" customFormat="1" ht="12" customHeight="1">
      <c r="B21" s="37"/>
      <c r="D21" s="103" t="s">
        <v>32</v>
      </c>
      <c r="I21" s="106" t="s">
        <v>25</v>
      </c>
      <c r="J21" s="105" t="str">
        <f>IF('Rekapitulace stavby'!AN19="","",'Rekapitulace stavby'!AN19)</f>
        <v/>
      </c>
      <c r="L21" s="37"/>
    </row>
    <row r="22" spans="2:12" s="1" customFormat="1" ht="18" customHeight="1">
      <c r="B22" s="37"/>
      <c r="E22" s="105" t="str">
        <f>IF('Rekapitulace stavby'!E20="","",'Rekapitulace stavby'!E20)</f>
        <v xml:space="preserve"> </v>
      </c>
      <c r="I22" s="106" t="s">
        <v>27</v>
      </c>
      <c r="J22" s="105" t="str">
        <f>IF('Rekapitulace stavby'!AN20="","",'Rekapitulace stavby'!AN20)</f>
        <v/>
      </c>
      <c r="L22" s="37"/>
    </row>
    <row r="23" spans="2:12" s="1" customFormat="1" ht="6.95" customHeight="1">
      <c r="B23" s="37"/>
      <c r="I23" s="104"/>
      <c r="L23" s="37"/>
    </row>
    <row r="24" spans="2:12" s="1" customFormat="1" ht="12" customHeight="1">
      <c r="B24" s="37"/>
      <c r="D24" s="103" t="s">
        <v>33</v>
      </c>
      <c r="I24" s="104"/>
      <c r="L24" s="37"/>
    </row>
    <row r="25" spans="2:12" s="7" customFormat="1" ht="16.5" customHeight="1">
      <c r="B25" s="108"/>
      <c r="E25" s="281" t="s">
        <v>1</v>
      </c>
      <c r="F25" s="281"/>
      <c r="G25" s="281"/>
      <c r="H25" s="281"/>
      <c r="I25" s="109"/>
      <c r="L25" s="108"/>
    </row>
    <row r="26" spans="2:12" s="1" customFormat="1" ht="6.95" customHeight="1">
      <c r="B26" s="37"/>
      <c r="I26" s="104"/>
      <c r="L26" s="37"/>
    </row>
    <row r="27" spans="2:12" s="1" customFormat="1" ht="6.95" customHeight="1">
      <c r="B27" s="37"/>
      <c r="D27" s="61"/>
      <c r="E27" s="61"/>
      <c r="F27" s="61"/>
      <c r="G27" s="61"/>
      <c r="H27" s="61"/>
      <c r="I27" s="110"/>
      <c r="J27" s="61"/>
      <c r="K27" s="61"/>
      <c r="L27" s="37"/>
    </row>
    <row r="28" spans="2:12" s="1" customFormat="1" ht="25.35" customHeight="1">
      <c r="B28" s="37"/>
      <c r="D28" s="111" t="s">
        <v>34</v>
      </c>
      <c r="I28" s="104"/>
      <c r="J28" s="112">
        <f>ROUND(J122, 2)</f>
        <v>0</v>
      </c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0"/>
      <c r="J29" s="61"/>
      <c r="K29" s="61"/>
      <c r="L29" s="37"/>
    </row>
    <row r="30" spans="2:12" s="1" customFormat="1" ht="14.45" customHeight="1">
      <c r="B30" s="37"/>
      <c r="F30" s="113" t="s">
        <v>36</v>
      </c>
      <c r="I30" s="114" t="s">
        <v>35</v>
      </c>
      <c r="J30" s="113" t="s">
        <v>37</v>
      </c>
      <c r="L30" s="37"/>
    </row>
    <row r="31" spans="2:12" s="1" customFormat="1" ht="14.45" customHeight="1">
      <c r="B31" s="37"/>
      <c r="D31" s="115" t="s">
        <v>38</v>
      </c>
      <c r="E31" s="103" t="s">
        <v>39</v>
      </c>
      <c r="F31" s="116">
        <f>ROUND((SUM(BE122:BE206)),  2)</f>
        <v>0</v>
      </c>
      <c r="I31" s="117">
        <v>0.21</v>
      </c>
      <c r="J31" s="116">
        <f>ROUND(((SUM(BE122:BE206))*I31),  2)</f>
        <v>0</v>
      </c>
      <c r="L31" s="37"/>
    </row>
    <row r="32" spans="2:12" s="1" customFormat="1" ht="14.45" customHeight="1">
      <c r="B32" s="37"/>
      <c r="E32" s="103" t="s">
        <v>40</v>
      </c>
      <c r="F32" s="116">
        <f>ROUND((SUM(BF122:BF206)),  2)</f>
        <v>0</v>
      </c>
      <c r="I32" s="117">
        <v>0.15</v>
      </c>
      <c r="J32" s="116">
        <f>ROUND(((SUM(BF122:BF206))*I32),  2)</f>
        <v>0</v>
      </c>
      <c r="L32" s="37"/>
    </row>
    <row r="33" spans="2:12" s="1" customFormat="1" ht="14.45" hidden="1" customHeight="1">
      <c r="B33" s="37"/>
      <c r="E33" s="103" t="s">
        <v>41</v>
      </c>
      <c r="F33" s="116">
        <f>ROUND((SUM(BG122:BG206)),  2)</f>
        <v>0</v>
      </c>
      <c r="I33" s="117">
        <v>0.21</v>
      </c>
      <c r="J33" s="116">
        <f>0</f>
        <v>0</v>
      </c>
      <c r="L33" s="37"/>
    </row>
    <row r="34" spans="2:12" s="1" customFormat="1" ht="14.45" hidden="1" customHeight="1">
      <c r="B34" s="37"/>
      <c r="E34" s="103" t="s">
        <v>42</v>
      </c>
      <c r="F34" s="116">
        <f>ROUND((SUM(BH122:BH206)),  2)</f>
        <v>0</v>
      </c>
      <c r="I34" s="117">
        <v>0.15</v>
      </c>
      <c r="J34" s="116">
        <f>0</f>
        <v>0</v>
      </c>
      <c r="L34" s="37"/>
    </row>
    <row r="35" spans="2:12" s="1" customFormat="1" ht="14.45" hidden="1" customHeight="1">
      <c r="B35" s="37"/>
      <c r="E35" s="103" t="s">
        <v>43</v>
      </c>
      <c r="F35" s="116">
        <f>ROUND((SUM(BI122:BI206)),  2)</f>
        <v>0</v>
      </c>
      <c r="I35" s="117">
        <v>0</v>
      </c>
      <c r="J35" s="116">
        <f>0</f>
        <v>0</v>
      </c>
      <c r="L35" s="37"/>
    </row>
    <row r="36" spans="2:12" s="1" customFormat="1" ht="6.95" customHeight="1">
      <c r="B36" s="37"/>
      <c r="I36" s="104"/>
      <c r="L36" s="37"/>
    </row>
    <row r="37" spans="2:12" s="1" customFormat="1" ht="25.35" customHeight="1">
      <c r="B37" s="37"/>
      <c r="C37" s="118"/>
      <c r="D37" s="119" t="s">
        <v>44</v>
      </c>
      <c r="E37" s="120"/>
      <c r="F37" s="120"/>
      <c r="G37" s="121" t="s">
        <v>45</v>
      </c>
      <c r="H37" s="122" t="s">
        <v>46</v>
      </c>
      <c r="I37" s="123"/>
      <c r="J37" s="124">
        <f>SUM(J28:J35)</f>
        <v>0</v>
      </c>
      <c r="K37" s="125"/>
      <c r="L37" s="37"/>
    </row>
    <row r="38" spans="2:12" s="1" customFormat="1" ht="14.45" customHeight="1">
      <c r="B38" s="37"/>
      <c r="I38" s="104"/>
      <c r="L38" s="37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6" t="s">
        <v>47</v>
      </c>
      <c r="E50" s="127"/>
      <c r="F50" s="127"/>
      <c r="G50" s="126" t="s">
        <v>48</v>
      </c>
      <c r="H50" s="127"/>
      <c r="I50" s="128"/>
      <c r="J50" s="127"/>
      <c r="K50" s="127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29" t="s">
        <v>49</v>
      </c>
      <c r="E61" s="130"/>
      <c r="F61" s="131" t="s">
        <v>50</v>
      </c>
      <c r="G61" s="129" t="s">
        <v>49</v>
      </c>
      <c r="H61" s="130"/>
      <c r="I61" s="132"/>
      <c r="J61" s="133" t="s">
        <v>50</v>
      </c>
      <c r="K61" s="130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26" t="s">
        <v>51</v>
      </c>
      <c r="E65" s="127"/>
      <c r="F65" s="127"/>
      <c r="G65" s="126" t="s">
        <v>52</v>
      </c>
      <c r="H65" s="127"/>
      <c r="I65" s="128"/>
      <c r="J65" s="127"/>
      <c r="K65" s="127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29" t="s">
        <v>49</v>
      </c>
      <c r="E76" s="130"/>
      <c r="F76" s="131" t="s">
        <v>50</v>
      </c>
      <c r="G76" s="129" t="s">
        <v>49</v>
      </c>
      <c r="H76" s="130"/>
      <c r="I76" s="132"/>
      <c r="J76" s="133" t="s">
        <v>50</v>
      </c>
      <c r="K76" s="130"/>
      <c r="L76" s="37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7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7"/>
    </row>
    <row r="82" spans="2:47" s="1" customFormat="1" ht="24.95" customHeight="1">
      <c r="B82" s="33"/>
      <c r="C82" s="22" t="s">
        <v>83</v>
      </c>
      <c r="D82" s="34"/>
      <c r="E82" s="34"/>
      <c r="F82" s="34"/>
      <c r="G82" s="34"/>
      <c r="H82" s="34"/>
      <c r="I82" s="104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4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4"/>
      <c r="J84" s="34"/>
      <c r="K84" s="34"/>
      <c r="L84" s="37"/>
    </row>
    <row r="85" spans="2:47" s="1" customFormat="1" ht="16.5" customHeight="1">
      <c r="B85" s="33"/>
      <c r="C85" s="34"/>
      <c r="D85" s="34"/>
      <c r="E85" s="250" t="str">
        <f>E7</f>
        <v>Oprava povrchu místní komunikace v obci Sobotín, část Rudoltice, etapa2, část 2, úsek 0,000-0,21554 km</v>
      </c>
      <c r="F85" s="282"/>
      <c r="G85" s="282"/>
      <c r="H85" s="282"/>
      <c r="I85" s="104"/>
      <c r="J85" s="34"/>
      <c r="K85" s="34"/>
      <c r="L85" s="37"/>
    </row>
    <row r="86" spans="2:47" s="1" customFormat="1" ht="6.95" customHeight="1">
      <c r="B86" s="33"/>
      <c r="C86" s="34"/>
      <c r="D86" s="34"/>
      <c r="E86" s="34"/>
      <c r="F86" s="34"/>
      <c r="G86" s="34"/>
      <c r="H86" s="34"/>
      <c r="I86" s="104"/>
      <c r="J86" s="34"/>
      <c r="K86" s="34"/>
      <c r="L86" s="37"/>
    </row>
    <row r="87" spans="2:47" s="1" customFormat="1" ht="12" customHeight="1">
      <c r="B87" s="33"/>
      <c r="C87" s="28" t="s">
        <v>20</v>
      </c>
      <c r="D87" s="34"/>
      <c r="E87" s="34"/>
      <c r="F87" s="26" t="str">
        <f>F10</f>
        <v>Rudoltice</v>
      </c>
      <c r="G87" s="34"/>
      <c r="H87" s="34"/>
      <c r="I87" s="106" t="s">
        <v>22</v>
      </c>
      <c r="J87" s="60" t="str">
        <f>IF(J10="","",J10)</f>
        <v>23. 11. 2021</v>
      </c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4"/>
      <c r="J88" s="34"/>
      <c r="K88" s="34"/>
      <c r="L88" s="37"/>
    </row>
    <row r="89" spans="2:47" s="1" customFormat="1" ht="15.2" customHeight="1">
      <c r="B89" s="33"/>
      <c r="C89" s="28" t="s">
        <v>24</v>
      </c>
      <c r="D89" s="34"/>
      <c r="E89" s="34"/>
      <c r="F89" s="26" t="str">
        <f>E13</f>
        <v xml:space="preserve"> </v>
      </c>
      <c r="G89" s="34"/>
      <c r="H89" s="34"/>
      <c r="I89" s="106" t="s">
        <v>30</v>
      </c>
      <c r="J89" s="31" t="str">
        <f>E19</f>
        <v xml:space="preserve"> </v>
      </c>
      <c r="K89" s="34"/>
      <c r="L89" s="37"/>
    </row>
    <row r="90" spans="2:47" s="1" customFormat="1" ht="15.2" customHeight="1">
      <c r="B90" s="33"/>
      <c r="C90" s="28" t="s">
        <v>28</v>
      </c>
      <c r="D90" s="34"/>
      <c r="E90" s="34"/>
      <c r="F90" s="26" t="str">
        <f>IF(E16="","",E16)</f>
        <v>Vyplň údaj</v>
      </c>
      <c r="G90" s="34"/>
      <c r="H90" s="34"/>
      <c r="I90" s="106" t="s">
        <v>32</v>
      </c>
      <c r="J90" s="31" t="str">
        <f>E22</f>
        <v xml:space="preserve"> </v>
      </c>
      <c r="K90" s="34"/>
      <c r="L90" s="37"/>
    </row>
    <row r="91" spans="2:47" s="1" customFormat="1" ht="10.35" customHeight="1">
      <c r="B91" s="33"/>
      <c r="C91" s="34"/>
      <c r="D91" s="34"/>
      <c r="E91" s="34"/>
      <c r="F91" s="34"/>
      <c r="G91" s="34"/>
      <c r="H91" s="34"/>
      <c r="I91" s="104"/>
      <c r="J91" s="34"/>
      <c r="K91" s="34"/>
      <c r="L91" s="37"/>
    </row>
    <row r="92" spans="2:47" s="1" customFormat="1" ht="29.25" customHeight="1">
      <c r="B92" s="33"/>
      <c r="C92" s="140" t="s">
        <v>84</v>
      </c>
      <c r="D92" s="141"/>
      <c r="E92" s="141"/>
      <c r="F92" s="141"/>
      <c r="G92" s="141"/>
      <c r="H92" s="141"/>
      <c r="I92" s="142"/>
      <c r="J92" s="143" t="s">
        <v>85</v>
      </c>
      <c r="K92" s="141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4"/>
      <c r="J93" s="34"/>
      <c r="K93" s="34"/>
      <c r="L93" s="37"/>
    </row>
    <row r="94" spans="2:47" s="1" customFormat="1" ht="22.9" customHeight="1">
      <c r="B94" s="33"/>
      <c r="C94" s="144" t="s">
        <v>86</v>
      </c>
      <c r="D94" s="34"/>
      <c r="E94" s="34"/>
      <c r="F94" s="34"/>
      <c r="G94" s="34"/>
      <c r="H94" s="34"/>
      <c r="I94" s="104"/>
      <c r="J94" s="78">
        <f>J122</f>
        <v>0</v>
      </c>
      <c r="K94" s="34"/>
      <c r="L94" s="37"/>
      <c r="AU94" s="16" t="s">
        <v>87</v>
      </c>
    </row>
    <row r="95" spans="2:47" s="8" customFormat="1" ht="24.95" customHeight="1">
      <c r="B95" s="145"/>
      <c r="C95" s="146"/>
      <c r="D95" s="147" t="s">
        <v>88</v>
      </c>
      <c r="E95" s="148"/>
      <c r="F95" s="148"/>
      <c r="G95" s="148"/>
      <c r="H95" s="148"/>
      <c r="I95" s="149"/>
      <c r="J95" s="150">
        <f>J123</f>
        <v>0</v>
      </c>
      <c r="K95" s="146"/>
      <c r="L95" s="151"/>
    </row>
    <row r="96" spans="2:47" s="9" customFormat="1" ht="19.899999999999999" customHeight="1">
      <c r="B96" s="152"/>
      <c r="C96" s="153"/>
      <c r="D96" s="154" t="s">
        <v>89</v>
      </c>
      <c r="E96" s="155"/>
      <c r="F96" s="155"/>
      <c r="G96" s="155"/>
      <c r="H96" s="155"/>
      <c r="I96" s="156"/>
      <c r="J96" s="157">
        <f>J124</f>
        <v>0</v>
      </c>
      <c r="K96" s="153"/>
      <c r="L96" s="158"/>
    </row>
    <row r="97" spans="2:12" s="9" customFormat="1" ht="19.899999999999999" customHeight="1">
      <c r="B97" s="152"/>
      <c r="C97" s="153"/>
      <c r="D97" s="154" t="s">
        <v>90</v>
      </c>
      <c r="E97" s="155"/>
      <c r="F97" s="155"/>
      <c r="G97" s="155"/>
      <c r="H97" s="155"/>
      <c r="I97" s="156"/>
      <c r="J97" s="157">
        <f>J131</f>
        <v>0</v>
      </c>
      <c r="K97" s="153"/>
      <c r="L97" s="158"/>
    </row>
    <row r="98" spans="2:12" s="9" customFormat="1" ht="19.899999999999999" customHeight="1">
      <c r="B98" s="152"/>
      <c r="C98" s="153"/>
      <c r="D98" s="154" t="s">
        <v>91</v>
      </c>
      <c r="E98" s="155"/>
      <c r="F98" s="155"/>
      <c r="G98" s="155"/>
      <c r="H98" s="155"/>
      <c r="I98" s="156"/>
      <c r="J98" s="157">
        <f>J166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92</v>
      </c>
      <c r="E99" s="155"/>
      <c r="F99" s="155"/>
      <c r="G99" s="155"/>
      <c r="H99" s="155"/>
      <c r="I99" s="156"/>
      <c r="J99" s="157">
        <f>J195</f>
        <v>0</v>
      </c>
      <c r="K99" s="153"/>
      <c r="L99" s="158"/>
    </row>
    <row r="100" spans="2:12" s="8" customFormat="1" ht="24.95" customHeight="1">
      <c r="B100" s="145"/>
      <c r="C100" s="146"/>
      <c r="D100" s="147" t="s">
        <v>93</v>
      </c>
      <c r="E100" s="148"/>
      <c r="F100" s="148"/>
      <c r="G100" s="148"/>
      <c r="H100" s="148"/>
      <c r="I100" s="149"/>
      <c r="J100" s="150">
        <f>J197</f>
        <v>0</v>
      </c>
      <c r="K100" s="146"/>
      <c r="L100" s="151"/>
    </row>
    <row r="101" spans="2:12" s="9" customFormat="1" ht="19.899999999999999" customHeight="1">
      <c r="B101" s="152"/>
      <c r="C101" s="153"/>
      <c r="D101" s="154" t="s">
        <v>94</v>
      </c>
      <c r="E101" s="155"/>
      <c r="F101" s="155"/>
      <c r="G101" s="155"/>
      <c r="H101" s="155"/>
      <c r="I101" s="156"/>
      <c r="J101" s="157">
        <f>J198</f>
        <v>0</v>
      </c>
      <c r="K101" s="153"/>
      <c r="L101" s="158"/>
    </row>
    <row r="102" spans="2:12" s="8" customFormat="1" ht="24.95" customHeight="1">
      <c r="B102" s="145"/>
      <c r="C102" s="146"/>
      <c r="D102" s="147" t="s">
        <v>95</v>
      </c>
      <c r="E102" s="148"/>
      <c r="F102" s="148"/>
      <c r="G102" s="148"/>
      <c r="H102" s="148"/>
      <c r="I102" s="149"/>
      <c r="J102" s="150">
        <f>J202</f>
        <v>0</v>
      </c>
      <c r="K102" s="146"/>
      <c r="L102" s="151"/>
    </row>
    <row r="103" spans="2:12" s="9" customFormat="1" ht="19.899999999999999" customHeight="1">
      <c r="B103" s="152"/>
      <c r="C103" s="153"/>
      <c r="D103" s="154" t="s">
        <v>96</v>
      </c>
      <c r="E103" s="155"/>
      <c r="F103" s="155"/>
      <c r="G103" s="155"/>
      <c r="H103" s="155"/>
      <c r="I103" s="156"/>
      <c r="J103" s="157">
        <f>J203</f>
        <v>0</v>
      </c>
      <c r="K103" s="153"/>
      <c r="L103" s="158"/>
    </row>
    <row r="104" spans="2:12" s="9" customFormat="1" ht="19.899999999999999" customHeight="1">
      <c r="B104" s="152"/>
      <c r="C104" s="153"/>
      <c r="D104" s="154" t="s">
        <v>97</v>
      </c>
      <c r="E104" s="155"/>
      <c r="F104" s="155"/>
      <c r="G104" s="155"/>
      <c r="H104" s="155"/>
      <c r="I104" s="156"/>
      <c r="J104" s="157">
        <f>J205</f>
        <v>0</v>
      </c>
      <c r="K104" s="153"/>
      <c r="L104" s="158"/>
    </row>
    <row r="105" spans="2:12" s="1" customFormat="1" ht="21.75" customHeight="1">
      <c r="B105" s="33"/>
      <c r="C105" s="34"/>
      <c r="D105" s="34"/>
      <c r="E105" s="34"/>
      <c r="F105" s="34"/>
      <c r="G105" s="34"/>
      <c r="H105" s="34"/>
      <c r="I105" s="104"/>
      <c r="J105" s="34"/>
      <c r="K105" s="34"/>
      <c r="L105" s="37"/>
    </row>
    <row r="106" spans="2:12" s="1" customFormat="1" ht="6.95" customHeight="1">
      <c r="B106" s="48"/>
      <c r="C106" s="49"/>
      <c r="D106" s="49"/>
      <c r="E106" s="49"/>
      <c r="F106" s="49"/>
      <c r="G106" s="49"/>
      <c r="H106" s="49"/>
      <c r="I106" s="136"/>
      <c r="J106" s="49"/>
      <c r="K106" s="49"/>
      <c r="L106" s="37"/>
    </row>
    <row r="110" spans="2:12" s="1" customFormat="1" ht="6.95" customHeight="1">
      <c r="B110" s="50"/>
      <c r="C110" s="51"/>
      <c r="D110" s="51"/>
      <c r="E110" s="51"/>
      <c r="F110" s="51"/>
      <c r="G110" s="51"/>
      <c r="H110" s="51"/>
      <c r="I110" s="139"/>
      <c r="J110" s="51"/>
      <c r="K110" s="51"/>
      <c r="L110" s="37"/>
    </row>
    <row r="111" spans="2:12" s="1" customFormat="1" ht="24.95" customHeight="1">
      <c r="B111" s="33"/>
      <c r="C111" s="22" t="s">
        <v>98</v>
      </c>
      <c r="D111" s="34"/>
      <c r="E111" s="34"/>
      <c r="F111" s="34"/>
      <c r="G111" s="34"/>
      <c r="H111" s="34"/>
      <c r="I111" s="104"/>
      <c r="J111" s="34"/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4"/>
      <c r="J112" s="34"/>
      <c r="K112" s="34"/>
      <c r="L112" s="37"/>
    </row>
    <row r="113" spans="2:65" s="1" customFormat="1" ht="12" customHeight="1">
      <c r="B113" s="33"/>
      <c r="C113" s="28" t="s">
        <v>16</v>
      </c>
      <c r="D113" s="34"/>
      <c r="E113" s="34"/>
      <c r="F113" s="34"/>
      <c r="G113" s="34"/>
      <c r="H113" s="34"/>
      <c r="I113" s="104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50" t="str">
        <f>E7</f>
        <v>Oprava povrchu místní komunikace v obci Sobotín, část Rudoltice, etapa2, část 2, úsek 0,000-0,21554 km</v>
      </c>
      <c r="F114" s="282"/>
      <c r="G114" s="282"/>
      <c r="H114" s="282"/>
      <c r="I114" s="104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04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F10</f>
        <v>Rudoltice</v>
      </c>
      <c r="G116" s="34"/>
      <c r="H116" s="34"/>
      <c r="I116" s="106" t="s">
        <v>22</v>
      </c>
      <c r="J116" s="60" t="str">
        <f>IF(J10="","",J10)</f>
        <v>23. 11. 2021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04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E13</f>
        <v xml:space="preserve"> </v>
      </c>
      <c r="G118" s="34"/>
      <c r="H118" s="34"/>
      <c r="I118" s="106" t="s">
        <v>30</v>
      </c>
      <c r="J118" s="31" t="str">
        <f>E19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IF(E16="","",E16)</f>
        <v>Vyplň údaj</v>
      </c>
      <c r="G119" s="34"/>
      <c r="H119" s="34"/>
      <c r="I119" s="106" t="s">
        <v>32</v>
      </c>
      <c r="J119" s="31" t="str">
        <f>E22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04"/>
      <c r="J120" s="34"/>
      <c r="K120" s="34"/>
      <c r="L120" s="37"/>
    </row>
    <row r="121" spans="2:65" s="10" customFormat="1" ht="29.25" customHeight="1">
      <c r="B121" s="159"/>
      <c r="C121" s="160" t="s">
        <v>99</v>
      </c>
      <c r="D121" s="161" t="s">
        <v>59</v>
      </c>
      <c r="E121" s="161" t="s">
        <v>55</v>
      </c>
      <c r="F121" s="161" t="s">
        <v>56</v>
      </c>
      <c r="G121" s="161" t="s">
        <v>100</v>
      </c>
      <c r="H121" s="161" t="s">
        <v>101</v>
      </c>
      <c r="I121" s="162" t="s">
        <v>102</v>
      </c>
      <c r="J121" s="161" t="s">
        <v>85</v>
      </c>
      <c r="K121" s="163" t="s">
        <v>103</v>
      </c>
      <c r="L121" s="164"/>
      <c r="M121" s="69" t="s">
        <v>1</v>
      </c>
      <c r="N121" s="70" t="s">
        <v>38</v>
      </c>
      <c r="O121" s="70" t="s">
        <v>104</v>
      </c>
      <c r="P121" s="70" t="s">
        <v>105</v>
      </c>
      <c r="Q121" s="70" t="s">
        <v>106</v>
      </c>
      <c r="R121" s="70" t="s">
        <v>107</v>
      </c>
      <c r="S121" s="70" t="s">
        <v>108</v>
      </c>
      <c r="T121" s="71" t="s">
        <v>109</v>
      </c>
    </row>
    <row r="122" spans="2:65" s="1" customFormat="1" ht="22.9" customHeight="1">
      <c r="B122" s="33"/>
      <c r="C122" s="76" t="s">
        <v>110</v>
      </c>
      <c r="D122" s="34"/>
      <c r="E122" s="34"/>
      <c r="F122" s="34"/>
      <c r="G122" s="34"/>
      <c r="H122" s="34"/>
      <c r="I122" s="104"/>
      <c r="J122" s="165">
        <f>BK122</f>
        <v>0</v>
      </c>
      <c r="K122" s="34"/>
      <c r="L122" s="37"/>
      <c r="M122" s="72"/>
      <c r="N122" s="73"/>
      <c r="O122" s="73"/>
      <c r="P122" s="166">
        <f>P123+P197+P202</f>
        <v>0</v>
      </c>
      <c r="Q122" s="73"/>
      <c r="R122" s="166">
        <f>R123+R197+R202</f>
        <v>109.04287499999998</v>
      </c>
      <c r="S122" s="73"/>
      <c r="T122" s="167">
        <f>T123+T197+T202</f>
        <v>0</v>
      </c>
      <c r="AT122" s="16" t="s">
        <v>73</v>
      </c>
      <c r="AU122" s="16" t="s">
        <v>87</v>
      </c>
      <c r="BK122" s="168">
        <f>BK123+BK197+BK202</f>
        <v>0</v>
      </c>
    </row>
    <row r="123" spans="2:65" s="11" customFormat="1" ht="25.9" customHeight="1">
      <c r="B123" s="169"/>
      <c r="C123" s="170"/>
      <c r="D123" s="171" t="s">
        <v>73</v>
      </c>
      <c r="E123" s="172" t="s">
        <v>111</v>
      </c>
      <c r="F123" s="172" t="s">
        <v>112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P124+P131+P166+P195</f>
        <v>0</v>
      </c>
      <c r="Q123" s="177"/>
      <c r="R123" s="178">
        <f>R124+R131+R166+R195</f>
        <v>109.04287499999998</v>
      </c>
      <c r="S123" s="177"/>
      <c r="T123" s="179">
        <f>T124+T131+T166+T195</f>
        <v>0</v>
      </c>
      <c r="AR123" s="180" t="s">
        <v>79</v>
      </c>
      <c r="AT123" s="181" t="s">
        <v>73</v>
      </c>
      <c r="AU123" s="181" t="s">
        <v>74</v>
      </c>
      <c r="AY123" s="180" t="s">
        <v>113</v>
      </c>
      <c r="BK123" s="182">
        <f>BK124+BK131+BK166+BK195</f>
        <v>0</v>
      </c>
    </row>
    <row r="124" spans="2:65" s="11" customFormat="1" ht="22.9" customHeight="1">
      <c r="B124" s="169"/>
      <c r="C124" s="170"/>
      <c r="D124" s="171" t="s">
        <v>73</v>
      </c>
      <c r="E124" s="183" t="s">
        <v>81</v>
      </c>
      <c r="F124" s="183" t="s">
        <v>114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SUM(P125:P130)</f>
        <v>0</v>
      </c>
      <c r="Q124" s="177"/>
      <c r="R124" s="178">
        <f>SUM(R125:R130)</f>
        <v>0</v>
      </c>
      <c r="S124" s="177"/>
      <c r="T124" s="179">
        <f>SUM(T125:T130)</f>
        <v>0</v>
      </c>
      <c r="AR124" s="180" t="s">
        <v>79</v>
      </c>
      <c r="AT124" s="181" t="s">
        <v>73</v>
      </c>
      <c r="AU124" s="181" t="s">
        <v>79</v>
      </c>
      <c r="AY124" s="180" t="s">
        <v>113</v>
      </c>
      <c r="BK124" s="182">
        <f>SUM(BK125:BK130)</f>
        <v>0</v>
      </c>
    </row>
    <row r="125" spans="2:65" s="1" customFormat="1" ht="24" customHeight="1">
      <c r="B125" s="33"/>
      <c r="C125" s="185" t="s">
        <v>79</v>
      </c>
      <c r="D125" s="185" t="s">
        <v>115</v>
      </c>
      <c r="E125" s="186" t="s">
        <v>116</v>
      </c>
      <c r="F125" s="187" t="s">
        <v>117</v>
      </c>
      <c r="G125" s="188" t="s">
        <v>118</v>
      </c>
      <c r="H125" s="189">
        <v>825</v>
      </c>
      <c r="I125" s="190"/>
      <c r="J125" s="191">
        <f>ROUND(I125*H125,2)</f>
        <v>0</v>
      </c>
      <c r="K125" s="187" t="s">
        <v>119</v>
      </c>
      <c r="L125" s="37"/>
      <c r="M125" s="192" t="s">
        <v>1</v>
      </c>
      <c r="N125" s="193" t="s">
        <v>39</v>
      </c>
      <c r="O125" s="65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AR125" s="196" t="s">
        <v>120</v>
      </c>
      <c r="AT125" s="196" t="s">
        <v>115</v>
      </c>
      <c r="AU125" s="196" t="s">
        <v>81</v>
      </c>
      <c r="AY125" s="16" t="s">
        <v>113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79</v>
      </c>
      <c r="BK125" s="197">
        <f>ROUND(I125*H125,2)</f>
        <v>0</v>
      </c>
      <c r="BL125" s="16" t="s">
        <v>120</v>
      </c>
      <c r="BM125" s="196" t="s">
        <v>121</v>
      </c>
    </row>
    <row r="126" spans="2:65" s="12" customFormat="1" ht="11.25">
      <c r="B126" s="198"/>
      <c r="C126" s="199"/>
      <c r="D126" s="200" t="s">
        <v>122</v>
      </c>
      <c r="E126" s="201" t="s">
        <v>1</v>
      </c>
      <c r="F126" s="202" t="s">
        <v>123</v>
      </c>
      <c r="G126" s="199"/>
      <c r="H126" s="201" t="s">
        <v>1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122</v>
      </c>
      <c r="AU126" s="208" t="s">
        <v>81</v>
      </c>
      <c r="AV126" s="12" t="s">
        <v>79</v>
      </c>
      <c r="AW126" s="12" t="s">
        <v>31</v>
      </c>
      <c r="AX126" s="12" t="s">
        <v>74</v>
      </c>
      <c r="AY126" s="208" t="s">
        <v>113</v>
      </c>
    </row>
    <row r="127" spans="2:65" s="13" customFormat="1" ht="11.25">
      <c r="B127" s="209"/>
      <c r="C127" s="210"/>
      <c r="D127" s="200" t="s">
        <v>122</v>
      </c>
      <c r="E127" s="211" t="s">
        <v>1</v>
      </c>
      <c r="F127" s="212" t="s">
        <v>124</v>
      </c>
      <c r="G127" s="210"/>
      <c r="H127" s="213">
        <v>797.5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122</v>
      </c>
      <c r="AU127" s="219" t="s">
        <v>81</v>
      </c>
      <c r="AV127" s="13" t="s">
        <v>81</v>
      </c>
      <c r="AW127" s="13" t="s">
        <v>31</v>
      </c>
      <c r="AX127" s="13" t="s">
        <v>74</v>
      </c>
      <c r="AY127" s="219" t="s">
        <v>113</v>
      </c>
    </row>
    <row r="128" spans="2:65" s="12" customFormat="1" ht="11.25">
      <c r="B128" s="198"/>
      <c r="C128" s="199"/>
      <c r="D128" s="200" t="s">
        <v>122</v>
      </c>
      <c r="E128" s="201" t="s">
        <v>1</v>
      </c>
      <c r="F128" s="202" t="s">
        <v>125</v>
      </c>
      <c r="G128" s="199"/>
      <c r="H128" s="201" t="s">
        <v>1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122</v>
      </c>
      <c r="AU128" s="208" t="s">
        <v>81</v>
      </c>
      <c r="AV128" s="12" t="s">
        <v>79</v>
      </c>
      <c r="AW128" s="12" t="s">
        <v>31</v>
      </c>
      <c r="AX128" s="12" t="s">
        <v>74</v>
      </c>
      <c r="AY128" s="208" t="s">
        <v>113</v>
      </c>
    </row>
    <row r="129" spans="2:65" s="13" customFormat="1" ht="11.25">
      <c r="B129" s="209"/>
      <c r="C129" s="210"/>
      <c r="D129" s="200" t="s">
        <v>122</v>
      </c>
      <c r="E129" s="211" t="s">
        <v>1</v>
      </c>
      <c r="F129" s="212" t="s">
        <v>126</v>
      </c>
      <c r="G129" s="210"/>
      <c r="H129" s="213">
        <v>27.5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122</v>
      </c>
      <c r="AU129" s="219" t="s">
        <v>81</v>
      </c>
      <c r="AV129" s="13" t="s">
        <v>81</v>
      </c>
      <c r="AW129" s="13" t="s">
        <v>31</v>
      </c>
      <c r="AX129" s="13" t="s">
        <v>74</v>
      </c>
      <c r="AY129" s="219" t="s">
        <v>113</v>
      </c>
    </row>
    <row r="130" spans="2:65" s="14" customFormat="1" ht="11.25">
      <c r="B130" s="220"/>
      <c r="C130" s="221"/>
      <c r="D130" s="200" t="s">
        <v>122</v>
      </c>
      <c r="E130" s="222" t="s">
        <v>1</v>
      </c>
      <c r="F130" s="223" t="s">
        <v>127</v>
      </c>
      <c r="G130" s="221"/>
      <c r="H130" s="224">
        <v>825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122</v>
      </c>
      <c r="AU130" s="230" t="s">
        <v>81</v>
      </c>
      <c r="AV130" s="14" t="s">
        <v>120</v>
      </c>
      <c r="AW130" s="14" t="s">
        <v>31</v>
      </c>
      <c r="AX130" s="14" t="s">
        <v>79</v>
      </c>
      <c r="AY130" s="230" t="s">
        <v>113</v>
      </c>
    </row>
    <row r="131" spans="2:65" s="11" customFormat="1" ht="22.9" customHeight="1">
      <c r="B131" s="169"/>
      <c r="C131" s="170"/>
      <c r="D131" s="171" t="s">
        <v>73</v>
      </c>
      <c r="E131" s="183" t="s">
        <v>128</v>
      </c>
      <c r="F131" s="183" t="s">
        <v>129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f>SUM(P132:P165)</f>
        <v>0</v>
      </c>
      <c r="Q131" s="177"/>
      <c r="R131" s="178">
        <f>SUM(R132:R165)</f>
        <v>109.04287499999998</v>
      </c>
      <c r="S131" s="177"/>
      <c r="T131" s="179">
        <f>SUM(T132:T165)</f>
        <v>0</v>
      </c>
      <c r="AR131" s="180" t="s">
        <v>79</v>
      </c>
      <c r="AT131" s="181" t="s">
        <v>73</v>
      </c>
      <c r="AU131" s="181" t="s">
        <v>79</v>
      </c>
      <c r="AY131" s="180" t="s">
        <v>113</v>
      </c>
      <c r="BK131" s="182">
        <f>SUM(BK132:BK165)</f>
        <v>0</v>
      </c>
    </row>
    <row r="132" spans="2:65" s="1" customFormat="1" ht="24" customHeight="1">
      <c r="B132" s="33"/>
      <c r="C132" s="185" t="s">
        <v>81</v>
      </c>
      <c r="D132" s="185" t="s">
        <v>115</v>
      </c>
      <c r="E132" s="186" t="s">
        <v>130</v>
      </c>
      <c r="F132" s="187" t="s">
        <v>131</v>
      </c>
      <c r="G132" s="188" t="s">
        <v>118</v>
      </c>
      <c r="H132" s="189">
        <v>787.5</v>
      </c>
      <c r="I132" s="190"/>
      <c r="J132" s="191">
        <f>ROUND(I132*H132,2)</f>
        <v>0</v>
      </c>
      <c r="K132" s="187" t="s">
        <v>119</v>
      </c>
      <c r="L132" s="37"/>
      <c r="M132" s="192" t="s">
        <v>1</v>
      </c>
      <c r="N132" s="193" t="s">
        <v>39</v>
      </c>
      <c r="O132" s="65"/>
      <c r="P132" s="194">
        <f>O132*H132</f>
        <v>0</v>
      </c>
      <c r="Q132" s="194">
        <v>0.13188</v>
      </c>
      <c r="R132" s="194">
        <f>Q132*H132</f>
        <v>103.85549999999999</v>
      </c>
      <c r="S132" s="194">
        <v>0</v>
      </c>
      <c r="T132" s="195">
        <f>S132*H132</f>
        <v>0</v>
      </c>
      <c r="AR132" s="196" t="s">
        <v>120</v>
      </c>
      <c r="AT132" s="196" t="s">
        <v>115</v>
      </c>
      <c r="AU132" s="196" t="s">
        <v>81</v>
      </c>
      <c r="AY132" s="16" t="s">
        <v>113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79</v>
      </c>
      <c r="BK132" s="197">
        <f>ROUND(I132*H132,2)</f>
        <v>0</v>
      </c>
      <c r="BL132" s="16" t="s">
        <v>120</v>
      </c>
      <c r="BM132" s="196" t="s">
        <v>132</v>
      </c>
    </row>
    <row r="133" spans="2:65" s="12" customFormat="1" ht="11.25">
      <c r="B133" s="198"/>
      <c r="C133" s="199"/>
      <c r="D133" s="200" t="s">
        <v>122</v>
      </c>
      <c r="E133" s="201" t="s">
        <v>1</v>
      </c>
      <c r="F133" s="202" t="s">
        <v>123</v>
      </c>
      <c r="G133" s="199"/>
      <c r="H133" s="201" t="s">
        <v>1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122</v>
      </c>
      <c r="AU133" s="208" t="s">
        <v>81</v>
      </c>
      <c r="AV133" s="12" t="s">
        <v>79</v>
      </c>
      <c r="AW133" s="12" t="s">
        <v>31</v>
      </c>
      <c r="AX133" s="12" t="s">
        <v>74</v>
      </c>
      <c r="AY133" s="208" t="s">
        <v>113</v>
      </c>
    </row>
    <row r="134" spans="2:65" s="13" customFormat="1" ht="11.25">
      <c r="B134" s="209"/>
      <c r="C134" s="210"/>
      <c r="D134" s="200" t="s">
        <v>122</v>
      </c>
      <c r="E134" s="211" t="s">
        <v>1</v>
      </c>
      <c r="F134" s="212" t="s">
        <v>133</v>
      </c>
      <c r="G134" s="210"/>
      <c r="H134" s="213">
        <v>761.25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122</v>
      </c>
      <c r="AU134" s="219" t="s">
        <v>81</v>
      </c>
      <c r="AV134" s="13" t="s">
        <v>81</v>
      </c>
      <c r="AW134" s="13" t="s">
        <v>31</v>
      </c>
      <c r="AX134" s="13" t="s">
        <v>74</v>
      </c>
      <c r="AY134" s="219" t="s">
        <v>113</v>
      </c>
    </row>
    <row r="135" spans="2:65" s="12" customFormat="1" ht="11.25">
      <c r="B135" s="198"/>
      <c r="C135" s="199"/>
      <c r="D135" s="200" t="s">
        <v>122</v>
      </c>
      <c r="E135" s="201" t="s">
        <v>1</v>
      </c>
      <c r="F135" s="202" t="s">
        <v>125</v>
      </c>
      <c r="G135" s="199"/>
      <c r="H135" s="201" t="s">
        <v>1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122</v>
      </c>
      <c r="AU135" s="208" t="s">
        <v>81</v>
      </c>
      <c r="AV135" s="12" t="s">
        <v>79</v>
      </c>
      <c r="AW135" s="12" t="s">
        <v>31</v>
      </c>
      <c r="AX135" s="12" t="s">
        <v>74</v>
      </c>
      <c r="AY135" s="208" t="s">
        <v>113</v>
      </c>
    </row>
    <row r="136" spans="2:65" s="13" customFormat="1" ht="11.25">
      <c r="B136" s="209"/>
      <c r="C136" s="210"/>
      <c r="D136" s="200" t="s">
        <v>122</v>
      </c>
      <c r="E136" s="211" t="s">
        <v>1</v>
      </c>
      <c r="F136" s="212" t="s">
        <v>134</v>
      </c>
      <c r="G136" s="210"/>
      <c r="H136" s="213">
        <v>26.25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122</v>
      </c>
      <c r="AU136" s="219" t="s">
        <v>81</v>
      </c>
      <c r="AV136" s="13" t="s">
        <v>81</v>
      </c>
      <c r="AW136" s="13" t="s">
        <v>31</v>
      </c>
      <c r="AX136" s="13" t="s">
        <v>74</v>
      </c>
      <c r="AY136" s="219" t="s">
        <v>113</v>
      </c>
    </row>
    <row r="137" spans="2:65" s="14" customFormat="1" ht="11.25">
      <c r="B137" s="220"/>
      <c r="C137" s="221"/>
      <c r="D137" s="200" t="s">
        <v>122</v>
      </c>
      <c r="E137" s="222" t="s">
        <v>1</v>
      </c>
      <c r="F137" s="223" t="s">
        <v>127</v>
      </c>
      <c r="G137" s="221"/>
      <c r="H137" s="224">
        <v>787.5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122</v>
      </c>
      <c r="AU137" s="230" t="s">
        <v>81</v>
      </c>
      <c r="AV137" s="14" t="s">
        <v>120</v>
      </c>
      <c r="AW137" s="14" t="s">
        <v>31</v>
      </c>
      <c r="AX137" s="14" t="s">
        <v>79</v>
      </c>
      <c r="AY137" s="230" t="s">
        <v>113</v>
      </c>
    </row>
    <row r="138" spans="2:65" s="1" customFormat="1" ht="36" customHeight="1">
      <c r="B138" s="33"/>
      <c r="C138" s="185" t="s">
        <v>135</v>
      </c>
      <c r="D138" s="185" t="s">
        <v>115</v>
      </c>
      <c r="E138" s="186" t="s">
        <v>136</v>
      </c>
      <c r="F138" s="187" t="s">
        <v>137</v>
      </c>
      <c r="G138" s="188" t="s">
        <v>118</v>
      </c>
      <c r="H138" s="189">
        <v>825</v>
      </c>
      <c r="I138" s="190"/>
      <c r="J138" s="191">
        <f>ROUND(I138*H138,2)</f>
        <v>0</v>
      </c>
      <c r="K138" s="187" t="s">
        <v>1</v>
      </c>
      <c r="L138" s="37"/>
      <c r="M138" s="192" t="s">
        <v>1</v>
      </c>
      <c r="N138" s="193" t="s">
        <v>39</v>
      </c>
      <c r="O138" s="65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AR138" s="196" t="s">
        <v>120</v>
      </c>
      <c r="AT138" s="196" t="s">
        <v>115</v>
      </c>
      <c r="AU138" s="196" t="s">
        <v>81</v>
      </c>
      <c r="AY138" s="16" t="s">
        <v>113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79</v>
      </c>
      <c r="BK138" s="197">
        <f>ROUND(I138*H138,2)</f>
        <v>0</v>
      </c>
      <c r="BL138" s="16" t="s">
        <v>120</v>
      </c>
      <c r="BM138" s="196" t="s">
        <v>138</v>
      </c>
    </row>
    <row r="139" spans="2:65" s="12" customFormat="1" ht="22.5">
      <c r="B139" s="198"/>
      <c r="C139" s="199"/>
      <c r="D139" s="200" t="s">
        <v>122</v>
      </c>
      <c r="E139" s="201" t="s">
        <v>1</v>
      </c>
      <c r="F139" s="202" t="s">
        <v>139</v>
      </c>
      <c r="G139" s="199"/>
      <c r="H139" s="201" t="s">
        <v>1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122</v>
      </c>
      <c r="AU139" s="208" t="s">
        <v>81</v>
      </c>
      <c r="AV139" s="12" t="s">
        <v>79</v>
      </c>
      <c r="AW139" s="12" t="s">
        <v>31</v>
      </c>
      <c r="AX139" s="12" t="s">
        <v>74</v>
      </c>
      <c r="AY139" s="208" t="s">
        <v>113</v>
      </c>
    </row>
    <row r="140" spans="2:65" s="12" customFormat="1" ht="11.25">
      <c r="B140" s="198"/>
      <c r="C140" s="199"/>
      <c r="D140" s="200" t="s">
        <v>122</v>
      </c>
      <c r="E140" s="201" t="s">
        <v>1</v>
      </c>
      <c r="F140" s="202" t="s">
        <v>140</v>
      </c>
      <c r="G140" s="199"/>
      <c r="H140" s="201" t="s">
        <v>1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122</v>
      </c>
      <c r="AU140" s="208" t="s">
        <v>81</v>
      </c>
      <c r="AV140" s="12" t="s">
        <v>79</v>
      </c>
      <c r="AW140" s="12" t="s">
        <v>31</v>
      </c>
      <c r="AX140" s="12" t="s">
        <v>74</v>
      </c>
      <c r="AY140" s="208" t="s">
        <v>113</v>
      </c>
    </row>
    <row r="141" spans="2:65" s="12" customFormat="1" ht="11.25">
      <c r="B141" s="198"/>
      <c r="C141" s="199"/>
      <c r="D141" s="200" t="s">
        <v>122</v>
      </c>
      <c r="E141" s="201" t="s">
        <v>1</v>
      </c>
      <c r="F141" s="202" t="s">
        <v>141</v>
      </c>
      <c r="G141" s="199"/>
      <c r="H141" s="201" t="s">
        <v>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122</v>
      </c>
      <c r="AU141" s="208" t="s">
        <v>81</v>
      </c>
      <c r="AV141" s="12" t="s">
        <v>79</v>
      </c>
      <c r="AW141" s="12" t="s">
        <v>31</v>
      </c>
      <c r="AX141" s="12" t="s">
        <v>74</v>
      </c>
      <c r="AY141" s="208" t="s">
        <v>113</v>
      </c>
    </row>
    <row r="142" spans="2:65" s="12" customFormat="1" ht="11.25">
      <c r="B142" s="198"/>
      <c r="C142" s="199"/>
      <c r="D142" s="200" t="s">
        <v>122</v>
      </c>
      <c r="E142" s="201" t="s">
        <v>1</v>
      </c>
      <c r="F142" s="202" t="s">
        <v>123</v>
      </c>
      <c r="G142" s="199"/>
      <c r="H142" s="201" t="s">
        <v>1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122</v>
      </c>
      <c r="AU142" s="208" t="s">
        <v>81</v>
      </c>
      <c r="AV142" s="12" t="s">
        <v>79</v>
      </c>
      <c r="AW142" s="12" t="s">
        <v>31</v>
      </c>
      <c r="AX142" s="12" t="s">
        <v>74</v>
      </c>
      <c r="AY142" s="208" t="s">
        <v>113</v>
      </c>
    </row>
    <row r="143" spans="2:65" s="13" customFormat="1" ht="11.25">
      <c r="B143" s="209"/>
      <c r="C143" s="210"/>
      <c r="D143" s="200" t="s">
        <v>122</v>
      </c>
      <c r="E143" s="211" t="s">
        <v>1</v>
      </c>
      <c r="F143" s="212" t="s">
        <v>124</v>
      </c>
      <c r="G143" s="210"/>
      <c r="H143" s="213">
        <v>797.5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122</v>
      </c>
      <c r="AU143" s="219" t="s">
        <v>81</v>
      </c>
      <c r="AV143" s="13" t="s">
        <v>81</v>
      </c>
      <c r="AW143" s="13" t="s">
        <v>31</v>
      </c>
      <c r="AX143" s="13" t="s">
        <v>74</v>
      </c>
      <c r="AY143" s="219" t="s">
        <v>113</v>
      </c>
    </row>
    <row r="144" spans="2:65" s="12" customFormat="1" ht="11.25">
      <c r="B144" s="198"/>
      <c r="C144" s="199"/>
      <c r="D144" s="200" t="s">
        <v>122</v>
      </c>
      <c r="E144" s="201" t="s">
        <v>1</v>
      </c>
      <c r="F144" s="202" t="s">
        <v>125</v>
      </c>
      <c r="G144" s="199"/>
      <c r="H144" s="201" t="s">
        <v>1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122</v>
      </c>
      <c r="AU144" s="208" t="s">
        <v>81</v>
      </c>
      <c r="AV144" s="12" t="s">
        <v>79</v>
      </c>
      <c r="AW144" s="12" t="s">
        <v>31</v>
      </c>
      <c r="AX144" s="12" t="s">
        <v>74</v>
      </c>
      <c r="AY144" s="208" t="s">
        <v>113</v>
      </c>
    </row>
    <row r="145" spans="2:65" s="13" customFormat="1" ht="11.25">
      <c r="B145" s="209"/>
      <c r="C145" s="210"/>
      <c r="D145" s="200" t="s">
        <v>122</v>
      </c>
      <c r="E145" s="211" t="s">
        <v>1</v>
      </c>
      <c r="F145" s="212" t="s">
        <v>126</v>
      </c>
      <c r="G145" s="210"/>
      <c r="H145" s="213">
        <v>27.5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122</v>
      </c>
      <c r="AU145" s="219" t="s">
        <v>81</v>
      </c>
      <c r="AV145" s="13" t="s">
        <v>81</v>
      </c>
      <c r="AW145" s="13" t="s">
        <v>31</v>
      </c>
      <c r="AX145" s="13" t="s">
        <v>74</v>
      </c>
      <c r="AY145" s="219" t="s">
        <v>113</v>
      </c>
    </row>
    <row r="146" spans="2:65" s="14" customFormat="1" ht="11.25">
      <c r="B146" s="220"/>
      <c r="C146" s="221"/>
      <c r="D146" s="200" t="s">
        <v>122</v>
      </c>
      <c r="E146" s="222" t="s">
        <v>1</v>
      </c>
      <c r="F146" s="223" t="s">
        <v>127</v>
      </c>
      <c r="G146" s="221"/>
      <c r="H146" s="224">
        <v>825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122</v>
      </c>
      <c r="AU146" s="230" t="s">
        <v>81</v>
      </c>
      <c r="AV146" s="14" t="s">
        <v>120</v>
      </c>
      <c r="AW146" s="14" t="s">
        <v>31</v>
      </c>
      <c r="AX146" s="14" t="s">
        <v>79</v>
      </c>
      <c r="AY146" s="230" t="s">
        <v>113</v>
      </c>
    </row>
    <row r="147" spans="2:65" s="1" customFormat="1" ht="16.5" customHeight="1">
      <c r="B147" s="33"/>
      <c r="C147" s="185" t="s">
        <v>120</v>
      </c>
      <c r="D147" s="185" t="s">
        <v>115</v>
      </c>
      <c r="E147" s="186" t="s">
        <v>142</v>
      </c>
      <c r="F147" s="187" t="s">
        <v>143</v>
      </c>
      <c r="G147" s="188" t="s">
        <v>118</v>
      </c>
      <c r="H147" s="189">
        <v>825</v>
      </c>
      <c r="I147" s="190"/>
      <c r="J147" s="191">
        <f>ROUND(I147*H147,2)</f>
        <v>0</v>
      </c>
      <c r="K147" s="187" t="s">
        <v>1</v>
      </c>
      <c r="L147" s="37"/>
      <c r="M147" s="192" t="s">
        <v>1</v>
      </c>
      <c r="N147" s="193" t="s">
        <v>39</v>
      </c>
      <c r="O147" s="65"/>
      <c r="P147" s="194">
        <f>O147*H147</f>
        <v>0</v>
      </c>
      <c r="Q147" s="194">
        <v>5.6100000000000004E-3</v>
      </c>
      <c r="R147" s="194">
        <f>Q147*H147</f>
        <v>4.6282500000000004</v>
      </c>
      <c r="S147" s="194">
        <v>0</v>
      </c>
      <c r="T147" s="195">
        <f>S147*H147</f>
        <v>0</v>
      </c>
      <c r="AR147" s="196" t="s">
        <v>120</v>
      </c>
      <c r="AT147" s="196" t="s">
        <v>115</v>
      </c>
      <c r="AU147" s="196" t="s">
        <v>81</v>
      </c>
      <c r="AY147" s="16" t="s">
        <v>113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79</v>
      </c>
      <c r="BK147" s="197">
        <f>ROUND(I147*H147,2)</f>
        <v>0</v>
      </c>
      <c r="BL147" s="16" t="s">
        <v>120</v>
      </c>
      <c r="BM147" s="196" t="s">
        <v>144</v>
      </c>
    </row>
    <row r="148" spans="2:65" s="12" customFormat="1" ht="11.25">
      <c r="B148" s="198"/>
      <c r="C148" s="199"/>
      <c r="D148" s="200" t="s">
        <v>122</v>
      </c>
      <c r="E148" s="201" t="s">
        <v>1</v>
      </c>
      <c r="F148" s="202" t="s">
        <v>141</v>
      </c>
      <c r="G148" s="199"/>
      <c r="H148" s="201" t="s">
        <v>1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122</v>
      </c>
      <c r="AU148" s="208" t="s">
        <v>81</v>
      </c>
      <c r="AV148" s="12" t="s">
        <v>79</v>
      </c>
      <c r="AW148" s="12" t="s">
        <v>31</v>
      </c>
      <c r="AX148" s="12" t="s">
        <v>74</v>
      </c>
      <c r="AY148" s="208" t="s">
        <v>113</v>
      </c>
    </row>
    <row r="149" spans="2:65" s="12" customFormat="1" ht="11.25">
      <c r="B149" s="198"/>
      <c r="C149" s="199"/>
      <c r="D149" s="200" t="s">
        <v>122</v>
      </c>
      <c r="E149" s="201" t="s">
        <v>1</v>
      </c>
      <c r="F149" s="202" t="s">
        <v>123</v>
      </c>
      <c r="G149" s="199"/>
      <c r="H149" s="201" t="s">
        <v>1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122</v>
      </c>
      <c r="AU149" s="208" t="s">
        <v>81</v>
      </c>
      <c r="AV149" s="12" t="s">
        <v>79</v>
      </c>
      <c r="AW149" s="12" t="s">
        <v>31</v>
      </c>
      <c r="AX149" s="12" t="s">
        <v>74</v>
      </c>
      <c r="AY149" s="208" t="s">
        <v>113</v>
      </c>
    </row>
    <row r="150" spans="2:65" s="13" customFormat="1" ht="11.25">
      <c r="B150" s="209"/>
      <c r="C150" s="210"/>
      <c r="D150" s="200" t="s">
        <v>122</v>
      </c>
      <c r="E150" s="211" t="s">
        <v>1</v>
      </c>
      <c r="F150" s="212" t="s">
        <v>124</v>
      </c>
      <c r="G150" s="210"/>
      <c r="H150" s="213">
        <v>797.5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122</v>
      </c>
      <c r="AU150" s="219" t="s">
        <v>81</v>
      </c>
      <c r="AV150" s="13" t="s">
        <v>81</v>
      </c>
      <c r="AW150" s="13" t="s">
        <v>31</v>
      </c>
      <c r="AX150" s="13" t="s">
        <v>74</v>
      </c>
      <c r="AY150" s="219" t="s">
        <v>113</v>
      </c>
    </row>
    <row r="151" spans="2:65" s="12" customFormat="1" ht="11.25">
      <c r="B151" s="198"/>
      <c r="C151" s="199"/>
      <c r="D151" s="200" t="s">
        <v>122</v>
      </c>
      <c r="E151" s="201" t="s">
        <v>1</v>
      </c>
      <c r="F151" s="202" t="s">
        <v>125</v>
      </c>
      <c r="G151" s="199"/>
      <c r="H151" s="201" t="s">
        <v>1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122</v>
      </c>
      <c r="AU151" s="208" t="s">
        <v>81</v>
      </c>
      <c r="AV151" s="12" t="s">
        <v>79</v>
      </c>
      <c r="AW151" s="12" t="s">
        <v>31</v>
      </c>
      <c r="AX151" s="12" t="s">
        <v>74</v>
      </c>
      <c r="AY151" s="208" t="s">
        <v>113</v>
      </c>
    </row>
    <row r="152" spans="2:65" s="13" customFormat="1" ht="11.25">
      <c r="B152" s="209"/>
      <c r="C152" s="210"/>
      <c r="D152" s="200" t="s">
        <v>122</v>
      </c>
      <c r="E152" s="211" t="s">
        <v>1</v>
      </c>
      <c r="F152" s="212" t="s">
        <v>126</v>
      </c>
      <c r="G152" s="210"/>
      <c r="H152" s="213">
        <v>27.5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122</v>
      </c>
      <c r="AU152" s="219" t="s">
        <v>81</v>
      </c>
      <c r="AV152" s="13" t="s">
        <v>81</v>
      </c>
      <c r="AW152" s="13" t="s">
        <v>31</v>
      </c>
      <c r="AX152" s="13" t="s">
        <v>74</v>
      </c>
      <c r="AY152" s="219" t="s">
        <v>113</v>
      </c>
    </row>
    <row r="153" spans="2:65" s="14" customFormat="1" ht="11.25">
      <c r="B153" s="220"/>
      <c r="C153" s="221"/>
      <c r="D153" s="200" t="s">
        <v>122</v>
      </c>
      <c r="E153" s="222" t="s">
        <v>1</v>
      </c>
      <c r="F153" s="223" t="s">
        <v>127</v>
      </c>
      <c r="G153" s="221"/>
      <c r="H153" s="224">
        <v>825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122</v>
      </c>
      <c r="AU153" s="230" t="s">
        <v>81</v>
      </c>
      <c r="AV153" s="14" t="s">
        <v>120</v>
      </c>
      <c r="AW153" s="14" t="s">
        <v>31</v>
      </c>
      <c r="AX153" s="14" t="s">
        <v>79</v>
      </c>
      <c r="AY153" s="230" t="s">
        <v>113</v>
      </c>
    </row>
    <row r="154" spans="2:65" s="1" customFormat="1" ht="24" customHeight="1">
      <c r="B154" s="33"/>
      <c r="C154" s="185" t="s">
        <v>128</v>
      </c>
      <c r="D154" s="185" t="s">
        <v>115</v>
      </c>
      <c r="E154" s="186" t="s">
        <v>145</v>
      </c>
      <c r="F154" s="187" t="s">
        <v>146</v>
      </c>
      <c r="G154" s="188" t="s">
        <v>118</v>
      </c>
      <c r="H154" s="189">
        <v>787.5</v>
      </c>
      <c r="I154" s="190"/>
      <c r="J154" s="191">
        <f>ROUND(I154*H154,2)</f>
        <v>0</v>
      </c>
      <c r="K154" s="187" t="s">
        <v>119</v>
      </c>
      <c r="L154" s="37"/>
      <c r="M154" s="192" t="s">
        <v>1</v>
      </c>
      <c r="N154" s="193" t="s">
        <v>39</v>
      </c>
      <c r="O154" s="65"/>
      <c r="P154" s="194">
        <f>O154*H154</f>
        <v>0</v>
      </c>
      <c r="Q154" s="194">
        <v>7.1000000000000002E-4</v>
      </c>
      <c r="R154" s="194">
        <f>Q154*H154</f>
        <v>0.55912499999999998</v>
      </c>
      <c r="S154" s="194">
        <v>0</v>
      </c>
      <c r="T154" s="195">
        <f>S154*H154</f>
        <v>0</v>
      </c>
      <c r="AR154" s="196" t="s">
        <v>120</v>
      </c>
      <c r="AT154" s="196" t="s">
        <v>115</v>
      </c>
      <c r="AU154" s="196" t="s">
        <v>81</v>
      </c>
      <c r="AY154" s="16" t="s">
        <v>113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6" t="s">
        <v>79</v>
      </c>
      <c r="BK154" s="197">
        <f>ROUND(I154*H154,2)</f>
        <v>0</v>
      </c>
      <c r="BL154" s="16" t="s">
        <v>120</v>
      </c>
      <c r="BM154" s="196" t="s">
        <v>147</v>
      </c>
    </row>
    <row r="155" spans="2:65" s="12" customFormat="1" ht="11.25">
      <c r="B155" s="198"/>
      <c r="C155" s="199"/>
      <c r="D155" s="200" t="s">
        <v>122</v>
      </c>
      <c r="E155" s="201" t="s">
        <v>1</v>
      </c>
      <c r="F155" s="202" t="s">
        <v>123</v>
      </c>
      <c r="G155" s="199"/>
      <c r="H155" s="201" t="s">
        <v>1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122</v>
      </c>
      <c r="AU155" s="208" t="s">
        <v>81</v>
      </c>
      <c r="AV155" s="12" t="s">
        <v>79</v>
      </c>
      <c r="AW155" s="12" t="s">
        <v>31</v>
      </c>
      <c r="AX155" s="12" t="s">
        <v>74</v>
      </c>
      <c r="AY155" s="208" t="s">
        <v>113</v>
      </c>
    </row>
    <row r="156" spans="2:65" s="13" customFormat="1" ht="11.25">
      <c r="B156" s="209"/>
      <c r="C156" s="210"/>
      <c r="D156" s="200" t="s">
        <v>122</v>
      </c>
      <c r="E156" s="211" t="s">
        <v>1</v>
      </c>
      <c r="F156" s="212" t="s">
        <v>133</v>
      </c>
      <c r="G156" s="210"/>
      <c r="H156" s="213">
        <v>761.25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122</v>
      </c>
      <c r="AU156" s="219" t="s">
        <v>81</v>
      </c>
      <c r="AV156" s="13" t="s">
        <v>81</v>
      </c>
      <c r="AW156" s="13" t="s">
        <v>31</v>
      </c>
      <c r="AX156" s="13" t="s">
        <v>74</v>
      </c>
      <c r="AY156" s="219" t="s">
        <v>113</v>
      </c>
    </row>
    <row r="157" spans="2:65" s="12" customFormat="1" ht="11.25">
      <c r="B157" s="198"/>
      <c r="C157" s="199"/>
      <c r="D157" s="200" t="s">
        <v>122</v>
      </c>
      <c r="E157" s="201" t="s">
        <v>1</v>
      </c>
      <c r="F157" s="202" t="s">
        <v>125</v>
      </c>
      <c r="G157" s="199"/>
      <c r="H157" s="201" t="s">
        <v>1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122</v>
      </c>
      <c r="AU157" s="208" t="s">
        <v>81</v>
      </c>
      <c r="AV157" s="12" t="s">
        <v>79</v>
      </c>
      <c r="AW157" s="12" t="s">
        <v>31</v>
      </c>
      <c r="AX157" s="12" t="s">
        <v>74</v>
      </c>
      <c r="AY157" s="208" t="s">
        <v>113</v>
      </c>
    </row>
    <row r="158" spans="2:65" s="13" customFormat="1" ht="11.25">
      <c r="B158" s="209"/>
      <c r="C158" s="210"/>
      <c r="D158" s="200" t="s">
        <v>122</v>
      </c>
      <c r="E158" s="211" t="s">
        <v>1</v>
      </c>
      <c r="F158" s="212" t="s">
        <v>134</v>
      </c>
      <c r="G158" s="210"/>
      <c r="H158" s="213">
        <v>26.25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122</v>
      </c>
      <c r="AU158" s="219" t="s">
        <v>81</v>
      </c>
      <c r="AV158" s="13" t="s">
        <v>81</v>
      </c>
      <c r="AW158" s="13" t="s">
        <v>31</v>
      </c>
      <c r="AX158" s="13" t="s">
        <v>74</v>
      </c>
      <c r="AY158" s="219" t="s">
        <v>113</v>
      </c>
    </row>
    <row r="159" spans="2:65" s="14" customFormat="1" ht="11.25">
      <c r="B159" s="220"/>
      <c r="C159" s="221"/>
      <c r="D159" s="200" t="s">
        <v>122</v>
      </c>
      <c r="E159" s="222" t="s">
        <v>1</v>
      </c>
      <c r="F159" s="223" t="s">
        <v>127</v>
      </c>
      <c r="G159" s="221"/>
      <c r="H159" s="224">
        <v>787.5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122</v>
      </c>
      <c r="AU159" s="230" t="s">
        <v>81</v>
      </c>
      <c r="AV159" s="14" t="s">
        <v>120</v>
      </c>
      <c r="AW159" s="14" t="s">
        <v>31</v>
      </c>
      <c r="AX159" s="14" t="s">
        <v>79</v>
      </c>
      <c r="AY159" s="230" t="s">
        <v>113</v>
      </c>
    </row>
    <row r="160" spans="2:65" s="1" customFormat="1" ht="24" customHeight="1">
      <c r="B160" s="33"/>
      <c r="C160" s="185" t="s">
        <v>148</v>
      </c>
      <c r="D160" s="185" t="s">
        <v>115</v>
      </c>
      <c r="E160" s="186" t="s">
        <v>149</v>
      </c>
      <c r="F160" s="187" t="s">
        <v>150</v>
      </c>
      <c r="G160" s="188" t="s">
        <v>118</v>
      </c>
      <c r="H160" s="189">
        <v>750</v>
      </c>
      <c r="I160" s="190"/>
      <c r="J160" s="191">
        <f>ROUND(I160*H160,2)</f>
        <v>0</v>
      </c>
      <c r="K160" s="187" t="s">
        <v>119</v>
      </c>
      <c r="L160" s="37"/>
      <c r="M160" s="192" t="s">
        <v>1</v>
      </c>
      <c r="N160" s="193" t="s">
        <v>39</v>
      </c>
      <c r="O160" s="65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AR160" s="196" t="s">
        <v>120</v>
      </c>
      <c r="AT160" s="196" t="s">
        <v>115</v>
      </c>
      <c r="AU160" s="196" t="s">
        <v>81</v>
      </c>
      <c r="AY160" s="16" t="s">
        <v>113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79</v>
      </c>
      <c r="BK160" s="197">
        <f>ROUND(I160*H160,2)</f>
        <v>0</v>
      </c>
      <c r="BL160" s="16" t="s">
        <v>120</v>
      </c>
      <c r="BM160" s="196" t="s">
        <v>151</v>
      </c>
    </row>
    <row r="161" spans="2:65" s="12" customFormat="1" ht="11.25">
      <c r="B161" s="198"/>
      <c r="C161" s="199"/>
      <c r="D161" s="200" t="s">
        <v>122</v>
      </c>
      <c r="E161" s="201" t="s">
        <v>1</v>
      </c>
      <c r="F161" s="202" t="s">
        <v>123</v>
      </c>
      <c r="G161" s="199"/>
      <c r="H161" s="201" t="s">
        <v>1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122</v>
      </c>
      <c r="AU161" s="208" t="s">
        <v>81</v>
      </c>
      <c r="AV161" s="12" t="s">
        <v>79</v>
      </c>
      <c r="AW161" s="12" t="s">
        <v>31</v>
      </c>
      <c r="AX161" s="12" t="s">
        <v>74</v>
      </c>
      <c r="AY161" s="208" t="s">
        <v>113</v>
      </c>
    </row>
    <row r="162" spans="2:65" s="13" customFormat="1" ht="11.25">
      <c r="B162" s="209"/>
      <c r="C162" s="210"/>
      <c r="D162" s="200" t="s">
        <v>122</v>
      </c>
      <c r="E162" s="211" t="s">
        <v>1</v>
      </c>
      <c r="F162" s="212" t="s">
        <v>152</v>
      </c>
      <c r="G162" s="210"/>
      <c r="H162" s="213">
        <v>725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122</v>
      </c>
      <c r="AU162" s="219" t="s">
        <v>81</v>
      </c>
      <c r="AV162" s="13" t="s">
        <v>81</v>
      </c>
      <c r="AW162" s="13" t="s">
        <v>31</v>
      </c>
      <c r="AX162" s="13" t="s">
        <v>74</v>
      </c>
      <c r="AY162" s="219" t="s">
        <v>113</v>
      </c>
    </row>
    <row r="163" spans="2:65" s="12" customFormat="1" ht="11.25">
      <c r="B163" s="198"/>
      <c r="C163" s="199"/>
      <c r="D163" s="200" t="s">
        <v>122</v>
      </c>
      <c r="E163" s="201" t="s">
        <v>1</v>
      </c>
      <c r="F163" s="202" t="s">
        <v>125</v>
      </c>
      <c r="G163" s="199"/>
      <c r="H163" s="201" t="s">
        <v>1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122</v>
      </c>
      <c r="AU163" s="208" t="s">
        <v>81</v>
      </c>
      <c r="AV163" s="12" t="s">
        <v>79</v>
      </c>
      <c r="AW163" s="12" t="s">
        <v>31</v>
      </c>
      <c r="AX163" s="12" t="s">
        <v>74</v>
      </c>
      <c r="AY163" s="208" t="s">
        <v>113</v>
      </c>
    </row>
    <row r="164" spans="2:65" s="13" customFormat="1" ht="11.25">
      <c r="B164" s="209"/>
      <c r="C164" s="210"/>
      <c r="D164" s="200" t="s">
        <v>122</v>
      </c>
      <c r="E164" s="211" t="s">
        <v>1</v>
      </c>
      <c r="F164" s="212" t="s">
        <v>153</v>
      </c>
      <c r="G164" s="210"/>
      <c r="H164" s="213">
        <v>25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122</v>
      </c>
      <c r="AU164" s="219" t="s">
        <v>81</v>
      </c>
      <c r="AV164" s="13" t="s">
        <v>81</v>
      </c>
      <c r="AW164" s="13" t="s">
        <v>31</v>
      </c>
      <c r="AX164" s="13" t="s">
        <v>74</v>
      </c>
      <c r="AY164" s="219" t="s">
        <v>113</v>
      </c>
    </row>
    <row r="165" spans="2:65" s="14" customFormat="1" ht="11.25">
      <c r="B165" s="220"/>
      <c r="C165" s="221"/>
      <c r="D165" s="200" t="s">
        <v>122</v>
      </c>
      <c r="E165" s="222" t="s">
        <v>1</v>
      </c>
      <c r="F165" s="223" t="s">
        <v>127</v>
      </c>
      <c r="G165" s="221"/>
      <c r="H165" s="224">
        <v>750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122</v>
      </c>
      <c r="AU165" s="230" t="s">
        <v>81</v>
      </c>
      <c r="AV165" s="14" t="s">
        <v>120</v>
      </c>
      <c r="AW165" s="14" t="s">
        <v>31</v>
      </c>
      <c r="AX165" s="14" t="s">
        <v>79</v>
      </c>
      <c r="AY165" s="230" t="s">
        <v>113</v>
      </c>
    </row>
    <row r="166" spans="2:65" s="11" customFormat="1" ht="22.9" customHeight="1">
      <c r="B166" s="169"/>
      <c r="C166" s="170"/>
      <c r="D166" s="171" t="s">
        <v>73</v>
      </c>
      <c r="E166" s="183" t="s">
        <v>154</v>
      </c>
      <c r="F166" s="183" t="s">
        <v>155</v>
      </c>
      <c r="G166" s="170"/>
      <c r="H166" s="170"/>
      <c r="I166" s="173"/>
      <c r="J166" s="184">
        <f>BK166</f>
        <v>0</v>
      </c>
      <c r="K166" s="170"/>
      <c r="L166" s="175"/>
      <c r="M166" s="176"/>
      <c r="N166" s="177"/>
      <c r="O166" s="177"/>
      <c r="P166" s="178">
        <f>SUM(P167:P194)</f>
        <v>0</v>
      </c>
      <c r="Q166" s="177"/>
      <c r="R166" s="178">
        <f>SUM(R167:R194)</f>
        <v>0</v>
      </c>
      <c r="S166" s="177"/>
      <c r="T166" s="179">
        <f>SUM(T167:T194)</f>
        <v>0</v>
      </c>
      <c r="AR166" s="180" t="s">
        <v>79</v>
      </c>
      <c r="AT166" s="181" t="s">
        <v>73</v>
      </c>
      <c r="AU166" s="181" t="s">
        <v>79</v>
      </c>
      <c r="AY166" s="180" t="s">
        <v>113</v>
      </c>
      <c r="BK166" s="182">
        <f>SUM(BK167:BK194)</f>
        <v>0</v>
      </c>
    </row>
    <row r="167" spans="2:65" s="1" customFormat="1" ht="24" customHeight="1">
      <c r="B167" s="33"/>
      <c r="C167" s="185" t="s">
        <v>156</v>
      </c>
      <c r="D167" s="185" t="s">
        <v>115</v>
      </c>
      <c r="E167" s="186" t="s">
        <v>157</v>
      </c>
      <c r="F167" s="187" t="s">
        <v>158</v>
      </c>
      <c r="G167" s="188" t="s">
        <v>159</v>
      </c>
      <c r="H167" s="189">
        <v>123.75</v>
      </c>
      <c r="I167" s="190"/>
      <c r="J167" s="191">
        <f>ROUND(I167*H167,2)</f>
        <v>0</v>
      </c>
      <c r="K167" s="187" t="s">
        <v>1</v>
      </c>
      <c r="L167" s="37"/>
      <c r="M167" s="192" t="s">
        <v>1</v>
      </c>
      <c r="N167" s="193" t="s">
        <v>39</v>
      </c>
      <c r="O167" s="65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AR167" s="196" t="s">
        <v>120</v>
      </c>
      <c r="AT167" s="196" t="s">
        <v>115</v>
      </c>
      <c r="AU167" s="196" t="s">
        <v>81</v>
      </c>
      <c r="AY167" s="16" t="s">
        <v>113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79</v>
      </c>
      <c r="BK167" s="197">
        <f>ROUND(I167*H167,2)</f>
        <v>0</v>
      </c>
      <c r="BL167" s="16" t="s">
        <v>120</v>
      </c>
      <c r="BM167" s="196" t="s">
        <v>160</v>
      </c>
    </row>
    <row r="168" spans="2:65" s="12" customFormat="1" ht="22.5">
      <c r="B168" s="198"/>
      <c r="C168" s="199"/>
      <c r="D168" s="200" t="s">
        <v>122</v>
      </c>
      <c r="E168" s="201" t="s">
        <v>1</v>
      </c>
      <c r="F168" s="202" t="s">
        <v>161</v>
      </c>
      <c r="G168" s="199"/>
      <c r="H168" s="201" t="s">
        <v>1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122</v>
      </c>
      <c r="AU168" s="208" t="s">
        <v>81</v>
      </c>
      <c r="AV168" s="12" t="s">
        <v>79</v>
      </c>
      <c r="AW168" s="12" t="s">
        <v>31</v>
      </c>
      <c r="AX168" s="12" t="s">
        <v>74</v>
      </c>
      <c r="AY168" s="208" t="s">
        <v>113</v>
      </c>
    </row>
    <row r="169" spans="2:65" s="12" customFormat="1" ht="11.25">
      <c r="B169" s="198"/>
      <c r="C169" s="199"/>
      <c r="D169" s="200" t="s">
        <v>122</v>
      </c>
      <c r="E169" s="201" t="s">
        <v>1</v>
      </c>
      <c r="F169" s="202" t="s">
        <v>123</v>
      </c>
      <c r="G169" s="199"/>
      <c r="H169" s="201" t="s">
        <v>1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122</v>
      </c>
      <c r="AU169" s="208" t="s">
        <v>81</v>
      </c>
      <c r="AV169" s="12" t="s">
        <v>79</v>
      </c>
      <c r="AW169" s="12" t="s">
        <v>31</v>
      </c>
      <c r="AX169" s="12" t="s">
        <v>74</v>
      </c>
      <c r="AY169" s="208" t="s">
        <v>113</v>
      </c>
    </row>
    <row r="170" spans="2:65" s="13" customFormat="1" ht="11.25">
      <c r="B170" s="209"/>
      <c r="C170" s="210"/>
      <c r="D170" s="200" t="s">
        <v>122</v>
      </c>
      <c r="E170" s="211" t="s">
        <v>1</v>
      </c>
      <c r="F170" s="212" t="s">
        <v>162</v>
      </c>
      <c r="G170" s="210"/>
      <c r="H170" s="213">
        <v>119.625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122</v>
      </c>
      <c r="AU170" s="219" t="s">
        <v>81</v>
      </c>
      <c r="AV170" s="13" t="s">
        <v>81</v>
      </c>
      <c r="AW170" s="13" t="s">
        <v>31</v>
      </c>
      <c r="AX170" s="13" t="s">
        <v>74</v>
      </c>
      <c r="AY170" s="219" t="s">
        <v>113</v>
      </c>
    </row>
    <row r="171" spans="2:65" s="12" customFormat="1" ht="11.25">
      <c r="B171" s="198"/>
      <c r="C171" s="199"/>
      <c r="D171" s="200" t="s">
        <v>122</v>
      </c>
      <c r="E171" s="201" t="s">
        <v>1</v>
      </c>
      <c r="F171" s="202" t="s">
        <v>125</v>
      </c>
      <c r="G171" s="199"/>
      <c r="H171" s="201" t="s">
        <v>1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122</v>
      </c>
      <c r="AU171" s="208" t="s">
        <v>81</v>
      </c>
      <c r="AV171" s="12" t="s">
        <v>79</v>
      </c>
      <c r="AW171" s="12" t="s">
        <v>31</v>
      </c>
      <c r="AX171" s="12" t="s">
        <v>74</v>
      </c>
      <c r="AY171" s="208" t="s">
        <v>113</v>
      </c>
    </row>
    <row r="172" spans="2:65" s="13" customFormat="1" ht="11.25">
      <c r="B172" s="209"/>
      <c r="C172" s="210"/>
      <c r="D172" s="200" t="s">
        <v>122</v>
      </c>
      <c r="E172" s="211" t="s">
        <v>1</v>
      </c>
      <c r="F172" s="212" t="s">
        <v>163</v>
      </c>
      <c r="G172" s="210"/>
      <c r="H172" s="213">
        <v>4.125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122</v>
      </c>
      <c r="AU172" s="219" t="s">
        <v>81</v>
      </c>
      <c r="AV172" s="13" t="s">
        <v>81</v>
      </c>
      <c r="AW172" s="13" t="s">
        <v>31</v>
      </c>
      <c r="AX172" s="13" t="s">
        <v>74</v>
      </c>
      <c r="AY172" s="219" t="s">
        <v>113</v>
      </c>
    </row>
    <row r="173" spans="2:65" s="14" customFormat="1" ht="11.25">
      <c r="B173" s="220"/>
      <c r="C173" s="221"/>
      <c r="D173" s="200" t="s">
        <v>122</v>
      </c>
      <c r="E173" s="222" t="s">
        <v>1</v>
      </c>
      <c r="F173" s="223" t="s">
        <v>127</v>
      </c>
      <c r="G173" s="221"/>
      <c r="H173" s="224">
        <v>123.75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122</v>
      </c>
      <c r="AU173" s="230" t="s">
        <v>81</v>
      </c>
      <c r="AV173" s="14" t="s">
        <v>120</v>
      </c>
      <c r="AW173" s="14" t="s">
        <v>31</v>
      </c>
      <c r="AX173" s="14" t="s">
        <v>79</v>
      </c>
      <c r="AY173" s="230" t="s">
        <v>113</v>
      </c>
    </row>
    <row r="174" spans="2:65" s="1" customFormat="1" ht="24" customHeight="1">
      <c r="B174" s="33"/>
      <c r="C174" s="185" t="s">
        <v>164</v>
      </c>
      <c r="D174" s="185" t="s">
        <v>115</v>
      </c>
      <c r="E174" s="186" t="s">
        <v>165</v>
      </c>
      <c r="F174" s="187" t="s">
        <v>166</v>
      </c>
      <c r="G174" s="188" t="s">
        <v>159</v>
      </c>
      <c r="H174" s="189">
        <v>123.75</v>
      </c>
      <c r="I174" s="190"/>
      <c r="J174" s="191">
        <f>ROUND(I174*H174,2)</f>
        <v>0</v>
      </c>
      <c r="K174" s="187" t="s">
        <v>1</v>
      </c>
      <c r="L174" s="37"/>
      <c r="M174" s="192" t="s">
        <v>1</v>
      </c>
      <c r="N174" s="193" t="s">
        <v>39</v>
      </c>
      <c r="O174" s="65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AR174" s="196" t="s">
        <v>120</v>
      </c>
      <c r="AT174" s="196" t="s">
        <v>115</v>
      </c>
      <c r="AU174" s="196" t="s">
        <v>81</v>
      </c>
      <c r="AY174" s="16" t="s">
        <v>113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79</v>
      </c>
      <c r="BK174" s="197">
        <f>ROUND(I174*H174,2)</f>
        <v>0</v>
      </c>
      <c r="BL174" s="16" t="s">
        <v>120</v>
      </c>
      <c r="BM174" s="196" t="s">
        <v>167</v>
      </c>
    </row>
    <row r="175" spans="2:65" s="12" customFormat="1" ht="22.5">
      <c r="B175" s="198"/>
      <c r="C175" s="199"/>
      <c r="D175" s="200" t="s">
        <v>122</v>
      </c>
      <c r="E175" s="201" t="s">
        <v>1</v>
      </c>
      <c r="F175" s="202" t="s">
        <v>168</v>
      </c>
      <c r="G175" s="199"/>
      <c r="H175" s="201" t="s">
        <v>1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122</v>
      </c>
      <c r="AU175" s="208" t="s">
        <v>81</v>
      </c>
      <c r="AV175" s="12" t="s">
        <v>79</v>
      </c>
      <c r="AW175" s="12" t="s">
        <v>31</v>
      </c>
      <c r="AX175" s="12" t="s">
        <v>74</v>
      </c>
      <c r="AY175" s="208" t="s">
        <v>113</v>
      </c>
    </row>
    <row r="176" spans="2:65" s="12" customFormat="1" ht="11.25">
      <c r="B176" s="198"/>
      <c r="C176" s="199"/>
      <c r="D176" s="200" t="s">
        <v>122</v>
      </c>
      <c r="E176" s="201" t="s">
        <v>1</v>
      </c>
      <c r="F176" s="202" t="s">
        <v>123</v>
      </c>
      <c r="G176" s="199"/>
      <c r="H176" s="201" t="s">
        <v>1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122</v>
      </c>
      <c r="AU176" s="208" t="s">
        <v>81</v>
      </c>
      <c r="AV176" s="12" t="s">
        <v>79</v>
      </c>
      <c r="AW176" s="12" t="s">
        <v>31</v>
      </c>
      <c r="AX176" s="12" t="s">
        <v>74</v>
      </c>
      <c r="AY176" s="208" t="s">
        <v>113</v>
      </c>
    </row>
    <row r="177" spans="2:65" s="13" customFormat="1" ht="11.25">
      <c r="B177" s="209"/>
      <c r="C177" s="210"/>
      <c r="D177" s="200" t="s">
        <v>122</v>
      </c>
      <c r="E177" s="211" t="s">
        <v>1</v>
      </c>
      <c r="F177" s="212" t="s">
        <v>162</v>
      </c>
      <c r="G177" s="210"/>
      <c r="H177" s="213">
        <v>119.625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122</v>
      </c>
      <c r="AU177" s="219" t="s">
        <v>81</v>
      </c>
      <c r="AV177" s="13" t="s">
        <v>81</v>
      </c>
      <c r="AW177" s="13" t="s">
        <v>31</v>
      </c>
      <c r="AX177" s="13" t="s">
        <v>74</v>
      </c>
      <c r="AY177" s="219" t="s">
        <v>113</v>
      </c>
    </row>
    <row r="178" spans="2:65" s="12" customFormat="1" ht="11.25">
      <c r="B178" s="198"/>
      <c r="C178" s="199"/>
      <c r="D178" s="200" t="s">
        <v>122</v>
      </c>
      <c r="E178" s="201" t="s">
        <v>1</v>
      </c>
      <c r="F178" s="202" t="s">
        <v>125</v>
      </c>
      <c r="G178" s="199"/>
      <c r="H178" s="201" t="s">
        <v>1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122</v>
      </c>
      <c r="AU178" s="208" t="s">
        <v>81</v>
      </c>
      <c r="AV178" s="12" t="s">
        <v>79</v>
      </c>
      <c r="AW178" s="12" t="s">
        <v>31</v>
      </c>
      <c r="AX178" s="12" t="s">
        <v>74</v>
      </c>
      <c r="AY178" s="208" t="s">
        <v>113</v>
      </c>
    </row>
    <row r="179" spans="2:65" s="13" customFormat="1" ht="11.25">
      <c r="B179" s="209"/>
      <c r="C179" s="210"/>
      <c r="D179" s="200" t="s">
        <v>122</v>
      </c>
      <c r="E179" s="211" t="s">
        <v>1</v>
      </c>
      <c r="F179" s="212" t="s">
        <v>163</v>
      </c>
      <c r="G179" s="210"/>
      <c r="H179" s="213">
        <v>4.125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122</v>
      </c>
      <c r="AU179" s="219" t="s">
        <v>81</v>
      </c>
      <c r="AV179" s="13" t="s">
        <v>81</v>
      </c>
      <c r="AW179" s="13" t="s">
        <v>31</v>
      </c>
      <c r="AX179" s="13" t="s">
        <v>74</v>
      </c>
      <c r="AY179" s="219" t="s">
        <v>113</v>
      </c>
    </row>
    <row r="180" spans="2:65" s="14" customFormat="1" ht="11.25">
      <c r="B180" s="220"/>
      <c r="C180" s="221"/>
      <c r="D180" s="200" t="s">
        <v>122</v>
      </c>
      <c r="E180" s="222" t="s">
        <v>1</v>
      </c>
      <c r="F180" s="223" t="s">
        <v>127</v>
      </c>
      <c r="G180" s="221"/>
      <c r="H180" s="224">
        <v>123.75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122</v>
      </c>
      <c r="AU180" s="230" t="s">
        <v>81</v>
      </c>
      <c r="AV180" s="14" t="s">
        <v>120</v>
      </c>
      <c r="AW180" s="14" t="s">
        <v>31</v>
      </c>
      <c r="AX180" s="14" t="s">
        <v>79</v>
      </c>
      <c r="AY180" s="230" t="s">
        <v>113</v>
      </c>
    </row>
    <row r="181" spans="2:65" s="1" customFormat="1" ht="24" customHeight="1">
      <c r="B181" s="33"/>
      <c r="C181" s="185" t="s">
        <v>8</v>
      </c>
      <c r="D181" s="185" t="s">
        <v>115</v>
      </c>
      <c r="E181" s="186" t="s">
        <v>169</v>
      </c>
      <c r="F181" s="187" t="s">
        <v>170</v>
      </c>
      <c r="G181" s="188" t="s">
        <v>159</v>
      </c>
      <c r="H181" s="189">
        <v>1113.75</v>
      </c>
      <c r="I181" s="190"/>
      <c r="J181" s="191">
        <f>ROUND(I181*H181,2)</f>
        <v>0</v>
      </c>
      <c r="K181" s="187" t="s">
        <v>119</v>
      </c>
      <c r="L181" s="37"/>
      <c r="M181" s="192" t="s">
        <v>1</v>
      </c>
      <c r="N181" s="193" t="s">
        <v>39</v>
      </c>
      <c r="O181" s="65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AR181" s="196" t="s">
        <v>120</v>
      </c>
      <c r="AT181" s="196" t="s">
        <v>115</v>
      </c>
      <c r="AU181" s="196" t="s">
        <v>81</v>
      </c>
      <c r="AY181" s="16" t="s">
        <v>113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6" t="s">
        <v>79</v>
      </c>
      <c r="BK181" s="197">
        <f>ROUND(I181*H181,2)</f>
        <v>0</v>
      </c>
      <c r="BL181" s="16" t="s">
        <v>120</v>
      </c>
      <c r="BM181" s="196" t="s">
        <v>171</v>
      </c>
    </row>
    <row r="182" spans="2:65" s="12" customFormat="1" ht="22.5">
      <c r="B182" s="198"/>
      <c r="C182" s="199"/>
      <c r="D182" s="200" t="s">
        <v>122</v>
      </c>
      <c r="E182" s="201" t="s">
        <v>1</v>
      </c>
      <c r="F182" s="202" t="s">
        <v>168</v>
      </c>
      <c r="G182" s="199"/>
      <c r="H182" s="201" t="s">
        <v>1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122</v>
      </c>
      <c r="AU182" s="208" t="s">
        <v>81</v>
      </c>
      <c r="AV182" s="12" t="s">
        <v>79</v>
      </c>
      <c r="AW182" s="12" t="s">
        <v>31</v>
      </c>
      <c r="AX182" s="12" t="s">
        <v>74</v>
      </c>
      <c r="AY182" s="208" t="s">
        <v>113</v>
      </c>
    </row>
    <row r="183" spans="2:65" s="12" customFormat="1" ht="11.25">
      <c r="B183" s="198"/>
      <c r="C183" s="199"/>
      <c r="D183" s="200" t="s">
        <v>122</v>
      </c>
      <c r="E183" s="201" t="s">
        <v>1</v>
      </c>
      <c r="F183" s="202" t="s">
        <v>123</v>
      </c>
      <c r="G183" s="199"/>
      <c r="H183" s="201" t="s">
        <v>1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122</v>
      </c>
      <c r="AU183" s="208" t="s">
        <v>81</v>
      </c>
      <c r="AV183" s="12" t="s">
        <v>79</v>
      </c>
      <c r="AW183" s="12" t="s">
        <v>31</v>
      </c>
      <c r="AX183" s="12" t="s">
        <v>74</v>
      </c>
      <c r="AY183" s="208" t="s">
        <v>113</v>
      </c>
    </row>
    <row r="184" spans="2:65" s="13" customFormat="1" ht="11.25">
      <c r="B184" s="209"/>
      <c r="C184" s="210"/>
      <c r="D184" s="200" t="s">
        <v>122</v>
      </c>
      <c r="E184" s="211" t="s">
        <v>1</v>
      </c>
      <c r="F184" s="212" t="s">
        <v>172</v>
      </c>
      <c r="G184" s="210"/>
      <c r="H184" s="213">
        <v>1076.625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122</v>
      </c>
      <c r="AU184" s="219" t="s">
        <v>81</v>
      </c>
      <c r="AV184" s="13" t="s">
        <v>81</v>
      </c>
      <c r="AW184" s="13" t="s">
        <v>31</v>
      </c>
      <c r="AX184" s="13" t="s">
        <v>74</v>
      </c>
      <c r="AY184" s="219" t="s">
        <v>113</v>
      </c>
    </row>
    <row r="185" spans="2:65" s="12" customFormat="1" ht="11.25">
      <c r="B185" s="198"/>
      <c r="C185" s="199"/>
      <c r="D185" s="200" t="s">
        <v>122</v>
      </c>
      <c r="E185" s="201" t="s">
        <v>1</v>
      </c>
      <c r="F185" s="202" t="s">
        <v>125</v>
      </c>
      <c r="G185" s="199"/>
      <c r="H185" s="201" t="s">
        <v>1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122</v>
      </c>
      <c r="AU185" s="208" t="s">
        <v>81</v>
      </c>
      <c r="AV185" s="12" t="s">
        <v>79</v>
      </c>
      <c r="AW185" s="12" t="s">
        <v>31</v>
      </c>
      <c r="AX185" s="12" t="s">
        <v>74</v>
      </c>
      <c r="AY185" s="208" t="s">
        <v>113</v>
      </c>
    </row>
    <row r="186" spans="2:65" s="13" customFormat="1" ht="11.25">
      <c r="B186" s="209"/>
      <c r="C186" s="210"/>
      <c r="D186" s="200" t="s">
        <v>122</v>
      </c>
      <c r="E186" s="211" t="s">
        <v>1</v>
      </c>
      <c r="F186" s="212" t="s">
        <v>173</v>
      </c>
      <c r="G186" s="210"/>
      <c r="H186" s="213">
        <v>37.125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122</v>
      </c>
      <c r="AU186" s="219" t="s">
        <v>81</v>
      </c>
      <c r="AV186" s="13" t="s">
        <v>81</v>
      </c>
      <c r="AW186" s="13" t="s">
        <v>31</v>
      </c>
      <c r="AX186" s="13" t="s">
        <v>74</v>
      </c>
      <c r="AY186" s="219" t="s">
        <v>113</v>
      </c>
    </row>
    <row r="187" spans="2:65" s="14" customFormat="1" ht="11.25">
      <c r="B187" s="220"/>
      <c r="C187" s="221"/>
      <c r="D187" s="200" t="s">
        <v>122</v>
      </c>
      <c r="E187" s="222" t="s">
        <v>1</v>
      </c>
      <c r="F187" s="223" t="s">
        <v>127</v>
      </c>
      <c r="G187" s="221"/>
      <c r="H187" s="224">
        <v>1113.75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122</v>
      </c>
      <c r="AU187" s="230" t="s">
        <v>81</v>
      </c>
      <c r="AV187" s="14" t="s">
        <v>120</v>
      </c>
      <c r="AW187" s="14" t="s">
        <v>31</v>
      </c>
      <c r="AX187" s="14" t="s">
        <v>79</v>
      </c>
      <c r="AY187" s="230" t="s">
        <v>113</v>
      </c>
    </row>
    <row r="188" spans="2:65" s="1" customFormat="1" ht="16.5" customHeight="1">
      <c r="B188" s="33"/>
      <c r="C188" s="185" t="s">
        <v>174</v>
      </c>
      <c r="D188" s="185" t="s">
        <v>115</v>
      </c>
      <c r="E188" s="186" t="s">
        <v>175</v>
      </c>
      <c r="F188" s="187" t="s">
        <v>176</v>
      </c>
      <c r="G188" s="188" t="s">
        <v>159</v>
      </c>
      <c r="H188" s="189">
        <v>123.75</v>
      </c>
      <c r="I188" s="190"/>
      <c r="J188" s="191">
        <f>ROUND(I188*H188,2)</f>
        <v>0</v>
      </c>
      <c r="K188" s="187" t="s">
        <v>119</v>
      </c>
      <c r="L188" s="37"/>
      <c r="M188" s="192" t="s">
        <v>1</v>
      </c>
      <c r="N188" s="193" t="s">
        <v>39</v>
      </c>
      <c r="O188" s="65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AR188" s="196" t="s">
        <v>120</v>
      </c>
      <c r="AT188" s="196" t="s">
        <v>115</v>
      </c>
      <c r="AU188" s="196" t="s">
        <v>81</v>
      </c>
      <c r="AY188" s="16" t="s">
        <v>113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79</v>
      </c>
      <c r="BK188" s="197">
        <f>ROUND(I188*H188,2)</f>
        <v>0</v>
      </c>
      <c r="BL188" s="16" t="s">
        <v>120</v>
      </c>
      <c r="BM188" s="196" t="s">
        <v>177</v>
      </c>
    </row>
    <row r="189" spans="2:65" s="12" customFormat="1" ht="22.5">
      <c r="B189" s="198"/>
      <c r="C189" s="199"/>
      <c r="D189" s="200" t="s">
        <v>122</v>
      </c>
      <c r="E189" s="201" t="s">
        <v>1</v>
      </c>
      <c r="F189" s="202" t="s">
        <v>168</v>
      </c>
      <c r="G189" s="199"/>
      <c r="H189" s="201" t="s">
        <v>1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122</v>
      </c>
      <c r="AU189" s="208" t="s">
        <v>81</v>
      </c>
      <c r="AV189" s="12" t="s">
        <v>79</v>
      </c>
      <c r="AW189" s="12" t="s">
        <v>31</v>
      </c>
      <c r="AX189" s="12" t="s">
        <v>74</v>
      </c>
      <c r="AY189" s="208" t="s">
        <v>113</v>
      </c>
    </row>
    <row r="190" spans="2:65" s="12" customFormat="1" ht="11.25">
      <c r="B190" s="198"/>
      <c r="C190" s="199"/>
      <c r="D190" s="200" t="s">
        <v>122</v>
      </c>
      <c r="E190" s="201" t="s">
        <v>1</v>
      </c>
      <c r="F190" s="202" t="s">
        <v>123</v>
      </c>
      <c r="G190" s="199"/>
      <c r="H190" s="201" t="s">
        <v>1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122</v>
      </c>
      <c r="AU190" s="208" t="s">
        <v>81</v>
      </c>
      <c r="AV190" s="12" t="s">
        <v>79</v>
      </c>
      <c r="AW190" s="12" t="s">
        <v>31</v>
      </c>
      <c r="AX190" s="12" t="s">
        <v>74</v>
      </c>
      <c r="AY190" s="208" t="s">
        <v>113</v>
      </c>
    </row>
    <row r="191" spans="2:65" s="13" customFormat="1" ht="11.25">
      <c r="B191" s="209"/>
      <c r="C191" s="210"/>
      <c r="D191" s="200" t="s">
        <v>122</v>
      </c>
      <c r="E191" s="211" t="s">
        <v>1</v>
      </c>
      <c r="F191" s="212" t="s">
        <v>162</v>
      </c>
      <c r="G191" s="210"/>
      <c r="H191" s="213">
        <v>119.625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122</v>
      </c>
      <c r="AU191" s="219" t="s">
        <v>81</v>
      </c>
      <c r="AV191" s="13" t="s">
        <v>81</v>
      </c>
      <c r="AW191" s="13" t="s">
        <v>31</v>
      </c>
      <c r="AX191" s="13" t="s">
        <v>74</v>
      </c>
      <c r="AY191" s="219" t="s">
        <v>113</v>
      </c>
    </row>
    <row r="192" spans="2:65" s="12" customFormat="1" ht="11.25">
      <c r="B192" s="198"/>
      <c r="C192" s="199"/>
      <c r="D192" s="200" t="s">
        <v>122</v>
      </c>
      <c r="E192" s="201" t="s">
        <v>1</v>
      </c>
      <c r="F192" s="202" t="s">
        <v>125</v>
      </c>
      <c r="G192" s="199"/>
      <c r="H192" s="201" t="s">
        <v>1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122</v>
      </c>
      <c r="AU192" s="208" t="s">
        <v>81</v>
      </c>
      <c r="AV192" s="12" t="s">
        <v>79</v>
      </c>
      <c r="AW192" s="12" t="s">
        <v>31</v>
      </c>
      <c r="AX192" s="12" t="s">
        <v>74</v>
      </c>
      <c r="AY192" s="208" t="s">
        <v>113</v>
      </c>
    </row>
    <row r="193" spans="2:65" s="13" customFormat="1" ht="11.25">
      <c r="B193" s="209"/>
      <c r="C193" s="210"/>
      <c r="D193" s="200" t="s">
        <v>122</v>
      </c>
      <c r="E193" s="211" t="s">
        <v>1</v>
      </c>
      <c r="F193" s="212" t="s">
        <v>163</v>
      </c>
      <c r="G193" s="210"/>
      <c r="H193" s="213">
        <v>4.125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122</v>
      </c>
      <c r="AU193" s="219" t="s">
        <v>81</v>
      </c>
      <c r="AV193" s="13" t="s">
        <v>81</v>
      </c>
      <c r="AW193" s="13" t="s">
        <v>31</v>
      </c>
      <c r="AX193" s="13" t="s">
        <v>74</v>
      </c>
      <c r="AY193" s="219" t="s">
        <v>113</v>
      </c>
    </row>
    <row r="194" spans="2:65" s="14" customFormat="1" ht="11.25">
      <c r="B194" s="220"/>
      <c r="C194" s="221"/>
      <c r="D194" s="200" t="s">
        <v>122</v>
      </c>
      <c r="E194" s="222" t="s">
        <v>1</v>
      </c>
      <c r="F194" s="223" t="s">
        <v>127</v>
      </c>
      <c r="G194" s="221"/>
      <c r="H194" s="224">
        <v>123.75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122</v>
      </c>
      <c r="AU194" s="230" t="s">
        <v>81</v>
      </c>
      <c r="AV194" s="14" t="s">
        <v>120</v>
      </c>
      <c r="AW194" s="14" t="s">
        <v>31</v>
      </c>
      <c r="AX194" s="14" t="s">
        <v>79</v>
      </c>
      <c r="AY194" s="230" t="s">
        <v>113</v>
      </c>
    </row>
    <row r="195" spans="2:65" s="11" customFormat="1" ht="22.9" customHeight="1">
      <c r="B195" s="169"/>
      <c r="C195" s="170"/>
      <c r="D195" s="171" t="s">
        <v>73</v>
      </c>
      <c r="E195" s="183" t="s">
        <v>178</v>
      </c>
      <c r="F195" s="183" t="s">
        <v>179</v>
      </c>
      <c r="G195" s="170"/>
      <c r="H195" s="170"/>
      <c r="I195" s="173"/>
      <c r="J195" s="184">
        <f>BK195</f>
        <v>0</v>
      </c>
      <c r="K195" s="170"/>
      <c r="L195" s="175"/>
      <c r="M195" s="176"/>
      <c r="N195" s="177"/>
      <c r="O195" s="177"/>
      <c r="P195" s="178">
        <f>P196</f>
        <v>0</v>
      </c>
      <c r="Q195" s="177"/>
      <c r="R195" s="178">
        <f>R196</f>
        <v>0</v>
      </c>
      <c r="S195" s="177"/>
      <c r="T195" s="179">
        <f>T196</f>
        <v>0</v>
      </c>
      <c r="AR195" s="180" t="s">
        <v>79</v>
      </c>
      <c r="AT195" s="181" t="s">
        <v>73</v>
      </c>
      <c r="AU195" s="181" t="s">
        <v>79</v>
      </c>
      <c r="AY195" s="180" t="s">
        <v>113</v>
      </c>
      <c r="BK195" s="182">
        <f>BK196</f>
        <v>0</v>
      </c>
    </row>
    <row r="196" spans="2:65" s="1" customFormat="1" ht="24" customHeight="1">
      <c r="B196" s="33"/>
      <c r="C196" s="185" t="s">
        <v>180</v>
      </c>
      <c r="D196" s="185" t="s">
        <v>115</v>
      </c>
      <c r="E196" s="186" t="s">
        <v>181</v>
      </c>
      <c r="F196" s="187" t="s">
        <v>182</v>
      </c>
      <c r="G196" s="188" t="s">
        <v>159</v>
      </c>
      <c r="H196" s="189">
        <v>109.04300000000001</v>
      </c>
      <c r="I196" s="190"/>
      <c r="J196" s="191">
        <f>ROUND(I196*H196,2)</f>
        <v>0</v>
      </c>
      <c r="K196" s="187" t="s">
        <v>119</v>
      </c>
      <c r="L196" s="37"/>
      <c r="M196" s="192" t="s">
        <v>1</v>
      </c>
      <c r="N196" s="193" t="s">
        <v>39</v>
      </c>
      <c r="O196" s="65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AR196" s="196" t="s">
        <v>120</v>
      </c>
      <c r="AT196" s="196" t="s">
        <v>115</v>
      </c>
      <c r="AU196" s="196" t="s">
        <v>81</v>
      </c>
      <c r="AY196" s="16" t="s">
        <v>113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79</v>
      </c>
      <c r="BK196" s="197">
        <f>ROUND(I196*H196,2)</f>
        <v>0</v>
      </c>
      <c r="BL196" s="16" t="s">
        <v>120</v>
      </c>
      <c r="BM196" s="196" t="s">
        <v>183</v>
      </c>
    </row>
    <row r="197" spans="2:65" s="11" customFormat="1" ht="25.9" customHeight="1">
      <c r="B197" s="169"/>
      <c r="C197" s="170"/>
      <c r="D197" s="171" t="s">
        <v>73</v>
      </c>
      <c r="E197" s="172" t="s">
        <v>184</v>
      </c>
      <c r="F197" s="172" t="s">
        <v>185</v>
      </c>
      <c r="G197" s="170"/>
      <c r="H197" s="170"/>
      <c r="I197" s="173"/>
      <c r="J197" s="174">
        <f>BK197</f>
        <v>0</v>
      </c>
      <c r="K197" s="170"/>
      <c r="L197" s="175"/>
      <c r="M197" s="176"/>
      <c r="N197" s="177"/>
      <c r="O197" s="177"/>
      <c r="P197" s="178">
        <f>P198</f>
        <v>0</v>
      </c>
      <c r="Q197" s="177"/>
      <c r="R197" s="178">
        <f>R198</f>
        <v>0</v>
      </c>
      <c r="S197" s="177"/>
      <c r="T197" s="179">
        <f>T198</f>
        <v>0</v>
      </c>
      <c r="AR197" s="180" t="s">
        <v>120</v>
      </c>
      <c r="AT197" s="181" t="s">
        <v>73</v>
      </c>
      <c r="AU197" s="181" t="s">
        <v>74</v>
      </c>
      <c r="AY197" s="180" t="s">
        <v>113</v>
      </c>
      <c r="BK197" s="182">
        <f>BK198</f>
        <v>0</v>
      </c>
    </row>
    <row r="198" spans="2:65" s="11" customFormat="1" ht="22.9" customHeight="1">
      <c r="B198" s="169"/>
      <c r="C198" s="170"/>
      <c r="D198" s="171" t="s">
        <v>73</v>
      </c>
      <c r="E198" s="183" t="s">
        <v>186</v>
      </c>
      <c r="F198" s="183" t="s">
        <v>185</v>
      </c>
      <c r="G198" s="170"/>
      <c r="H198" s="170"/>
      <c r="I198" s="173"/>
      <c r="J198" s="184">
        <f>BK198</f>
        <v>0</v>
      </c>
      <c r="K198" s="170"/>
      <c r="L198" s="175"/>
      <c r="M198" s="176"/>
      <c r="N198" s="177"/>
      <c r="O198" s="177"/>
      <c r="P198" s="178">
        <f>SUM(P199:P201)</f>
        <v>0</v>
      </c>
      <c r="Q198" s="177"/>
      <c r="R198" s="178">
        <f>SUM(R199:R201)</f>
        <v>0</v>
      </c>
      <c r="S198" s="177"/>
      <c r="T198" s="179">
        <f>SUM(T199:T201)</f>
        <v>0</v>
      </c>
      <c r="AR198" s="180" t="s">
        <v>120</v>
      </c>
      <c r="AT198" s="181" t="s">
        <v>73</v>
      </c>
      <c r="AU198" s="181" t="s">
        <v>79</v>
      </c>
      <c r="AY198" s="180" t="s">
        <v>113</v>
      </c>
      <c r="BK198" s="182">
        <f>SUM(BK199:BK201)</f>
        <v>0</v>
      </c>
    </row>
    <row r="199" spans="2:65" s="1" customFormat="1" ht="16.5" customHeight="1">
      <c r="B199" s="33"/>
      <c r="C199" s="185" t="s">
        <v>187</v>
      </c>
      <c r="D199" s="185" t="s">
        <v>115</v>
      </c>
      <c r="E199" s="186" t="s">
        <v>188</v>
      </c>
      <c r="F199" s="187" t="s">
        <v>189</v>
      </c>
      <c r="G199" s="188" t="s">
        <v>190</v>
      </c>
      <c r="H199" s="189">
        <v>1</v>
      </c>
      <c r="I199" s="190"/>
      <c r="J199" s="191">
        <f>ROUND(I199*H199,2)</f>
        <v>0</v>
      </c>
      <c r="K199" s="187" t="s">
        <v>1</v>
      </c>
      <c r="L199" s="37"/>
      <c r="M199" s="192" t="s">
        <v>1</v>
      </c>
      <c r="N199" s="193" t="s">
        <v>39</v>
      </c>
      <c r="O199" s="65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AR199" s="196" t="s">
        <v>191</v>
      </c>
      <c r="AT199" s="196" t="s">
        <v>115</v>
      </c>
      <c r="AU199" s="196" t="s">
        <v>81</v>
      </c>
      <c r="AY199" s="16" t="s">
        <v>113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79</v>
      </c>
      <c r="BK199" s="197">
        <f>ROUND(I199*H199,2)</f>
        <v>0</v>
      </c>
      <c r="BL199" s="16" t="s">
        <v>191</v>
      </c>
      <c r="BM199" s="196" t="s">
        <v>192</v>
      </c>
    </row>
    <row r="200" spans="2:65" s="12" customFormat="1" ht="22.5">
      <c r="B200" s="198"/>
      <c r="C200" s="199"/>
      <c r="D200" s="200" t="s">
        <v>122</v>
      </c>
      <c r="E200" s="201" t="s">
        <v>1</v>
      </c>
      <c r="F200" s="202" t="s">
        <v>193</v>
      </c>
      <c r="G200" s="199"/>
      <c r="H200" s="201" t="s">
        <v>1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122</v>
      </c>
      <c r="AU200" s="208" t="s">
        <v>81</v>
      </c>
      <c r="AV200" s="12" t="s">
        <v>79</v>
      </c>
      <c r="AW200" s="12" t="s">
        <v>31</v>
      </c>
      <c r="AX200" s="12" t="s">
        <v>74</v>
      </c>
      <c r="AY200" s="208" t="s">
        <v>113</v>
      </c>
    </row>
    <row r="201" spans="2:65" s="13" customFormat="1" ht="11.25">
      <c r="B201" s="209"/>
      <c r="C201" s="210"/>
      <c r="D201" s="200" t="s">
        <v>122</v>
      </c>
      <c r="E201" s="211" t="s">
        <v>1</v>
      </c>
      <c r="F201" s="212" t="s">
        <v>79</v>
      </c>
      <c r="G201" s="210"/>
      <c r="H201" s="213">
        <v>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122</v>
      </c>
      <c r="AU201" s="219" t="s">
        <v>81</v>
      </c>
      <c r="AV201" s="13" t="s">
        <v>81</v>
      </c>
      <c r="AW201" s="13" t="s">
        <v>31</v>
      </c>
      <c r="AX201" s="13" t="s">
        <v>79</v>
      </c>
      <c r="AY201" s="219" t="s">
        <v>113</v>
      </c>
    </row>
    <row r="202" spans="2:65" s="11" customFormat="1" ht="25.9" customHeight="1">
      <c r="B202" s="169"/>
      <c r="C202" s="170"/>
      <c r="D202" s="171" t="s">
        <v>73</v>
      </c>
      <c r="E202" s="172" t="s">
        <v>194</v>
      </c>
      <c r="F202" s="172" t="s">
        <v>195</v>
      </c>
      <c r="G202" s="170"/>
      <c r="H202" s="170"/>
      <c r="I202" s="173"/>
      <c r="J202" s="174">
        <f>BK202</f>
        <v>0</v>
      </c>
      <c r="K202" s="170"/>
      <c r="L202" s="175"/>
      <c r="M202" s="176"/>
      <c r="N202" s="177"/>
      <c r="O202" s="177"/>
      <c r="P202" s="178">
        <f>P203+P205</f>
        <v>0</v>
      </c>
      <c r="Q202" s="177"/>
      <c r="R202" s="178">
        <f>R203+R205</f>
        <v>0</v>
      </c>
      <c r="S202" s="177"/>
      <c r="T202" s="179">
        <f>T203+T205</f>
        <v>0</v>
      </c>
      <c r="AR202" s="180" t="s">
        <v>128</v>
      </c>
      <c r="AT202" s="181" t="s">
        <v>73</v>
      </c>
      <c r="AU202" s="181" t="s">
        <v>74</v>
      </c>
      <c r="AY202" s="180" t="s">
        <v>113</v>
      </c>
      <c r="BK202" s="182">
        <f>BK203+BK205</f>
        <v>0</v>
      </c>
    </row>
    <row r="203" spans="2:65" s="11" customFormat="1" ht="22.9" customHeight="1">
      <c r="B203" s="169"/>
      <c r="C203" s="170"/>
      <c r="D203" s="171" t="s">
        <v>73</v>
      </c>
      <c r="E203" s="183" t="s">
        <v>74</v>
      </c>
      <c r="F203" s="183" t="s">
        <v>195</v>
      </c>
      <c r="G203" s="170"/>
      <c r="H203" s="170"/>
      <c r="I203" s="173"/>
      <c r="J203" s="184">
        <f>BK203</f>
        <v>0</v>
      </c>
      <c r="K203" s="170"/>
      <c r="L203" s="175"/>
      <c r="M203" s="176"/>
      <c r="N203" s="177"/>
      <c r="O203" s="177"/>
      <c r="P203" s="178">
        <f>P204</f>
        <v>0</v>
      </c>
      <c r="Q203" s="177"/>
      <c r="R203" s="178">
        <f>R204</f>
        <v>0</v>
      </c>
      <c r="S203" s="177"/>
      <c r="T203" s="179">
        <f>T204</f>
        <v>0</v>
      </c>
      <c r="AR203" s="180" t="s">
        <v>128</v>
      </c>
      <c r="AT203" s="181" t="s">
        <v>73</v>
      </c>
      <c r="AU203" s="181" t="s">
        <v>79</v>
      </c>
      <c r="AY203" s="180" t="s">
        <v>113</v>
      </c>
      <c r="BK203" s="182">
        <f>BK204</f>
        <v>0</v>
      </c>
    </row>
    <row r="204" spans="2:65" s="1" customFormat="1" ht="16.5" customHeight="1">
      <c r="B204" s="33"/>
      <c r="C204" s="185" t="s">
        <v>196</v>
      </c>
      <c r="D204" s="185" t="s">
        <v>115</v>
      </c>
      <c r="E204" s="186" t="s">
        <v>197</v>
      </c>
      <c r="F204" s="187" t="s">
        <v>198</v>
      </c>
      <c r="G204" s="188" t="s">
        <v>199</v>
      </c>
      <c r="H204" s="189">
        <v>2</v>
      </c>
      <c r="I204" s="190"/>
      <c r="J204" s="191">
        <f>ROUND(I204*H204,2)</f>
        <v>0</v>
      </c>
      <c r="K204" s="187" t="s">
        <v>119</v>
      </c>
      <c r="L204" s="37"/>
      <c r="M204" s="192" t="s">
        <v>1</v>
      </c>
      <c r="N204" s="193" t="s">
        <v>39</v>
      </c>
      <c r="O204" s="65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AR204" s="196" t="s">
        <v>200</v>
      </c>
      <c r="AT204" s="196" t="s">
        <v>115</v>
      </c>
      <c r="AU204" s="196" t="s">
        <v>81</v>
      </c>
      <c r="AY204" s="16" t="s">
        <v>113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79</v>
      </c>
      <c r="BK204" s="197">
        <f>ROUND(I204*H204,2)</f>
        <v>0</v>
      </c>
      <c r="BL204" s="16" t="s">
        <v>200</v>
      </c>
      <c r="BM204" s="196" t="s">
        <v>201</v>
      </c>
    </row>
    <row r="205" spans="2:65" s="11" customFormat="1" ht="22.9" customHeight="1">
      <c r="B205" s="169"/>
      <c r="C205" s="170"/>
      <c r="D205" s="171" t="s">
        <v>73</v>
      </c>
      <c r="E205" s="183" t="s">
        <v>202</v>
      </c>
      <c r="F205" s="183" t="s">
        <v>203</v>
      </c>
      <c r="G205" s="170"/>
      <c r="H205" s="170"/>
      <c r="I205" s="173"/>
      <c r="J205" s="184">
        <f>BK205</f>
        <v>0</v>
      </c>
      <c r="K205" s="170"/>
      <c r="L205" s="175"/>
      <c r="M205" s="176"/>
      <c r="N205" s="177"/>
      <c r="O205" s="177"/>
      <c r="P205" s="178">
        <f>P206</f>
        <v>0</v>
      </c>
      <c r="Q205" s="177"/>
      <c r="R205" s="178">
        <f>R206</f>
        <v>0</v>
      </c>
      <c r="S205" s="177"/>
      <c r="T205" s="179">
        <f>T206</f>
        <v>0</v>
      </c>
      <c r="AR205" s="180" t="s">
        <v>128</v>
      </c>
      <c r="AT205" s="181" t="s">
        <v>73</v>
      </c>
      <c r="AU205" s="181" t="s">
        <v>79</v>
      </c>
      <c r="AY205" s="180" t="s">
        <v>113</v>
      </c>
      <c r="BK205" s="182">
        <f>BK206</f>
        <v>0</v>
      </c>
    </row>
    <row r="206" spans="2:65" s="1" customFormat="1" ht="16.5" customHeight="1">
      <c r="B206" s="33"/>
      <c r="C206" s="185" t="s">
        <v>204</v>
      </c>
      <c r="D206" s="185" t="s">
        <v>115</v>
      </c>
      <c r="E206" s="186" t="s">
        <v>205</v>
      </c>
      <c r="F206" s="187" t="s">
        <v>206</v>
      </c>
      <c r="G206" s="188" t="s">
        <v>199</v>
      </c>
      <c r="H206" s="189">
        <v>1</v>
      </c>
      <c r="I206" s="190"/>
      <c r="J206" s="191">
        <f>ROUND(I206*H206,2)</f>
        <v>0</v>
      </c>
      <c r="K206" s="187" t="s">
        <v>119</v>
      </c>
      <c r="L206" s="37"/>
      <c r="M206" s="231" t="s">
        <v>1</v>
      </c>
      <c r="N206" s="232" t="s">
        <v>39</v>
      </c>
      <c r="O206" s="233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AR206" s="196" t="s">
        <v>200</v>
      </c>
      <c r="AT206" s="196" t="s">
        <v>115</v>
      </c>
      <c r="AU206" s="196" t="s">
        <v>81</v>
      </c>
      <c r="AY206" s="16" t="s">
        <v>113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79</v>
      </c>
      <c r="BK206" s="197">
        <f>ROUND(I206*H206,2)</f>
        <v>0</v>
      </c>
      <c r="BL206" s="16" t="s">
        <v>200</v>
      </c>
      <c r="BM206" s="196" t="s">
        <v>207</v>
      </c>
    </row>
    <row r="207" spans="2:65" s="1" customFormat="1" ht="6.95" customHeight="1">
      <c r="B207" s="48"/>
      <c r="C207" s="49"/>
      <c r="D207" s="49"/>
      <c r="E207" s="49"/>
      <c r="F207" s="49"/>
      <c r="G207" s="49"/>
      <c r="H207" s="49"/>
      <c r="I207" s="136"/>
      <c r="J207" s="49"/>
      <c r="K207" s="49"/>
      <c r="L207" s="37"/>
    </row>
  </sheetData>
  <sheetProtection algorithmName="SHA-512" hashValue="czl6ag7NmLeZm1hCPUQ37/C9c6dpowtTs+z47NYIYF3oTEp1MMoaOxq8YExB5hFRP6eRZWdfE0O2QRakJptBlQ==" saltValue="gJNTAb7SBRu3bVtX2qAKcNi0SPfUtnsMe0tfT2QxV7mZVf7jAROro8h6GRDqiNtpRio10IscUgNEoL4heRTRqg==" spinCount="100000" sheet="1" objects="1" scenarios="1" formatColumns="0" formatRows="0" autoFilter="0"/>
  <autoFilter ref="C121:K206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002c - Oprava povrchu mís...</vt:lpstr>
      <vt:lpstr>'002c - Oprava povrchu mís...'!Názvy_tisku</vt:lpstr>
      <vt:lpstr>'Rekapitulace stavby'!Názvy_tisku</vt:lpstr>
      <vt:lpstr>'002c - Oprava povrchu mís...'!Oblast_tisku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Jindřiška Bittnerová</cp:lastModifiedBy>
  <dcterms:created xsi:type="dcterms:W3CDTF">2021-11-25T13:27:06Z</dcterms:created>
  <dcterms:modified xsi:type="dcterms:W3CDTF">2022-07-22T08:44:18Z</dcterms:modified>
</cp:coreProperties>
</file>