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avrda\Documents\Výběrová řízení\2024\Odstranění závad z el. revizí\III. etapa\"/>
    </mc:Choice>
  </mc:AlternateContent>
  <bookViews>
    <workbookView xWindow="0" yWindow="0" windowWidth="0" windowHeight="0"/>
  </bookViews>
  <sheets>
    <sheet name="Rekapitulace zakázky" sheetId="1" r:id="rId1"/>
    <sheet name="2024-07-1 - ZŠ Bezručova " sheetId="2" r:id="rId2"/>
    <sheet name="2024-10-1 - ŠJ Habrmanova" sheetId="3" r:id="rId3"/>
    <sheet name="2024-10-2 - ŠJ J. Gočára" sheetId="4" r:id="rId4"/>
    <sheet name="2024-10-3 - ŠJ Nový Hrade..." sheetId="5" r:id="rId5"/>
    <sheet name="2024-10-4 - ŠJ Štefcova " sheetId="6" r:id="rId6"/>
    <sheet name="2024-10-5 - ŠJ Kukleny" sheetId="7" r:id="rId7"/>
    <sheet name="2024-10-6 - ŠJ M. Horákové" sheetId="8" r:id="rId8"/>
    <sheet name="2024-10-7 - ŠJ Svobodné D..." sheetId="9" r:id="rId9"/>
    <sheet name="2024-10-8 - ŠJ SNP" sheetId="10" r:id="rId10"/>
  </sheets>
  <definedNames>
    <definedName name="_xlnm.Print_Area" localSheetId="0">'Rekapitulace zakázky'!$D$4:$AO$76,'Rekapitulace zakázky'!$C$82:$AQ$104</definedName>
    <definedName name="_xlnm.Print_Titles" localSheetId="0">'Rekapitulace zakázky'!$92:$92</definedName>
    <definedName name="_xlnm._FilterDatabase" localSheetId="1" hidden="1">'2024-07-1 - ZŠ Bezručova '!$C$121:$K$257</definedName>
    <definedName name="_xlnm.Print_Area" localSheetId="1">'2024-07-1 - ZŠ Bezručova '!$C$4:$J$76,'2024-07-1 - ZŠ Bezručova '!$C$109:$J$257</definedName>
    <definedName name="_xlnm.Print_Titles" localSheetId="1">'2024-07-1 - ZŠ Bezručova '!$121:$121</definedName>
    <definedName name="_xlnm._FilterDatabase" localSheetId="2" hidden="1">'2024-10-1 - ŠJ Habrmanova'!$C$119:$K$132</definedName>
    <definedName name="_xlnm.Print_Area" localSheetId="2">'2024-10-1 - ŠJ Habrmanova'!$C$4:$J$76,'2024-10-1 - ŠJ Habrmanova'!$C$107:$J$132</definedName>
    <definedName name="_xlnm.Print_Titles" localSheetId="2">'2024-10-1 - ŠJ Habrmanova'!$119:$119</definedName>
    <definedName name="_xlnm._FilterDatabase" localSheetId="3" hidden="1">'2024-10-2 - ŠJ J. Gočára'!$C$119:$K$136</definedName>
    <definedName name="_xlnm.Print_Area" localSheetId="3">'2024-10-2 - ŠJ J. Gočára'!$C$4:$J$76,'2024-10-2 - ŠJ J. Gočára'!$C$107:$J$136</definedName>
    <definedName name="_xlnm.Print_Titles" localSheetId="3">'2024-10-2 - ŠJ J. Gočára'!$119:$119</definedName>
    <definedName name="_xlnm._FilterDatabase" localSheetId="4" hidden="1">'2024-10-3 - ŠJ Nový Hrade...'!$C$121:$K$148</definedName>
    <definedName name="_xlnm.Print_Area" localSheetId="4">'2024-10-3 - ŠJ Nový Hrade...'!$C$4:$J$76,'2024-10-3 - ŠJ Nový Hrade...'!$C$109:$J$148</definedName>
    <definedName name="_xlnm.Print_Titles" localSheetId="4">'2024-10-3 - ŠJ Nový Hrade...'!$121:$121</definedName>
    <definedName name="_xlnm._FilterDatabase" localSheetId="5" hidden="1">'2024-10-4 - ŠJ Štefcova '!$C$119:$K$142</definedName>
    <definedName name="_xlnm.Print_Area" localSheetId="5">'2024-10-4 - ŠJ Štefcova '!$C$4:$J$76,'2024-10-4 - ŠJ Štefcova '!$C$107:$J$142</definedName>
    <definedName name="_xlnm.Print_Titles" localSheetId="5">'2024-10-4 - ŠJ Štefcova '!$119:$119</definedName>
    <definedName name="_xlnm._FilterDatabase" localSheetId="6" hidden="1">'2024-10-5 - ŠJ Kukleny'!$C$119:$K$130</definedName>
    <definedName name="_xlnm.Print_Area" localSheetId="6">'2024-10-5 - ŠJ Kukleny'!$C$4:$J$76,'2024-10-5 - ŠJ Kukleny'!$C$107:$J$130</definedName>
    <definedName name="_xlnm.Print_Titles" localSheetId="6">'2024-10-5 - ŠJ Kukleny'!$119:$119</definedName>
    <definedName name="_xlnm._FilterDatabase" localSheetId="7" hidden="1">'2024-10-6 - ŠJ M. Horákové'!$C$121:$K$148</definedName>
    <definedName name="_xlnm.Print_Area" localSheetId="7">'2024-10-6 - ŠJ M. Horákové'!$C$4:$J$76,'2024-10-6 - ŠJ M. Horákové'!$C$109:$J$148</definedName>
    <definedName name="_xlnm.Print_Titles" localSheetId="7">'2024-10-6 - ŠJ M. Horákové'!$121:$121</definedName>
    <definedName name="_xlnm._FilterDatabase" localSheetId="8" hidden="1">'2024-10-7 - ŠJ Svobodné D...'!$C$119:$K$134</definedName>
    <definedName name="_xlnm.Print_Area" localSheetId="8">'2024-10-7 - ŠJ Svobodné D...'!$C$4:$J$76,'2024-10-7 - ŠJ Svobodné D...'!$C$107:$J$134</definedName>
    <definedName name="_xlnm.Print_Titles" localSheetId="8">'2024-10-7 - ŠJ Svobodné D...'!$119:$119</definedName>
    <definedName name="_xlnm._FilterDatabase" localSheetId="9" hidden="1">'2024-10-8 - ŠJ SNP'!$C$121:$K$156</definedName>
    <definedName name="_xlnm.Print_Area" localSheetId="9">'2024-10-8 - ŠJ SNP'!$C$4:$J$76,'2024-10-8 - ŠJ SNP'!$C$109:$J$156</definedName>
    <definedName name="_xlnm.Print_Titles" localSheetId="9">'2024-10-8 - ŠJ SNP'!$121:$121</definedName>
  </definedNames>
  <calcPr/>
</workbook>
</file>

<file path=xl/calcChain.xml><?xml version="1.0" encoding="utf-8"?>
<calcChain xmlns="http://schemas.openxmlformats.org/spreadsheetml/2006/main">
  <c i="10" l="1" r="J37"/>
  <c r="J36"/>
  <c i="1" r="AY103"/>
  <c i="10" r="J35"/>
  <c i="1" r="AX103"/>
  <c i="10" r="BI155"/>
  <c r="BH155"/>
  <c r="BG155"/>
  <c r="BF155"/>
  <c r="T155"/>
  <c r="T154"/>
  <c r="T153"/>
  <c r="R155"/>
  <c r="R154"/>
  <c r="R153"/>
  <c r="P155"/>
  <c r="P154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F118"/>
  <c r="F116"/>
  <c r="E114"/>
  <c r="F91"/>
  <c r="F89"/>
  <c r="E87"/>
  <c r="J24"/>
  <c r="E24"/>
  <c r="J119"/>
  <c r="J23"/>
  <c r="J21"/>
  <c r="E21"/>
  <c r="J118"/>
  <c r="J20"/>
  <c r="J18"/>
  <c r="E18"/>
  <c r="F119"/>
  <c r="J17"/>
  <c r="J12"/>
  <c r="J116"/>
  <c r="E7"/>
  <c r="E112"/>
  <c i="9" r="J37"/>
  <c r="J36"/>
  <c i="1" r="AY102"/>
  <c i="9" r="J35"/>
  <c i="1" r="AX102"/>
  <c i="9" r="BI133"/>
  <c r="BH133"/>
  <c r="BG133"/>
  <c r="BF133"/>
  <c r="T133"/>
  <c r="T132"/>
  <c r="T131"/>
  <c r="R133"/>
  <c r="R132"/>
  <c r="R131"/>
  <c r="P133"/>
  <c r="P132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91"/>
  <c r="F89"/>
  <c r="E87"/>
  <c r="J24"/>
  <c r="E24"/>
  <c r="J92"/>
  <c r="J23"/>
  <c r="J21"/>
  <c r="E21"/>
  <c r="J116"/>
  <c r="J20"/>
  <c r="J18"/>
  <c r="E18"/>
  <c r="F92"/>
  <c r="J17"/>
  <c r="J12"/>
  <c r="J89"/>
  <c r="E7"/>
  <c r="E85"/>
  <c i="8" r="J37"/>
  <c r="J36"/>
  <c i="1" r="AY101"/>
  <c i="8" r="J35"/>
  <c i="1" r="AX101"/>
  <c i="8" r="BI146"/>
  <c r="BH146"/>
  <c r="BG146"/>
  <c r="BF146"/>
  <c r="T146"/>
  <c r="T145"/>
  <c r="T144"/>
  <c r="R146"/>
  <c r="R145"/>
  <c r="R144"/>
  <c r="P146"/>
  <c r="P145"/>
  <c r="P144"/>
  <c r="BI142"/>
  <c r="BH142"/>
  <c r="BG142"/>
  <c r="BF142"/>
  <c r="T142"/>
  <c r="T141"/>
  <c r="T140"/>
  <c r="R142"/>
  <c r="R141"/>
  <c r="R140"/>
  <c r="P142"/>
  <c r="P141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F118"/>
  <c r="F116"/>
  <c r="E114"/>
  <c r="F91"/>
  <c r="F89"/>
  <c r="E87"/>
  <c r="J24"/>
  <c r="E24"/>
  <c r="J119"/>
  <c r="J23"/>
  <c r="J21"/>
  <c r="E21"/>
  <c r="J91"/>
  <c r="J20"/>
  <c r="J18"/>
  <c r="E18"/>
  <c r="F119"/>
  <c r="J17"/>
  <c r="J12"/>
  <c r="J116"/>
  <c r="E7"/>
  <c r="E85"/>
  <c i="7" r="J37"/>
  <c r="J36"/>
  <c i="1" r="AY100"/>
  <c i="7" r="J35"/>
  <c i="1" r="AX100"/>
  <c i="7" r="BI129"/>
  <c r="BH129"/>
  <c r="BG129"/>
  <c r="BF129"/>
  <c r="T129"/>
  <c r="T128"/>
  <c r="T127"/>
  <c r="R129"/>
  <c r="R128"/>
  <c r="R127"/>
  <c r="P129"/>
  <c r="P128"/>
  <c r="P127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91"/>
  <c r="F89"/>
  <c r="E87"/>
  <c r="J24"/>
  <c r="E24"/>
  <c r="J117"/>
  <c r="J23"/>
  <c r="J21"/>
  <c r="E21"/>
  <c r="J116"/>
  <c r="J20"/>
  <c r="J18"/>
  <c r="E18"/>
  <c r="F117"/>
  <c r="J17"/>
  <c r="J12"/>
  <c r="J114"/>
  <c r="E7"/>
  <c r="E110"/>
  <c i="6" r="J37"/>
  <c r="J36"/>
  <c i="1" r="AY99"/>
  <c i="6" r="J35"/>
  <c i="1" r="AX99"/>
  <c i="6" r="BI141"/>
  <c r="BH141"/>
  <c r="BG141"/>
  <c r="BF141"/>
  <c r="T141"/>
  <c r="T140"/>
  <c r="T139"/>
  <c r="R141"/>
  <c r="R140"/>
  <c r="R139"/>
  <c r="P141"/>
  <c r="P140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91"/>
  <c r="F89"/>
  <c r="E87"/>
  <c r="J24"/>
  <c r="E24"/>
  <c r="J92"/>
  <c r="J23"/>
  <c r="J21"/>
  <c r="E21"/>
  <c r="J116"/>
  <c r="J20"/>
  <c r="J18"/>
  <c r="E18"/>
  <c r="F92"/>
  <c r="J17"/>
  <c r="J12"/>
  <c r="J114"/>
  <c r="E7"/>
  <c r="E110"/>
  <c i="5" r="J37"/>
  <c r="J36"/>
  <c i="1" r="AY98"/>
  <c i="5" r="J35"/>
  <c i="1" r="AX98"/>
  <c i="5" r="BI147"/>
  <c r="BH147"/>
  <c r="BG147"/>
  <c r="BF147"/>
  <c r="T147"/>
  <c r="T146"/>
  <c r="T145"/>
  <c r="R147"/>
  <c r="R146"/>
  <c r="R145"/>
  <c r="P147"/>
  <c r="P146"/>
  <c r="P145"/>
  <c r="BI143"/>
  <c r="BH143"/>
  <c r="BG143"/>
  <c r="BF143"/>
  <c r="T143"/>
  <c r="T142"/>
  <c r="T141"/>
  <c r="R143"/>
  <c r="R142"/>
  <c r="R141"/>
  <c r="P143"/>
  <c r="P142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F118"/>
  <c r="F116"/>
  <c r="E114"/>
  <c r="F91"/>
  <c r="F89"/>
  <c r="E87"/>
  <c r="J24"/>
  <c r="E24"/>
  <c r="J119"/>
  <c r="J23"/>
  <c r="J21"/>
  <c r="E21"/>
  <c r="J91"/>
  <c r="J20"/>
  <c r="J18"/>
  <c r="E18"/>
  <c r="F119"/>
  <c r="J17"/>
  <c r="J12"/>
  <c r="J89"/>
  <c r="E7"/>
  <c r="E112"/>
  <c i="4" r="J37"/>
  <c r="J36"/>
  <c i="1" r="AY97"/>
  <c i="4" r="J35"/>
  <c i="1" r="AX97"/>
  <c i="4" r="BI135"/>
  <c r="BH135"/>
  <c r="BG135"/>
  <c r="BF135"/>
  <c r="T135"/>
  <c r="T134"/>
  <c r="T133"/>
  <c r="R135"/>
  <c r="R134"/>
  <c r="R133"/>
  <c r="P135"/>
  <c r="P134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91"/>
  <c r="F89"/>
  <c r="E87"/>
  <c r="J24"/>
  <c r="E24"/>
  <c r="J117"/>
  <c r="J23"/>
  <c r="J21"/>
  <c r="E21"/>
  <c r="J116"/>
  <c r="J20"/>
  <c r="J18"/>
  <c r="E18"/>
  <c r="F117"/>
  <c r="J17"/>
  <c r="J12"/>
  <c r="J89"/>
  <c r="E7"/>
  <c r="E110"/>
  <c i="3" r="J37"/>
  <c r="J36"/>
  <c i="1" r="AY96"/>
  <c i="3" r="J35"/>
  <c i="1" r="AX96"/>
  <c i="3" r="BI131"/>
  <c r="BH131"/>
  <c r="BG131"/>
  <c r="BF131"/>
  <c r="T131"/>
  <c r="T130"/>
  <c r="T129"/>
  <c r="R131"/>
  <c r="R130"/>
  <c r="R129"/>
  <c r="P131"/>
  <c r="P130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91"/>
  <c r="F89"/>
  <c r="E87"/>
  <c r="J24"/>
  <c r="E24"/>
  <c r="J117"/>
  <c r="J23"/>
  <c r="J21"/>
  <c r="E21"/>
  <c r="J91"/>
  <c r="J20"/>
  <c r="J18"/>
  <c r="E18"/>
  <c r="F117"/>
  <c r="J17"/>
  <c r="J12"/>
  <c r="J114"/>
  <c r="E7"/>
  <c r="E110"/>
  <c i="2" r="J37"/>
  <c r="J36"/>
  <c i="1" r="AY95"/>
  <c i="2" r="J35"/>
  <c i="1" r="AX95"/>
  <c i="2" r="BI256"/>
  <c r="BH256"/>
  <c r="BG256"/>
  <c r="BF256"/>
  <c r="T256"/>
  <c r="T255"/>
  <c r="T254"/>
  <c r="R256"/>
  <c r="R255"/>
  <c r="R254"/>
  <c r="P256"/>
  <c r="P255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F118"/>
  <c r="F116"/>
  <c r="E114"/>
  <c r="F91"/>
  <c r="F89"/>
  <c r="E87"/>
  <c r="J24"/>
  <c r="E24"/>
  <c r="J92"/>
  <c r="J23"/>
  <c r="J21"/>
  <c r="E21"/>
  <c r="J118"/>
  <c r="J20"/>
  <c r="J18"/>
  <c r="E18"/>
  <c r="F119"/>
  <c r="J17"/>
  <c r="J12"/>
  <c r="J116"/>
  <c r="E7"/>
  <c r="E112"/>
  <c i="1" r="L90"/>
  <c r="AM90"/>
  <c r="AM89"/>
  <c r="L89"/>
  <c r="AM87"/>
  <c r="L87"/>
  <c r="L85"/>
  <c r="L84"/>
  <c i="2" r="J233"/>
  <c r="J198"/>
  <c r="J182"/>
  <c r="J145"/>
  <c r="J244"/>
  <c r="BK227"/>
  <c r="BK216"/>
  <c r="J205"/>
  <c r="BK187"/>
  <c r="J154"/>
  <c r="BK174"/>
  <c r="BK147"/>
  <c r="BK142"/>
  <c r="J34"/>
  <c i="7" r="J123"/>
  <c i="8" r="J128"/>
  <c r="BK133"/>
  <c i="9" r="BK133"/>
  <c r="J125"/>
  <c i="10" r="BK125"/>
  <c r="J143"/>
  <c r="BK128"/>
  <c i="2" r="BK205"/>
  <c r="J179"/>
  <c r="J137"/>
  <c r="J240"/>
  <c r="BK225"/>
  <c i="5" r="BK135"/>
  <c r="J139"/>
  <c r="J135"/>
  <c i="6" r="J137"/>
  <c r="J127"/>
  <c r="J130"/>
  <c i="7" r="J125"/>
  <c i="8" r="J136"/>
  <c r="BK142"/>
  <c i="9" r="J127"/>
  <c i="10" r="BK149"/>
  <c r="BK138"/>
  <c i="2" r="J252"/>
  <c r="BK207"/>
  <c r="BK190"/>
  <c r="J162"/>
  <c r="BK250"/>
  <c r="BK233"/>
  <c r="J222"/>
  <c r="BK214"/>
  <c r="J202"/>
  <c r="J174"/>
  <c r="J156"/>
  <c r="BK176"/>
  <c r="BK156"/>
  <c r="J125"/>
  <c i="3" r="J127"/>
  <c r="BK123"/>
  <c i="4" r="BK127"/>
  <c r="J129"/>
  <c i="5" r="BK139"/>
  <c r="J143"/>
  <c r="J133"/>
  <c i="6" r="BK127"/>
  <c r="BK132"/>
  <c i="10" r="J138"/>
  <c r="BK134"/>
  <c i="2" r="BK231"/>
  <c r="BK195"/>
  <c r="BK158"/>
  <c r="J132"/>
  <c r="BK229"/>
  <c r="BK218"/>
  <c r="BK210"/>
  <c r="J190"/>
  <c r="BK164"/>
  <c r="BK140"/>
  <c r="J246"/>
  <c r="J164"/>
  <c r="BK137"/>
  <c r="BK135"/>
  <c r="F37"/>
  <c i="6" r="BK130"/>
  <c r="J123"/>
  <c i="7" r="BK123"/>
  <c i="8" r="BK146"/>
  <c r="BK130"/>
  <c i="9" r="BK127"/>
  <c r="BK125"/>
  <c i="10" r="J136"/>
  <c r="BK136"/>
  <c i="2" r="BK244"/>
  <c r="BK202"/>
  <c r="J187"/>
  <c r="BK150"/>
  <c r="J238"/>
  <c r="J225"/>
  <c r="J216"/>
  <c r="BK198"/>
  <c r="BK166"/>
  <c r="J135"/>
  <c r="BK179"/>
  <c r="BK152"/>
  <c r="BK145"/>
  <c i="1" r="AS94"/>
  <c i="4" r="J131"/>
  <c r="BK131"/>
  <c r="BK123"/>
  <c i="5" r="BK137"/>
  <c r="J147"/>
  <c r="J137"/>
  <c i="6" r="J132"/>
  <c i="10" r="J132"/>
  <c r="BK147"/>
  <c r="BK132"/>
  <c i="2" r="J210"/>
  <c r="J171"/>
  <c r="BK256"/>
  <c r="J229"/>
  <c r="J218"/>
  <c r="J207"/>
  <c r="J184"/>
  <c r="BK162"/>
  <c r="BK130"/>
  <c r="J160"/>
  <c r="J256"/>
  <c r="J130"/>
  <c i="3" r="BK131"/>
  <c r="J125"/>
  <c i="4" r="J135"/>
  <c r="BK135"/>
  <c r="J125"/>
  <c i="5" r="BK143"/>
  <c r="BK125"/>
  <c r="J129"/>
  <c r="BK127"/>
  <c i="6" r="J141"/>
  <c r="J135"/>
  <c i="10" r="J141"/>
  <c r="BK141"/>
  <c i="2" r="BK240"/>
  <c r="BK184"/>
  <c r="J152"/>
  <c r="J242"/>
  <c r="J231"/>
  <c r="J214"/>
  <c r="J192"/>
  <c r="BK132"/>
  <c r="BK182"/>
  <c r="J158"/>
  <c r="J128"/>
  <c r="BK248"/>
  <c i="3" r="J131"/>
  <c r="BK125"/>
  <c i="4" r="BK129"/>
  <c r="J127"/>
  <c i="5" r="BK147"/>
  <c r="BK129"/>
  <c r="BK133"/>
  <c r="J131"/>
  <c i="6" r="BK137"/>
  <c i="2" r="BK242"/>
  <c r="J140"/>
  <c r="J248"/>
  <c i="3" r="BK127"/>
  <c r="J123"/>
  <c i="4" r="BK125"/>
  <c r="J123"/>
  <c i="5" r="BK131"/>
  <c r="J127"/>
  <c r="J125"/>
  <c i="6" r="BK141"/>
  <c i="9" r="J123"/>
  <c i="10" r="J134"/>
  <c r="BK130"/>
  <c i="2" r="J147"/>
  <c r="F36"/>
  <c i="6" r="BK135"/>
  <c r="J125"/>
  <c i="7" r="J129"/>
  <c i="8" r="J133"/>
  <c r="J138"/>
  <c i="9" r="BK129"/>
  <c i="10" r="J147"/>
  <c r="J149"/>
  <c i="2" r="BK238"/>
  <c r="J200"/>
  <c r="J176"/>
  <c r="J250"/>
  <c r="BK236"/>
  <c r="BK222"/>
  <c r="J212"/>
  <c r="BK200"/>
  <c r="J169"/>
  <c r="J142"/>
  <c r="BK128"/>
  <c i="6" r="BK123"/>
  <c r="BK125"/>
  <c i="8" r="J142"/>
  <c r="BK125"/>
  <c r="J130"/>
  <c i="9" r="J129"/>
  <c i="10" r="BK155"/>
  <c r="J128"/>
  <c i="2" r="J236"/>
  <c r="BK192"/>
  <c r="BK154"/>
  <c r="BK252"/>
  <c r="J227"/>
  <c r="BK212"/>
  <c r="J195"/>
  <c r="BK171"/>
  <c r="J150"/>
  <c r="BK125"/>
  <c r="J166"/>
  <c r="F35"/>
  <c i="7" r="BK129"/>
  <c i="8" r="BK138"/>
  <c r="J146"/>
  <c i="9" r="J133"/>
  <c i="10" r="BK151"/>
  <c r="J155"/>
  <c r="J125"/>
  <c i="2" r="BK160"/>
  <c r="BK246"/>
  <c r="BK169"/>
  <c r="F34"/>
  <c i="7" r="BK125"/>
  <c i="8" r="BK136"/>
  <c r="BK128"/>
  <c r="J125"/>
  <c i="9" r="BK123"/>
  <c i="10" r="BK143"/>
  <c r="J151"/>
  <c r="J130"/>
  <c i="2" l="1" r="BK124"/>
  <c r="BK123"/>
  <c r="J123"/>
  <c r="J97"/>
  <c r="R124"/>
  <c r="R123"/>
  <c i="4" r="R122"/>
  <c r="R121"/>
  <c r="R120"/>
  <c r="T122"/>
  <c r="T121"/>
  <c r="T120"/>
  <c i="5" r="P124"/>
  <c r="P123"/>
  <c r="P122"/>
  <c i="1" r="AU98"/>
  <c i="6" r="R122"/>
  <c r="R121"/>
  <c r="R120"/>
  <c i="8" r="R124"/>
  <c r="R123"/>
  <c r="R122"/>
  <c i="3" r="T122"/>
  <c r="T121"/>
  <c r="T120"/>
  <c i="4" r="BK122"/>
  <c r="J122"/>
  <c r="J98"/>
  <c i="5" r="R124"/>
  <c r="R123"/>
  <c r="R122"/>
  <c i="6" r="P122"/>
  <c r="P121"/>
  <c r="P120"/>
  <c i="1" r="AU99"/>
  <c i="8" r="T124"/>
  <c r="T123"/>
  <c r="T122"/>
  <c i="9" r="P122"/>
  <c r="P121"/>
  <c r="P120"/>
  <c i="1" r="AU102"/>
  <c i="2" r="R221"/>
  <c r="R220"/>
  <c i="4" r="P122"/>
  <c r="P121"/>
  <c r="P120"/>
  <c i="1" r="AU97"/>
  <c i="5" r="T124"/>
  <c r="T123"/>
  <c r="T122"/>
  <c i="8" r="P124"/>
  <c r="P123"/>
  <c r="P122"/>
  <c i="1" r="AU101"/>
  <c i="9" r="BK122"/>
  <c r="BK121"/>
  <c i="6" r="BK122"/>
  <c r="J122"/>
  <c r="J98"/>
  <c i="7" r="P122"/>
  <c r="P121"/>
  <c r="P120"/>
  <c i="1" r="AU100"/>
  <c i="8" r="BK124"/>
  <c r="J124"/>
  <c r="J98"/>
  <c i="2" r="T221"/>
  <c r="T220"/>
  <c i="7" r="BK122"/>
  <c r="J122"/>
  <c r="J98"/>
  <c i="9" r="T122"/>
  <c r="T121"/>
  <c r="T120"/>
  <c i="10" r="BK124"/>
  <c r="J124"/>
  <c r="J98"/>
  <c i="2" r="P221"/>
  <c r="P220"/>
  <c i="3" r="BK122"/>
  <c r="J122"/>
  <c r="J98"/>
  <c i="6" r="T122"/>
  <c r="T121"/>
  <c r="T120"/>
  <c i="2" r="T124"/>
  <c r="T123"/>
  <c r="T122"/>
  <c i="7" r="T122"/>
  <c r="T121"/>
  <c r="T120"/>
  <c i="10" r="R124"/>
  <c r="R123"/>
  <c i="2" r="BK221"/>
  <c r="J221"/>
  <c r="J100"/>
  <c i="3" r="P122"/>
  <c r="P121"/>
  <c r="P120"/>
  <c i="1" r="AU96"/>
  <c i="5" r="BK124"/>
  <c r="BK123"/>
  <c i="10" r="P124"/>
  <c r="P123"/>
  <c r="T146"/>
  <c r="T145"/>
  <c i="2" r="P124"/>
  <c r="P123"/>
  <c r="P122"/>
  <c i="1" r="AU95"/>
  <c i="3" r="R122"/>
  <c r="R121"/>
  <c r="R120"/>
  <c i="7" r="R122"/>
  <c r="R121"/>
  <c r="R120"/>
  <c i="9" r="R122"/>
  <c r="R121"/>
  <c r="R120"/>
  <c i="10" r="T124"/>
  <c r="T123"/>
  <c r="T122"/>
  <c r="BK146"/>
  <c r="J146"/>
  <c r="J100"/>
  <c r="P146"/>
  <c r="P145"/>
  <c r="R146"/>
  <c r="R145"/>
  <c i="2" r="BK255"/>
  <c r="J255"/>
  <c r="J102"/>
  <c i="5" r="BK146"/>
  <c r="BK145"/>
  <c r="J145"/>
  <c r="J101"/>
  <c i="9" r="BK132"/>
  <c r="J132"/>
  <c r="J100"/>
  <c i="7" r="BK128"/>
  <c r="J128"/>
  <c r="J100"/>
  <c i="3" r="BK130"/>
  <c r="J130"/>
  <c r="J100"/>
  <c i="8" r="BK145"/>
  <c r="J145"/>
  <c r="J102"/>
  <c i="4" r="BK134"/>
  <c r="J134"/>
  <c r="J100"/>
  <c i="5" r="BK142"/>
  <c r="BK141"/>
  <c r="J141"/>
  <c r="J99"/>
  <c i="6" r="BK140"/>
  <c r="BK139"/>
  <c r="J139"/>
  <c r="J99"/>
  <c i="8" r="BK141"/>
  <c r="J141"/>
  <c r="J100"/>
  <c i="10" r="BK154"/>
  <c r="J154"/>
  <c r="J102"/>
  <c i="9" r="J121"/>
  <c r="J97"/>
  <c r="J122"/>
  <c r="J98"/>
  <c i="10" r="J89"/>
  <c r="J91"/>
  <c r="J92"/>
  <c r="BE125"/>
  <c r="BE128"/>
  <c r="BE134"/>
  <c r="E85"/>
  <c r="F92"/>
  <c r="BE136"/>
  <c r="BE147"/>
  <c r="BE155"/>
  <c r="BE130"/>
  <c r="BE132"/>
  <c r="BE138"/>
  <c r="BE141"/>
  <c r="BE143"/>
  <c r="BE149"/>
  <c r="BE151"/>
  <c i="9" r="J114"/>
  <c r="BE123"/>
  <c i="8" r="BK123"/>
  <c i="9" r="J91"/>
  <c r="E110"/>
  <c r="J117"/>
  <c r="BE129"/>
  <c r="BE127"/>
  <c r="F117"/>
  <c i="8" r="BK140"/>
  <c r="J140"/>
  <c r="J99"/>
  <c i="9" r="BE125"/>
  <c r="BE133"/>
  <c i="8" r="J92"/>
  <c r="J118"/>
  <c r="F92"/>
  <c r="BE133"/>
  <c r="J89"/>
  <c r="E112"/>
  <c r="BE125"/>
  <c r="BE136"/>
  <c r="BE138"/>
  <c r="BE142"/>
  <c r="BE146"/>
  <c r="BE128"/>
  <c r="BE130"/>
  <c i="6" r="BK121"/>
  <c r="J121"/>
  <c r="J97"/>
  <c r="J140"/>
  <c r="J100"/>
  <c i="7" r="J91"/>
  <c r="E85"/>
  <c r="J89"/>
  <c r="F92"/>
  <c r="BE125"/>
  <c r="J92"/>
  <c r="BE123"/>
  <c r="BE129"/>
  <c i="6" r="E85"/>
  <c r="J91"/>
  <c r="BE132"/>
  <c r="J117"/>
  <c i="5" r="J123"/>
  <c r="J97"/>
  <c r="J124"/>
  <c r="J98"/>
  <c i="6" r="J89"/>
  <c r="F117"/>
  <c r="BE130"/>
  <c r="BE137"/>
  <c i="5" r="J146"/>
  <c r="J102"/>
  <c i="6" r="BE123"/>
  <c r="BE127"/>
  <c r="BE135"/>
  <c r="BE141"/>
  <c r="BE125"/>
  <c i="5" r="J92"/>
  <c r="J116"/>
  <c r="J118"/>
  <c r="BE127"/>
  <c r="E85"/>
  <c r="F92"/>
  <c r="BE125"/>
  <c r="BE131"/>
  <c r="BE135"/>
  <c r="BE143"/>
  <c i="4" r="BK121"/>
  <c r="J121"/>
  <c r="J97"/>
  <c i="5" r="BE147"/>
  <c r="BE129"/>
  <c r="BE133"/>
  <c r="BE137"/>
  <c r="BE139"/>
  <c i="4" r="J91"/>
  <c r="J92"/>
  <c r="J114"/>
  <c r="BE125"/>
  <c r="E85"/>
  <c r="F92"/>
  <c r="BE123"/>
  <c r="BE127"/>
  <c r="BE129"/>
  <c r="BE131"/>
  <c r="BE135"/>
  <c i="2" r="R122"/>
  <c r="BK220"/>
  <c r="J220"/>
  <c r="J99"/>
  <c i="3" r="J92"/>
  <c i="2" r="J124"/>
  <c r="J98"/>
  <c i="3" r="F92"/>
  <c r="BE123"/>
  <c r="J89"/>
  <c r="E85"/>
  <c r="J116"/>
  <c r="BE125"/>
  <c r="BE127"/>
  <c r="BE131"/>
  <c i="2" r="BE246"/>
  <c r="BE248"/>
  <c r="BE256"/>
  <c r="J91"/>
  <c r="BE128"/>
  <c r="BE142"/>
  <c r="BE147"/>
  <c r="BE152"/>
  <c i="1" r="BB95"/>
  <c i="2" r="F92"/>
  <c r="BE125"/>
  <c r="BE132"/>
  <c r="BE140"/>
  <c r="BE150"/>
  <c r="BE154"/>
  <c r="BE166"/>
  <c r="BE174"/>
  <c r="BE179"/>
  <c r="BE187"/>
  <c i="1" r="BA95"/>
  <c i="2" r="E85"/>
  <c r="J119"/>
  <c r="BE135"/>
  <c r="BE156"/>
  <c r="BE158"/>
  <c r="BE162"/>
  <c r="BE164"/>
  <c r="BE169"/>
  <c r="BE182"/>
  <c r="BE184"/>
  <c r="BE190"/>
  <c r="BE195"/>
  <c r="BE200"/>
  <c r="BE207"/>
  <c r="BE210"/>
  <c r="BE212"/>
  <c r="BE214"/>
  <c r="BE216"/>
  <c r="BE218"/>
  <c r="BE222"/>
  <c r="BE225"/>
  <c r="BE227"/>
  <c r="BE229"/>
  <c r="BE231"/>
  <c r="BE233"/>
  <c r="BE242"/>
  <c r="BE244"/>
  <c r="BE252"/>
  <c i="1" r="AW95"/>
  <c r="BC95"/>
  <c i="2" r="J89"/>
  <c r="BE130"/>
  <c r="BE137"/>
  <c r="BE145"/>
  <c r="BE160"/>
  <c r="BE171"/>
  <c r="BE176"/>
  <c r="BE192"/>
  <c r="BE198"/>
  <c r="BE202"/>
  <c r="BE205"/>
  <c r="BE236"/>
  <c r="BE238"/>
  <c r="BE240"/>
  <c r="BE250"/>
  <c i="1" r="BD95"/>
  <c i="6" r="F36"/>
  <c i="1" r="BC99"/>
  <c i="9" r="J34"/>
  <c i="1" r="AW102"/>
  <c i="3" r="F35"/>
  <c i="1" r="BB96"/>
  <c i="5" r="J34"/>
  <c i="1" r="AW98"/>
  <c i="7" r="J34"/>
  <c i="1" r="AW100"/>
  <c i="8" r="F37"/>
  <c i="1" r="BD101"/>
  <c i="4" r="F34"/>
  <c i="1" r="BA97"/>
  <c i="5" r="F35"/>
  <c i="1" r="BB98"/>
  <c i="7" r="F37"/>
  <c i="1" r="BD100"/>
  <c i="9" r="F35"/>
  <c i="1" r="BB102"/>
  <c i="3" r="F37"/>
  <c i="1" r="BD96"/>
  <c i="5" r="F36"/>
  <c i="1" r="BC98"/>
  <c i="8" r="F34"/>
  <c i="1" r="BA101"/>
  <c i="10" r="F37"/>
  <c i="1" r="BD103"/>
  <c i="3" r="F36"/>
  <c i="1" r="BC96"/>
  <c i="4" r="F35"/>
  <c i="1" r="BB97"/>
  <c i="6" r="F37"/>
  <c i="1" r="BD99"/>
  <c i="8" r="J34"/>
  <c i="1" r="AW101"/>
  <c i="10" r="F34"/>
  <c i="1" r="BA103"/>
  <c i="4" r="J34"/>
  <c i="1" r="AW97"/>
  <c i="5" r="F34"/>
  <c i="1" r="BA98"/>
  <c i="8" r="F35"/>
  <c i="1" r="BB101"/>
  <c i="10" r="F35"/>
  <c i="1" r="BB103"/>
  <c i="6" r="J34"/>
  <c i="1" r="AW99"/>
  <c i="10" r="J34"/>
  <c i="1" r="AW103"/>
  <c i="4" r="F36"/>
  <c i="1" r="BC97"/>
  <c i="6" r="F34"/>
  <c i="1" r="BA99"/>
  <c i="8" r="F36"/>
  <c i="1" r="BC101"/>
  <c i="10" r="F36"/>
  <c i="1" r="BC103"/>
  <c i="3" r="J34"/>
  <c i="1" r="AW96"/>
  <c i="7" r="F34"/>
  <c i="1" r="BA100"/>
  <c i="9" r="F34"/>
  <c i="1" r="BA102"/>
  <c i="3" r="F34"/>
  <c i="1" r="BA96"/>
  <c i="5" r="F37"/>
  <c i="1" r="BD98"/>
  <c i="7" r="F35"/>
  <c i="1" r="BB100"/>
  <c i="9" r="F36"/>
  <c i="1" r="BC102"/>
  <c i="4" r="F37"/>
  <c i="1" r="BD97"/>
  <c i="6" r="F35"/>
  <c i="1" r="BB99"/>
  <c i="7" r="F36"/>
  <c i="1" r="BC100"/>
  <c i="9" r="F37"/>
  <c i="1" r="BD102"/>
  <c i="10" l="1" r="P122"/>
  <c i="1" r="AU103"/>
  <c i="10" r="R122"/>
  <c i="5" r="BK122"/>
  <c r="J122"/>
  <c r="J96"/>
  <c r="J142"/>
  <c r="J100"/>
  <c i="4" r="BK133"/>
  <c r="J133"/>
  <c r="J99"/>
  <c i="8" r="BK144"/>
  <c r="J144"/>
  <c r="J101"/>
  <c i="3" r="BK121"/>
  <c r="J121"/>
  <c r="J97"/>
  <c i="7" r="BK127"/>
  <c r="J127"/>
  <c r="J99"/>
  <c i="10" r="BK123"/>
  <c r="BK122"/>
  <c r="J122"/>
  <c r="J96"/>
  <c r="BK145"/>
  <c r="J145"/>
  <c r="J99"/>
  <c r="BK153"/>
  <c r="J153"/>
  <c r="J101"/>
  <c i="2" r="BK254"/>
  <c r="J254"/>
  <c r="J101"/>
  <c i="3" r="BK129"/>
  <c r="J129"/>
  <c r="J99"/>
  <c i="7" r="BK121"/>
  <c r="J121"/>
  <c r="J97"/>
  <c i="9" r="BK131"/>
  <c r="J131"/>
  <c r="J99"/>
  <c i="8" r="BK122"/>
  <c r="J122"/>
  <c r="J123"/>
  <c r="J97"/>
  <c i="6" r="BK120"/>
  <c r="J120"/>
  <c i="4" r="BK120"/>
  <c r="J120"/>
  <c r="J96"/>
  <c i="1" r="AU94"/>
  <c i="2" r="F33"/>
  <c i="1" r="AZ95"/>
  <c i="10" r="J33"/>
  <c i="1" r="AV103"/>
  <c r="AT103"/>
  <c i="2" r="J33"/>
  <c i="1" r="AV95"/>
  <c r="AT95"/>
  <c i="3" r="F33"/>
  <c i="1" r="AZ96"/>
  <c i="5" r="F33"/>
  <c i="1" r="AZ98"/>
  <c i="7" r="J33"/>
  <c i="1" r="AV100"/>
  <c r="AT100"/>
  <c r="BD94"/>
  <c r="W33"/>
  <c i="3" r="J33"/>
  <c i="1" r="AV96"/>
  <c r="AT96"/>
  <c i="6" r="F33"/>
  <c i="1" r="AZ99"/>
  <c i="8" r="F33"/>
  <c i="1" r="AZ101"/>
  <c i="4" r="J33"/>
  <c i="1" r="AV97"/>
  <c r="AT97"/>
  <c i="6" r="J33"/>
  <c i="1" r="AV99"/>
  <c r="AT99"/>
  <c i="8" r="J30"/>
  <c i="1" r="AG101"/>
  <c r="BC94"/>
  <c r="W32"/>
  <c i="4" r="F33"/>
  <c i="1" r="AZ97"/>
  <c i="7" r="F33"/>
  <c i="1" r="AZ100"/>
  <c r="BB94"/>
  <c r="W31"/>
  <c r="BA94"/>
  <c r="W30"/>
  <c i="5" r="J33"/>
  <c i="1" r="AV98"/>
  <c r="AT98"/>
  <c i="9" r="F33"/>
  <c i="1" r="AZ102"/>
  <c i="6" r="J30"/>
  <c i="1" r="AG99"/>
  <c i="8" r="J33"/>
  <c i="1" r="AV101"/>
  <c r="AT101"/>
  <c i="9" r="J33"/>
  <c i="1" r="AV102"/>
  <c r="AT102"/>
  <c i="10" r="F33"/>
  <c i="1" r="AZ103"/>
  <c i="7" l="1" r="BK120"/>
  <c r="J120"/>
  <c r="J96"/>
  <c i="9" r="BK120"/>
  <c r="J120"/>
  <c r="J96"/>
  <c i="3" r="BK120"/>
  <c r="J120"/>
  <c r="J96"/>
  <c i="2" r="BK122"/>
  <c r="J122"/>
  <c r="J96"/>
  <c i="10" r="J123"/>
  <c r="J97"/>
  <c i="1" r="AN101"/>
  <c i="8" r="J96"/>
  <c r="J39"/>
  <c i="1" r="AN99"/>
  <c i="6" r="J96"/>
  <c r="J39"/>
  <c i="10" r="J30"/>
  <c i="1" r="AG103"/>
  <c i="4" r="J30"/>
  <c i="1" r="AG97"/>
  <c r="AX94"/>
  <c i="5" r="J30"/>
  <c i="1" r="AG98"/>
  <c r="AY94"/>
  <c r="AZ94"/>
  <c r="W29"/>
  <c r="AW94"/>
  <c r="AK30"/>
  <c i="5" l="1" r="J39"/>
  <c i="10" r="J39"/>
  <c i="4" r="J39"/>
  <c i="1" r="AN97"/>
  <c r="AN103"/>
  <c r="AN98"/>
  <c i="2" r="J30"/>
  <c i="1" r="AG95"/>
  <c r="AN95"/>
  <c i="9" r="J30"/>
  <c i="1" r="AG102"/>
  <c i="7" r="J30"/>
  <c i="1" r="AG100"/>
  <c r="AN100"/>
  <c i="3" r="J30"/>
  <c i="1" r="AG96"/>
  <c r="AV94"/>
  <c r="AK29"/>
  <c i="2" l="1" r="J39"/>
  <c i="3" r="J39"/>
  <c i="9" r="J39"/>
  <c i="7" r="J39"/>
  <c i="1" r="AN96"/>
  <c r="AN102"/>
  <c r="AT9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<sst xmlns="http://schemas.openxmlformats.org/spreadsheetml/2006/main">
  <si>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</si>
  <si>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</si>
  <si>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</si>
  <si>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</si>
  <si>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</si>
  <si>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{f0869d8f-00e8-4532-b096-b6eb7be35ba5}</t>
  </si>
  <si>
    <t>0,01</t>
  </si>
  <si>
    <t>21</t>
  </si>
  <si>
    <t>1</t>
  </si>
  <si>
    <t>12</t>
  </si>
  <si>
    <t>REKAPITULACE ZAKÁZKY</t>
  </si>
  <si>
    <t xml:space="preserve">v ---  níže se nacházejí doplnkové a pomocné údaje k sestavám  --- v</t>
  </si>
  <si>
    <t>Návod na vyplnění</t>
  </si>
  <si>
    <t>0,001</t>
  </si>
  <si>
    <t>Kód:</t>
  </si>
  <si>
    <t>2024/07/17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</si>
  <si>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</si>
  <si>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Zakázka:</t>
  </si>
  <si>
    <t>Odstranění závad z revizí elektroinstalací - III. etapa</t>
  </si>
  <si>
    <t>KSO:</t>
  </si>
  <si>
    <t>CC-CZ:</t>
  </si>
  <si>
    <t>Místo:</t>
  </si>
  <si>
    <t xml:space="preserve"> </t>
  </si>
  <si>
    <t>Datum:</t>
  </si>
  <si>
    <t>17. 7. 2024</t>
  </si>
  <si>
    <t>Zadavatel:</t>
  </si>
  <si>
    <t>IČ:</t>
  </si>
  <si>
    <t>64809447</t>
  </si>
  <si>
    <t>TECHNICKÉ SLUŽBY HRADEC KRÁLOVÉ</t>
  </si>
  <si>
    <t>DIČ:</t>
  </si>
  <si>
    <t>CZ64809447</t>
  </si>
  <si>
    <t>Uchazeč:</t>
  </si>
  <si>
    <t>Vyplň údaj</t>
  </si>
  <si>
    <t>Projektant:</t>
  </si>
  <si>
    <t>True</t>
  </si>
  <si>
    <t>Zpracovatel:</t>
  </si>
  <si>
    <t>0,1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</si>
  <si>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</si>
  <si>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</si>
  <si>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</si>
  <si>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</si>
  <si>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</si>
  <si>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</si>
  <si>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</si>
  <si>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</si>
  <si>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</si>
  <si>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</si>
  <si>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</si>
  <si>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</si>
  <si>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</si>
  <si>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</si>
  <si>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</si>
  <si>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</si>
  <si>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</si>
  <si>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</si>
  <si>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</si>
  <si>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</si>
  <si>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</si>
  <si>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</si>
  <si>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</si>
  <si>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</si>
  <si>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</si>
  <si>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</si>
  <si>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</si>
  <si>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</si>
  <si>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</si>
  <si>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</si>
  <si>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</si>
  <si>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</si>
  <si>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</si>
  <si>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</si>
  <si>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</si>
  <si>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</si>
  <si>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</si>
  <si>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</si>
  <si>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</si>
  <si>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</si>
  <si>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</si>
  <si>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</si>
  <si>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</si>
  <si>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</si>
  <si>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</si>
  <si>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</si>
  <si>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2024/07-1</t>
  </si>
  <si>
    <t xml:space="preserve">ZŠ Bezručova </t>
  </si>
  <si>
    <t>STA</t>
  </si>
  <si>
    <t>{e787f048-7b4e-490d-ad1e-58395b1f31c8}</t>
  </si>
  <si>
    <t>2</t>
  </si>
  <si>
    <t>2024/10-1</t>
  </si>
  <si>
    <t>ŠJ Habrmanova</t>
  </si>
  <si>
    <t>{a493513e-b4e1-4b20-a976-39a5f3c6c0f9}</t>
  </si>
  <si>
    <t>2024/10-2</t>
  </si>
  <si>
    <t>ŠJ J. Gočára</t>
  </si>
  <si>
    <t>{6fa36a22-22fb-4fcd-ae3b-692ad99b2e84}</t>
  </si>
  <si>
    <t>2024/10-3</t>
  </si>
  <si>
    <t xml:space="preserve">ŠJ Nový Hradec Králové </t>
  </si>
  <si>
    <t>{7272eaf2-8fa9-4701-b377-8020f2627d82}</t>
  </si>
  <si>
    <t>2024/10-4</t>
  </si>
  <si>
    <t xml:space="preserve">ŠJ Štefcova </t>
  </si>
  <si>
    <t>{eee0ab75-d903-4911-a6ad-ea2bd7bf0b16}</t>
  </si>
  <si>
    <t>2024/10-5</t>
  </si>
  <si>
    <t>ŠJ Kukleny</t>
  </si>
  <si>
    <t>{d4c4a0e0-8133-45ec-ab2d-2c1b806a0e14}</t>
  </si>
  <si>
    <t>2024/10-6</t>
  </si>
  <si>
    <t>ŠJ M. Horákové</t>
  </si>
  <si>
    <t>{52ba480f-ba4c-432a-80e5-e568c6891100}</t>
  </si>
  <si>
    <t>2024/10-7</t>
  </si>
  <si>
    <t>ŠJ Svobodné Dvory</t>
  </si>
  <si>
    <t>{63a6bd52-2544-40de-99a9-fe99ad12bf18}</t>
  </si>
  <si>
    <t>2024/10-8</t>
  </si>
  <si>
    <t>ŠJ SNP</t>
  </si>
  <si>
    <t>{5371a01a-7538-43b1-bc0c-9afce4383021}</t>
  </si>
  <si>
    <t>KRYCÍ LIST SOUPISU PRACÍ</t>
  </si>
  <si>
    <t>Objekt:</t>
  </si>
  <si>
    <t xml:space="preserve">2024/07-1 - ZŠ Bezručova 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</si>
  <si>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</si>
  <si>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</si>
  <si>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</si>
  <si>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</si>
  <si>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</si>
  <si>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</si>
  <si>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</si>
  <si>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</si>
  <si>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</si>
  <si>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</si>
  <si>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</si>
  <si>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</si>
  <si>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</si>
  <si>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</si>
  <si>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</si>
  <si>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</si>
  <si>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</si>
  <si>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</si>
  <si>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</si>
  <si>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</si>
  <si>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</si>
  <si>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</si>
  <si>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</si>
  <si>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</si>
  <si>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</si>
  <si>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</si>
  <si>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</si>
  <si>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</si>
  <si>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</si>
  <si>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</si>
  <si>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741110511</t>
  </si>
  <si>
    <t>Montáž lišta a kanálek vkládací šířky do 60 mm s víčkem</t>
  </si>
  <si>
    <t>m</t>
  </si>
  <si>
    <t>16</t>
  </si>
  <si>
    <t>-1592501520</t>
  </si>
  <si>
    <t>Online PSC</t>
  </si>
  <si>
    <t>https://podminky.urs.cz/item/CS_URS_2023_01/741110511</t>
  </si>
  <si>
    <t>P</t>
  </si>
  <si>
    <t>Poznámka k položce:_x000d_
závada Tělocvična-1/3;</t>
  </si>
  <si>
    <t>M</t>
  </si>
  <si>
    <t>34571009</t>
  </si>
  <si>
    <t>lišta elektroinstalační vkládací 11x10mm</t>
  </si>
  <si>
    <t>32</t>
  </si>
  <si>
    <t>-661019546</t>
  </si>
  <si>
    <t>Poznámka k položce:_x000d_
závada Tělocvična-1/3;šatny-3/5;</t>
  </si>
  <si>
    <t>3</t>
  </si>
  <si>
    <t>1185271</t>
  </si>
  <si>
    <t>KRABICE LISTOVA LK 80X16 T HB</t>
  </si>
  <si>
    <t>kus</t>
  </si>
  <si>
    <t>-1874458088</t>
  </si>
  <si>
    <t>4</t>
  </si>
  <si>
    <t>741112021</t>
  </si>
  <si>
    <t>Montáž krabice nástěnná plastová čtyřhranná do 100x100 mm</t>
  </si>
  <si>
    <t>562645533</t>
  </si>
  <si>
    <t>https://podminky.urs.cz/item/CS_URS_2024_02/741112021</t>
  </si>
  <si>
    <t>Poznámka k položce:_x000d_
jídelna-7/4; Tělocvična-1/3;</t>
  </si>
  <si>
    <t>5</t>
  </si>
  <si>
    <t>1187276</t>
  </si>
  <si>
    <t>KRABICE LISTOVA LK 80X28R/1 HB</t>
  </si>
  <si>
    <t>-447568348</t>
  </si>
  <si>
    <t>Poznámka k položce:_x000d_
jídelna-7/4;</t>
  </si>
  <si>
    <t>6</t>
  </si>
  <si>
    <t>741112352</t>
  </si>
  <si>
    <t>Otevření nebo uzavření krabice plastové víčkem na 2 šrouby</t>
  </si>
  <si>
    <t>-1963827804</t>
  </si>
  <si>
    <t>https://podminky.urs.cz/item/CS_URS_2023_01/741112352</t>
  </si>
  <si>
    <t>7</t>
  </si>
  <si>
    <t>34571551</t>
  </si>
  <si>
    <t>víčko krabic z PH, D 80mm</t>
  </si>
  <si>
    <t>-438252282</t>
  </si>
  <si>
    <t>8</t>
  </si>
  <si>
    <t>741120101</t>
  </si>
  <si>
    <t>Montáž vodič Cu izolovaný plný a laněný s PVC pláštěm žíla 0,15 až 16 mm2 zatažený (např. CY, CHAH-V)</t>
  </si>
  <si>
    <t>-1937956419</t>
  </si>
  <si>
    <t>https://podminky.urs.cz/item/CS_URS_2024_02/741120101</t>
  </si>
  <si>
    <t>Poznámka k položce:_x000d_
závada: šatny-3/5</t>
  </si>
  <si>
    <t>9</t>
  </si>
  <si>
    <t>34140826</t>
  </si>
  <si>
    <t>vodič propojovací jádro Cu plné izolace PVC 450/750V (H07V-U) 1x6mm2</t>
  </si>
  <si>
    <t>-1740494851</t>
  </si>
  <si>
    <t>Poznámka k položce:_x000d_
šatny-3/5;</t>
  </si>
  <si>
    <t>10</t>
  </si>
  <si>
    <t>741122211</t>
  </si>
  <si>
    <t>Montáž kabel Cu plný kulatý žíla 3x1,5 až 6 mm2 uložený volně (např. CYKY)</t>
  </si>
  <si>
    <t>-819583494</t>
  </si>
  <si>
    <t>https://podminky.urs.cz/item/CS_URS_2023_01/741122211</t>
  </si>
  <si>
    <t>Poznámka k položce:_x000d_
závada Tělocvična-1/3;šatny-3/4;</t>
  </si>
  <si>
    <t>11</t>
  </si>
  <si>
    <t>34111030</t>
  </si>
  <si>
    <t>kabel instalační jádro Cu plné izolace PVC plášť PVC 450/750V (CYKY) 3x1,5mm2</t>
  </si>
  <si>
    <t>-108906278</t>
  </si>
  <si>
    <t>Poznámka k položce:_x000d_
šatny-3/4;</t>
  </si>
  <si>
    <t>34111036</t>
  </si>
  <si>
    <t>kabel instalační jádro Cu plné izolace PVC plášť PVC 450/750V (CYKY) 3x2,5mm2</t>
  </si>
  <si>
    <t>-463546655</t>
  </si>
  <si>
    <t>13</t>
  </si>
  <si>
    <t>741310001</t>
  </si>
  <si>
    <t>Montáž spínač nástěnný 1-jednopólový prostředí normální se zapojením vodičů</t>
  </si>
  <si>
    <t>-1240277205</t>
  </si>
  <si>
    <t xml:space="preserve">Poznámka k položce:_x000d_
Poznámka k položce:  závada U5-1/5; jídelna-7/1;šatny-3/1;</t>
  </si>
  <si>
    <t>14</t>
  </si>
  <si>
    <t>1186716</t>
  </si>
  <si>
    <t>TEPELNE IZOLACNI PODLOZKA PI 80R XX</t>
  </si>
  <si>
    <t>1665711386</t>
  </si>
  <si>
    <t>Poznámka k položce:_x000d_
závada: jídelna-7/1;</t>
  </si>
  <si>
    <t>15</t>
  </si>
  <si>
    <t>741313001</t>
  </si>
  <si>
    <t>Montáž zásuvka (polo)zapuštěná šroubové připojení 2P+PE se zapojením vodičů</t>
  </si>
  <si>
    <t>2079271138</t>
  </si>
  <si>
    <t>Poznámka k položce:_x000d_
 závada U5-1/4; U10-2/2;U10-2/5;U12-2/3;U12-2/9;U12-2/10;U12-2/11;U12-2/12;tělocvična-1/1;_x000d_
tělocvična-1/2;Tělocvična-1/3;jídelna-7/1;jídelna-7/4;</t>
  </si>
  <si>
    <t>1186715</t>
  </si>
  <si>
    <t>TEPELNE IZOLACNI PODLOZKA PI 80 2ZT XX</t>
  </si>
  <si>
    <t>-1893526408</t>
  </si>
  <si>
    <t>Poznámka k položce:_x000d_
jídelna-7/1;</t>
  </si>
  <si>
    <t>17</t>
  </si>
  <si>
    <t>34555241</t>
  </si>
  <si>
    <t>přístroj zásuvky zápustné jednonásobné, krytka s clonkami, bezšroubové svorky</t>
  </si>
  <si>
    <t>363301792</t>
  </si>
  <si>
    <t>Poznámka k položce:_x000d_
závada U12-2/10</t>
  </si>
  <si>
    <t>18</t>
  </si>
  <si>
    <t>1196360</t>
  </si>
  <si>
    <t>DVOJZASUVKA 5513J-C02357 B1</t>
  </si>
  <si>
    <t>2028055739</t>
  </si>
  <si>
    <t>Poznámka k položce:_x000d_
závada U12-2/9; tělocvična-1/1;tělocvična-1/2;</t>
  </si>
  <si>
    <t>19</t>
  </si>
  <si>
    <t>741313082</t>
  </si>
  <si>
    <t>Montáž zásuvka chráněná v krabici šroubové připojení 2P+PE prostředí venkovní, mokré se zapojením vodičů</t>
  </si>
  <si>
    <t>-1276618815</t>
  </si>
  <si>
    <t>https://podminky.urs.cz/item/CS_URS_2024_02/741313082</t>
  </si>
  <si>
    <t>Poznámka k položce:_x000d_
závada: jídelna-7/3;</t>
  </si>
  <si>
    <t>20</t>
  </si>
  <si>
    <t>1738204</t>
  </si>
  <si>
    <t>ZASUVKA S VICKEM IP44 5519A-A02997 B</t>
  </si>
  <si>
    <t>-1236753372</t>
  </si>
  <si>
    <t>Poznámka k položce:_x000d_
závada: jídelna-7/3</t>
  </si>
  <si>
    <t>741313131</t>
  </si>
  <si>
    <t>Montáž zásuvek průmyslových spojovacích provedení IP 44 2P+PE 16 A se zapojením vodičů</t>
  </si>
  <si>
    <t>1183422692</t>
  </si>
  <si>
    <t>https://podminky.urs.cz/item/CS_URS_2024_02/741313131</t>
  </si>
  <si>
    <t>Poznámka k položce:_x000d_
závada: dílny-1/1; dílny-1/2;</t>
  </si>
  <si>
    <t>22</t>
  </si>
  <si>
    <t>741313813</t>
  </si>
  <si>
    <t>Demontáž spínačů nástěnných normálních do 10 A šroubových se zachováním funkčnosti do 2 svorek</t>
  </si>
  <si>
    <t>-2065449334</t>
  </si>
  <si>
    <t xml:space="preserve">Poznámka k položce:_x000d_
Poznámka k položce:  závada U5-1/5; jídelna-7/1;šatny-3/2;</t>
  </si>
  <si>
    <t>23</t>
  </si>
  <si>
    <t>741315823</t>
  </si>
  <si>
    <t>Demontáž zásuvek domovních normální prostředí do 16A zapuštěných šroubových bez zachování funkčnosti 2P+PE</t>
  </si>
  <si>
    <t>-1085283932</t>
  </si>
  <si>
    <t>https://podminky.urs.cz/item/CS_URS_2024_02/741315823</t>
  </si>
  <si>
    <t>Poznámka k položce:_x000d_
závada U12-2/9; U12-2/10;Tělocvična-1/1;tělocvična-1/2;</t>
  </si>
  <si>
    <t>24</t>
  </si>
  <si>
    <t>741315863</t>
  </si>
  <si>
    <t>Demontáž zásuvek průmyslových nástěnných venkovních šroubových bez zachování funkčnosti 2P+PE</t>
  </si>
  <si>
    <t>-2142287517</t>
  </si>
  <si>
    <t>https://podminky.urs.cz/item/CS_URS_2024_02/741315863</t>
  </si>
  <si>
    <t>Poznámka k položce:_x000d_
závada:dílny-1/1;dílny-1/2;</t>
  </si>
  <si>
    <t>25</t>
  </si>
  <si>
    <t>741316823</t>
  </si>
  <si>
    <t>Demontáž zásuvek domovních normální prostředí do 16A zapuštěných šroubových se zachováním funkčnosti 2P+PE</t>
  </si>
  <si>
    <t>1014866853</t>
  </si>
  <si>
    <t>Poznámka k položce:_x000d_
závada U5-1/4; U10-2/2;U10-2/5; U12-2/3; U12-2/11;U12-2/12; Tělocvična-1/3;jídelna-7/1;_x000d_
jídelna-7/4;</t>
  </si>
  <si>
    <t>26</t>
  </si>
  <si>
    <t>741316843</t>
  </si>
  <si>
    <t>Demontáž zásuvek domovních venkovních do 16A zapuštěných šroubových se zachováním funkčnosti 2P+PE</t>
  </si>
  <si>
    <t>374150229</t>
  </si>
  <si>
    <t>https://podminky.urs.cz/item/CS_URS_2024_02/741316843</t>
  </si>
  <si>
    <t>27</t>
  </si>
  <si>
    <t>741320931</t>
  </si>
  <si>
    <t>Výměna pojistkových vložek nožových velikosti do 400 A</t>
  </si>
  <si>
    <t>-1503481893</t>
  </si>
  <si>
    <t>https://podminky.urs.cz/item/CS_URS_2023_01/741320931</t>
  </si>
  <si>
    <t>Poznámka k položce:_x000d_
závada: venkovní prostor-10/4;</t>
  </si>
  <si>
    <t>28</t>
  </si>
  <si>
    <t>35825232</t>
  </si>
  <si>
    <t>pojistka nožová 50A nízkoztrátová 4,74W, provedení normální, charakteristika gG</t>
  </si>
  <si>
    <t>-2111045182</t>
  </si>
  <si>
    <t>Poznámka k položce:_x000d_
Závada: venkovní prostor-10/4;</t>
  </si>
  <si>
    <t>29</t>
  </si>
  <si>
    <t>741371843</t>
  </si>
  <si>
    <t>Demontáž svítidla interiérového se standardní paticí nebo int. zdrojem LED přisazeného stropního přes 0,09 m2 do 0,36 m2 bez zachování funkčnosti</t>
  </si>
  <si>
    <t>-683835922</t>
  </si>
  <si>
    <t>https://podminky.urs.cz/item/CS_URS_2023_01/741371843</t>
  </si>
  <si>
    <t>Poznámka k položce:_x000d_
závada U12-2/5; šatny-3/1;šatny-3/3;šatny-3/8;</t>
  </si>
  <si>
    <t>30</t>
  </si>
  <si>
    <t>741372062</t>
  </si>
  <si>
    <t>Montáž svítidlo LED interiérové přisazené stropní hranaté nebo kruhové přes 0,09 do 0,36 m2 se zapojením vodičů</t>
  </si>
  <si>
    <t>-4882267</t>
  </si>
  <si>
    <t>https://podminky.urs.cz/item/CS_URS_2023_01/741372062</t>
  </si>
  <si>
    <t>Poznámka k položce:_x000d_
závada U12-2/5;jídelna-7/7;šatny-3/1;šatny-3/3;šatny-3/4;šatny-3/8;</t>
  </si>
  <si>
    <t>31</t>
  </si>
  <si>
    <t>34825003.1</t>
  </si>
  <si>
    <t>LED nouzové svítidlo, IP65, 3 hod svícení, 230V, bílé</t>
  </si>
  <si>
    <t>19549615</t>
  </si>
  <si>
    <t>Poznámka k položce:_x000d_
závada: šatny-3/4;</t>
  </si>
  <si>
    <t>34825003</t>
  </si>
  <si>
    <t>LED svítidlo interiérové stropní přisazené kruhové D 300-450mm 1900-2500lm</t>
  </si>
  <si>
    <t>-837622480</t>
  </si>
  <si>
    <t>Poznámka k položce:_x000d_
závada U12-2/5;jídelna-7/7;šatny-3/1;šatny-3/3;</t>
  </si>
  <si>
    <t>33</t>
  </si>
  <si>
    <t>741390911</t>
  </si>
  <si>
    <t>Výměna skel svítidel se závitem bez ochranného koše</t>
  </si>
  <si>
    <t>-425482894</t>
  </si>
  <si>
    <t>https://podminky.urs.cz/item/CS_URS_2024_01/741390911</t>
  </si>
  <si>
    <t>Poznámka k položce:_x000d_
závada U12-2/6</t>
  </si>
  <si>
    <t>34</t>
  </si>
  <si>
    <t>RMAT0001</t>
  </si>
  <si>
    <t>Sklo závitové pro svítidlo 60W mléčné opálové průměr 80,5-81,5mm</t>
  </si>
  <si>
    <t>589886149</t>
  </si>
  <si>
    <t>35</t>
  </si>
  <si>
    <t>741850933</t>
  </si>
  <si>
    <t>Zjištění závad na silnoproudé instalaci ve školách s více než 5 místnostmi</t>
  </si>
  <si>
    <t>-201212276</t>
  </si>
  <si>
    <t>https://podminky.urs.cz/item/CS_URS_2023_01/741850933</t>
  </si>
  <si>
    <t>Poznámka k položce:_x000d_
závada šatny-3/6;</t>
  </si>
  <si>
    <t>36</t>
  </si>
  <si>
    <t>741852902</t>
  </si>
  <si>
    <t>Zjištění závad u svítidel zářivkových 2-trubicových pro prostředí normální</t>
  </si>
  <si>
    <t>1555079710</t>
  </si>
  <si>
    <t>Poznámka k položce:_x000d_
závada: U5-1/1;U10-2/3;U12-2/1;U12-2/2;U12-2/13;jídelna-7/2;jídelna-7/5;jídelna-7/6; dílny-1/3;_x000d_
šatny-3/10;</t>
  </si>
  <si>
    <t>37</t>
  </si>
  <si>
    <t>34751014</t>
  </si>
  <si>
    <t>zářivka lineární 36W G13 denní bílá</t>
  </si>
  <si>
    <t>336843102</t>
  </si>
  <si>
    <t>Poznámka k položce:_x000d_
Poznámka k položce: závada U5-1/1;U10-2/3;U12-2/1;U12-2/13;jídelna-7/2;jídelna-7/5;jídelna-7/6; dílny-1/3;šatny-3/10;</t>
  </si>
  <si>
    <t>38</t>
  </si>
  <si>
    <t>741852941</t>
  </si>
  <si>
    <t>Zjištění závad u svítidel žárovkových</t>
  </si>
  <si>
    <t>-1394353348</t>
  </si>
  <si>
    <t>Poznámka k položce:_x000d_
Poznámka k položce: závada U5-1/2,1/3;U10-2/1;U10-2/4; U12-2/4;U12-2/8;Tělocvična-1/4;_x000d_
 dílny-1/4;šatny-3/7;</t>
  </si>
  <si>
    <t>39</t>
  </si>
  <si>
    <t>1164148</t>
  </si>
  <si>
    <t>HALOGENOVA ZAROVKA J-80W 78MM STAR R7S</t>
  </si>
  <si>
    <t>645998354</t>
  </si>
  <si>
    <t>Poznámka k položce:_x000d_
závada U10-2/4; U12-2/4; U12-2/8</t>
  </si>
  <si>
    <t>40</t>
  </si>
  <si>
    <t>34774102</t>
  </si>
  <si>
    <t>žárovka LED E27/6W</t>
  </si>
  <si>
    <t>-953887558</t>
  </si>
  <si>
    <t>Poznámka k položce:_x000d_
Poznámka k položce: závada U5-1/2,1/3;U10-2/1;Tělocvična-1/4; dílny-1/4;šatny-3/7;</t>
  </si>
  <si>
    <t>Práce a dodávky M</t>
  </si>
  <si>
    <t>21-M</t>
  </si>
  <si>
    <t>Elektromontáže</t>
  </si>
  <si>
    <t>41</t>
  </si>
  <si>
    <t>210021031</t>
  </si>
  <si>
    <t>Zakrytí otvorů čtvercových pl do 0,010 m2</t>
  </si>
  <si>
    <t>64</t>
  </si>
  <si>
    <t>-1037896903</t>
  </si>
  <si>
    <t>https://podminky.urs.cz/item/CS_URS_2023_02/210021031</t>
  </si>
  <si>
    <t>Poznámka k položce:_x000d_
závada: jídelna-6/1;</t>
  </si>
  <si>
    <t>42</t>
  </si>
  <si>
    <t>1424138</t>
  </si>
  <si>
    <t>KRYTKA VOLNYCH MODULU VST 220 SEDA 220MM</t>
  </si>
  <si>
    <t>128</t>
  </si>
  <si>
    <t>1515305898</t>
  </si>
  <si>
    <t>43</t>
  </si>
  <si>
    <t>210120511</t>
  </si>
  <si>
    <t>Montáž chráničů do 100 A se zapojením vodičů</t>
  </si>
  <si>
    <t>-515497603</t>
  </si>
  <si>
    <t>Poznámka k položce:_x000d_
závada U10-1/1;jídelna-2/2;</t>
  </si>
  <si>
    <t>44</t>
  </si>
  <si>
    <t>1747848</t>
  </si>
  <si>
    <t>KOMBICHRANIC PFL6-10/1N/C/003-A</t>
  </si>
  <si>
    <t>543880640</t>
  </si>
  <si>
    <t>Poznámka k položce:_x000d_
závada: jídelna-2/2;</t>
  </si>
  <si>
    <t>45</t>
  </si>
  <si>
    <t>1820045</t>
  </si>
  <si>
    <t>KOMBICHRANIC LMF-13B-1N-030A 1MODUL</t>
  </si>
  <si>
    <t>909166649</t>
  </si>
  <si>
    <t>Poznámka k položce:_x000d_
závada U10-1/1;</t>
  </si>
  <si>
    <t>46</t>
  </si>
  <si>
    <t>210192671</t>
  </si>
  <si>
    <t xml:space="preserve">oprava krytí rozvaděče </t>
  </si>
  <si>
    <t>1564184835</t>
  </si>
  <si>
    <t>https://podminky.urs.cz/item/CS_URS_2023_01/210192671</t>
  </si>
  <si>
    <t>Poznámka k položce:_x000d_
včetně potřebného materiálu _x000d_
závada: jídelna-2/1;jídelna-3/1</t>
  </si>
  <si>
    <t>47</t>
  </si>
  <si>
    <t>218120511</t>
  </si>
  <si>
    <t>Demontáž chrániče do 100 A s odpojením vodičů</t>
  </si>
  <si>
    <t>-1427332410</t>
  </si>
  <si>
    <t>Poznámka k položce:_x000d_
závada U10 -1/1;jídelna-2/2;</t>
  </si>
  <si>
    <t>48</t>
  </si>
  <si>
    <t>35421000</t>
  </si>
  <si>
    <t>krytka koncová pro 2-3fázové přípojnice</t>
  </si>
  <si>
    <t>-1646605467</t>
  </si>
  <si>
    <t>Poznámka k položce:_x000d_
závada: jídelna-4/2;jídelna-5/1;</t>
  </si>
  <si>
    <t>49</t>
  </si>
  <si>
    <t>RM01</t>
  </si>
  <si>
    <t xml:space="preserve">označení vodičů a vývodů </t>
  </si>
  <si>
    <t>kpl</t>
  </si>
  <si>
    <t>-1605322563</t>
  </si>
  <si>
    <t>Poznámka k položce:_x000d_
závada U12-1/1,jídelna-4/1;venkovní prostor-1/3;venkovní prostor-2/3;venkovní prostor-3/1;_x000d_
venkovní prostor-4/3;venkovní prostor-5/3;venkovní prostor-6/3;venkovní prostor-7/3;venkovní prostor-8/3;venkovní prostor-9/3;venkovní prostor-10/3;venkovní prostor-11/1</t>
  </si>
  <si>
    <t>50</t>
  </si>
  <si>
    <t>RM01.2</t>
  </si>
  <si>
    <t>Údržba rozvaděče - přepojení vodičů na svorky N a PE</t>
  </si>
  <si>
    <t>-909047985</t>
  </si>
  <si>
    <t>Poznámka k položce:_x000d_
závada: šatny-1/2;</t>
  </si>
  <si>
    <t>51</t>
  </si>
  <si>
    <t>RM02</t>
  </si>
  <si>
    <t>Údržba rozvaděče - oprava hlavice hlavního vypínače</t>
  </si>
  <si>
    <t>-2037328774</t>
  </si>
  <si>
    <t>Poznámka k položce:_x000d_
závada: jídelna-1/1;</t>
  </si>
  <si>
    <t>52</t>
  </si>
  <si>
    <t>RM03</t>
  </si>
  <si>
    <t>Údržba rozvaděče - doplnění bezpečnostního značení</t>
  </si>
  <si>
    <t>-1999596745</t>
  </si>
  <si>
    <t>Poznámka k položce:_x000d_
závada:venkovní prostor-1/2;venkovní prostor-2/2;venkovní prostor-3/2;venkovní prostor-4/2;_x000d_
venkovní prostor-5/2;venkovní prostor-6/2;venkovní prostor-7/2;venkovní prostor-8/2;_x000d_
venkovní prostor-9/2;venkovní prostor-10/2;venkovní prostor-11/1</t>
  </si>
  <si>
    <t>53</t>
  </si>
  <si>
    <t>RM03.1</t>
  </si>
  <si>
    <t>Údržba rozvaděče - doplnění výrobního štítku</t>
  </si>
  <si>
    <t>1211307147</t>
  </si>
  <si>
    <t>Poznámka k položce:_x000d_
závada: šatny-1/1;šatny-2/1;</t>
  </si>
  <si>
    <t>54</t>
  </si>
  <si>
    <t>RM05</t>
  </si>
  <si>
    <t xml:space="preserve">Údržba rozvaděče - výměna/oprava zámku </t>
  </si>
  <si>
    <t>317878339</t>
  </si>
  <si>
    <t>Poznámka k položce:_x000d_
závada: jídelna-1/2;</t>
  </si>
  <si>
    <t>55</t>
  </si>
  <si>
    <t>RM05.1</t>
  </si>
  <si>
    <t>Údržba rozvaděče - doplnění trvanlivého názvu na dveře</t>
  </si>
  <si>
    <t>2146144474</t>
  </si>
  <si>
    <t>Poznámka k položce:_x000d_
závada: venkovní prostor-1/1;venkovní prostor-2/1;venkovní prostor-3/1;venkovní prostor-4/1;_x000d_
venkovní prostor-5/1;venkovní prostor-6/1;venkovní prostor-7/1;venkovní prostor-8/1;_x000d_
venkovní prostor-9/1;venkovní prostor-10/1;venkovní prostor-11/1;</t>
  </si>
  <si>
    <t>VRN</t>
  </si>
  <si>
    <t>Vedlejší rozpočtové náklady</t>
  </si>
  <si>
    <t>VRN9</t>
  </si>
  <si>
    <t>Ostatní náklady</t>
  </si>
  <si>
    <t>56</t>
  </si>
  <si>
    <t>091002000</t>
  </si>
  <si>
    <t>Ostatní náklady související s objektem</t>
  </si>
  <si>
    <t>407028879</t>
  </si>
  <si>
    <t>Poznámka k položce:_x000d_
Poznámka k položce: zařízení staveniště, doprava zaměstnanců, a pod..</t>
  </si>
  <si>
    <t>2024/10-1 - ŠJ Habrmanova</t>
  </si>
  <si>
    <t>34526551</t>
  </si>
  <si>
    <t>Poznámka k položce:_x000d_
závada 2/1</t>
  </si>
  <si>
    <t>442743502</t>
  </si>
  <si>
    <t>svítidlo interiérové stropní přisazené kruhové D 300-450mm 1900-2500lm</t>
  </si>
  <si>
    <t>-1289134015</t>
  </si>
  <si>
    <t>-1168603083</t>
  </si>
  <si>
    <t>2024/10-2 - ŠJ J. Gočára</t>
  </si>
  <si>
    <t>741410071</t>
  </si>
  <si>
    <t>Montáž pospojování ochranné konstrukce ostatní vodičem do 16 mm2 uloženým volně nebo pod omítku</t>
  </si>
  <si>
    <t>-993163657</t>
  </si>
  <si>
    <t>Poznámka k položce:_x000d_
závada 3;4</t>
  </si>
  <si>
    <t>1188347</t>
  </si>
  <si>
    <t>ZEMNICI SVORKA ZSA 16 I131307</t>
  </si>
  <si>
    <t>-703855954</t>
  </si>
  <si>
    <t>Poznámka k položce:_x000d_
závada 4</t>
  </si>
  <si>
    <t>1188351</t>
  </si>
  <si>
    <t>ZEMNICI CU PASEK ZS16 I142708 MME005CU01</t>
  </si>
  <si>
    <t>-1031252619</t>
  </si>
  <si>
    <t>1708284509</t>
  </si>
  <si>
    <t>Poznámka k položce:_x000d_
Poznámka k položce: včetně výměny trubice _x000d_
závada 2</t>
  </si>
  <si>
    <t>1141819503</t>
  </si>
  <si>
    <t>Poznámka k položce:_x000d_
závada 2</t>
  </si>
  <si>
    <t>-360388180</t>
  </si>
  <si>
    <t xml:space="preserve">2024/10-3 - ŠJ Nový Hradec Králové </t>
  </si>
  <si>
    <t>69115034</t>
  </si>
  <si>
    <t>Poznámka k položce:_x000d_
 závada 4/1</t>
  </si>
  <si>
    <t>-1888218698</t>
  </si>
  <si>
    <t>1994547565</t>
  </si>
  <si>
    <t>Poznámka k položce:_x000d_
závada 4/3;4/4;4/5;</t>
  </si>
  <si>
    <t>1189178</t>
  </si>
  <si>
    <t>VODIC CY 6 ZLUTOZELENA H07V-U</t>
  </si>
  <si>
    <t>-283455115</t>
  </si>
  <si>
    <t>Poznámka k položce:_x000d_
závada 4/3;4/4;</t>
  </si>
  <si>
    <t>868184183</t>
  </si>
  <si>
    <t>Poznámka k položce:_x000d_
závada 4/3</t>
  </si>
  <si>
    <t>-256381395</t>
  </si>
  <si>
    <t>Poznámka k položce:_x000d_
závada 4/4</t>
  </si>
  <si>
    <t>1040789651</t>
  </si>
  <si>
    <t>Poznámka k položce:_x000d_
Poznámka k položce: včetně výměny trubice _x000d_
závada 4/2</t>
  </si>
  <si>
    <t>1145871789</t>
  </si>
  <si>
    <t>Poznámka k položce:_x000d_
závada 4/2</t>
  </si>
  <si>
    <t>-106582906</t>
  </si>
  <si>
    <t>Poznámka k položce:_x000d_
závada: 2/1;3/2;</t>
  </si>
  <si>
    <t>-1123174850</t>
  </si>
  <si>
    <t xml:space="preserve">2024/10-4 - ŠJ Štefcova </t>
  </si>
  <si>
    <t>-551820937</t>
  </si>
  <si>
    <t>Poznámka k položce:_x000d_
 závada 2/4</t>
  </si>
  <si>
    <t>1182385817</t>
  </si>
  <si>
    <t>741320912</t>
  </si>
  <si>
    <t>Výměna pojistkových vložek velikosti do 63 A</t>
  </si>
  <si>
    <t>1890206380</t>
  </si>
  <si>
    <t>https://podminky.urs.cz/item/CS_URS_2023_01/741320912</t>
  </si>
  <si>
    <t>Poznámka k položce:_x000d_
závada 1/1</t>
  </si>
  <si>
    <t>1187527</t>
  </si>
  <si>
    <t>POJISTKA E27 DII 16A gL/gG POMALA</t>
  </si>
  <si>
    <t>-1990921755</t>
  </si>
  <si>
    <t>998013259</t>
  </si>
  <si>
    <t>Poznámka k položce:_x000d_
závada 2/3;</t>
  </si>
  <si>
    <t>1466612813</t>
  </si>
  <si>
    <t>Poznámka k položce:_x000d_
Poznámka k položce: včetně výměny trubice _x000d_
závada 2/2</t>
  </si>
  <si>
    <t>324831344</t>
  </si>
  <si>
    <t>Poznámka k položce:_x000d_
závada 2/2</t>
  </si>
  <si>
    <t>1372797947</t>
  </si>
  <si>
    <t>2024/10-5 - ŠJ Kukleny</t>
  </si>
  <si>
    <t>-1595126301</t>
  </si>
  <si>
    <t>Poznámka k položce:_x000d_
Poznámka k položce: včetně výměny trubice _x000d_
závada 2/1;2/2;</t>
  </si>
  <si>
    <t>-1406241257</t>
  </si>
  <si>
    <t>Poznámka k položce:_x000d_
závada 2/1;2/2;</t>
  </si>
  <si>
    <t>1522544276</t>
  </si>
  <si>
    <t>2024/10-6 - ŠJ M. Horákové</t>
  </si>
  <si>
    <t>1084058112</t>
  </si>
  <si>
    <t>Poznámka k položce:_x000d_
závada 3/2</t>
  </si>
  <si>
    <t>466743959</t>
  </si>
  <si>
    <t>741371002</t>
  </si>
  <si>
    <t>Montáž svítidlo zářivkové bytové stropní přisazené 1 zdroj s krytem</t>
  </si>
  <si>
    <t>-4193737</t>
  </si>
  <si>
    <t>https://podminky.urs.cz/item/CS_URS_2024_02/741371002</t>
  </si>
  <si>
    <t>Poznámka k položce:_x000d_
 závada 4/4</t>
  </si>
  <si>
    <t>741374823</t>
  </si>
  <si>
    <t>Demontáž osvětlovacího modulového systému zářivkového dl přes 1100 mm se zachováním funkčnosti</t>
  </si>
  <si>
    <t>-463499790</t>
  </si>
  <si>
    <t>https://podminky.urs.cz/item/CS_URS_2024_02/741374823</t>
  </si>
  <si>
    <t>-2084197901</t>
  </si>
  <si>
    <t>Poznámka k položce:_x000d_
 závada 4/3</t>
  </si>
  <si>
    <t>661782567</t>
  </si>
  <si>
    <t>RM04</t>
  </si>
  <si>
    <t xml:space="preserve">Údržba rozvaděče - výměna třmínků pro kabely, očištění od koroze, konzervace </t>
  </si>
  <si>
    <t>-2077335252</t>
  </si>
  <si>
    <t>Poznámka k položce:_x000d_
závada 2/1;</t>
  </si>
  <si>
    <t>1024</t>
  </si>
  <si>
    <t>-608992959</t>
  </si>
  <si>
    <t>https://podminky.urs.cz/item/CS_URS_2023_01/091002000</t>
  </si>
  <si>
    <t>Poznámka k položce:_x000d_
zařízení staveniště, doprava zaměstnanců, a pod..</t>
  </si>
  <si>
    <t>2024/10-7 - ŠJ Svobodné Dvory</t>
  </si>
  <si>
    <t>1231092116</t>
  </si>
  <si>
    <t>1104767157</t>
  </si>
  <si>
    <t>-1265461320</t>
  </si>
  <si>
    <t>-368469498</t>
  </si>
  <si>
    <t>960396671</t>
  </si>
  <si>
    <t>2024/10-8 - ŠJ SNP</t>
  </si>
  <si>
    <t>Montáž krabice nástěnná plastová čtyřhranná do 100x100 mm,</t>
  </si>
  <si>
    <t>1899437485</t>
  </si>
  <si>
    <t>Poznámka k položce:_x000d_
závada 2;8</t>
  </si>
  <si>
    <t>1230650</t>
  </si>
  <si>
    <t>KRABICE E125 75X75X40MM IP54</t>
  </si>
  <si>
    <t>1882298873</t>
  </si>
  <si>
    <t>Poznámka k položce:_x000d_
závada 8</t>
  </si>
  <si>
    <t>1210076</t>
  </si>
  <si>
    <t>KRABICE E126 75X37X40 IP54</t>
  </si>
  <si>
    <t>1668284135</t>
  </si>
  <si>
    <t>-670821408</t>
  </si>
  <si>
    <t>Poznámka k položce:_x000d_
závada 1;3;</t>
  </si>
  <si>
    <t>-336592335</t>
  </si>
  <si>
    <t>Poznámka k položce:_x000d_
závada 1</t>
  </si>
  <si>
    <t>1571940274</t>
  </si>
  <si>
    <t>-772865698</t>
  </si>
  <si>
    <t>Poznámka k položce:_x000d_
závada 4;6;</t>
  </si>
  <si>
    <t>-1980162370</t>
  </si>
  <si>
    <t>Poznámka k položce:_x000d_
závada 7</t>
  </si>
  <si>
    <t>865844676</t>
  </si>
  <si>
    <t>-606083048</t>
  </si>
  <si>
    <t>Poznámka k položce:_x000d_
závada 5</t>
  </si>
  <si>
    <t>1747849</t>
  </si>
  <si>
    <t>KOMBICHRANIC PFL6-16/1N/C/003-A</t>
  </si>
  <si>
    <t>168463432</t>
  </si>
  <si>
    <t>-368614215</t>
  </si>
  <si>
    <t>202759970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</si>
</sst>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112021" TargetMode="External" /><Relationship Id="rId2" Type="http://schemas.openxmlformats.org/officeDocument/2006/relationships/hyperlink" Target="https://podminky.urs.cz/item/CS_URS_2023_01/741850933" TargetMode="External" /><Relationship Id="rId3" Type="http://schemas.openxmlformats.org/officeDocument/2006/relationships/drawing" Target="../drawings/drawing10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741110511" TargetMode="External" /><Relationship Id="rId2" Type="http://schemas.openxmlformats.org/officeDocument/2006/relationships/hyperlink" Target="https://podminky.urs.cz/item/CS_URS_2024_02/741112021" TargetMode="External" /><Relationship Id="rId3" Type="http://schemas.openxmlformats.org/officeDocument/2006/relationships/hyperlink" Target="https://podminky.urs.cz/item/CS_URS_2023_01/741112352" TargetMode="External" /><Relationship Id="rId4" Type="http://schemas.openxmlformats.org/officeDocument/2006/relationships/hyperlink" Target="https://podminky.urs.cz/item/CS_URS_2024_02/741120101" TargetMode="External" /><Relationship Id="rId5" Type="http://schemas.openxmlformats.org/officeDocument/2006/relationships/hyperlink" Target="https://podminky.urs.cz/item/CS_URS_2023_01/741122211" TargetMode="External" /><Relationship Id="rId6" Type="http://schemas.openxmlformats.org/officeDocument/2006/relationships/hyperlink" Target="https://podminky.urs.cz/item/CS_URS_2024_02/741313082" TargetMode="External" /><Relationship Id="rId7" Type="http://schemas.openxmlformats.org/officeDocument/2006/relationships/hyperlink" Target="https://podminky.urs.cz/item/CS_URS_2024_02/741313131" TargetMode="External" /><Relationship Id="rId8" Type="http://schemas.openxmlformats.org/officeDocument/2006/relationships/hyperlink" Target="https://podminky.urs.cz/item/CS_URS_2024_02/741315823" TargetMode="External" /><Relationship Id="rId9" Type="http://schemas.openxmlformats.org/officeDocument/2006/relationships/hyperlink" Target="https://podminky.urs.cz/item/CS_URS_2024_02/741315863" TargetMode="External" /><Relationship Id="rId10" Type="http://schemas.openxmlformats.org/officeDocument/2006/relationships/hyperlink" Target="https://podminky.urs.cz/item/CS_URS_2024_02/741316843" TargetMode="External" /><Relationship Id="rId11" Type="http://schemas.openxmlformats.org/officeDocument/2006/relationships/hyperlink" Target="https://podminky.urs.cz/item/CS_URS_2023_01/741320931" TargetMode="External" /><Relationship Id="rId12" Type="http://schemas.openxmlformats.org/officeDocument/2006/relationships/hyperlink" Target="https://podminky.urs.cz/item/CS_URS_2023_01/741371843" TargetMode="External" /><Relationship Id="rId13" Type="http://schemas.openxmlformats.org/officeDocument/2006/relationships/hyperlink" Target="https://podminky.urs.cz/item/CS_URS_2023_01/741372062" TargetMode="External" /><Relationship Id="rId14" Type="http://schemas.openxmlformats.org/officeDocument/2006/relationships/hyperlink" Target="https://podminky.urs.cz/item/CS_URS_2024_01/741390911" TargetMode="External" /><Relationship Id="rId15" Type="http://schemas.openxmlformats.org/officeDocument/2006/relationships/hyperlink" Target="https://podminky.urs.cz/item/CS_URS_2023_01/741850933" TargetMode="External" /><Relationship Id="rId16" Type="http://schemas.openxmlformats.org/officeDocument/2006/relationships/hyperlink" Target="https://podminky.urs.cz/item/CS_URS_2023_02/210021031" TargetMode="External" /><Relationship Id="rId17" Type="http://schemas.openxmlformats.org/officeDocument/2006/relationships/hyperlink" Target="https://podminky.urs.cz/item/CS_URS_2023_01/210192671" TargetMode="External" /><Relationship Id="rId1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741320912" TargetMode="External" /><Relationship Id="rId2" Type="http://schemas.openxmlformats.org/officeDocument/2006/relationships/hyperlink" Target="https://podminky.urs.cz/item/CS_URS_2023_01/741850933" TargetMode="External" /><Relationship Id="rId3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741320912" TargetMode="External" /><Relationship Id="rId2" Type="http://schemas.openxmlformats.org/officeDocument/2006/relationships/hyperlink" Target="https://podminky.urs.cz/item/CS_URS_2024_02/741371002" TargetMode="External" /><Relationship Id="rId3" Type="http://schemas.openxmlformats.org/officeDocument/2006/relationships/hyperlink" Target="https://podminky.urs.cz/item/CS_URS_2024_02/741374823" TargetMode="External" /><Relationship Id="rId4" Type="http://schemas.openxmlformats.org/officeDocument/2006/relationships/hyperlink" Target="https://podminky.urs.cz/item/CS_URS_2023_01/091002000" TargetMode="External" /><Relationship Id="rId5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8</v>
      </c>
      <c r="BT3" s="14" t="s">
        <v>9</v>
      </c>
    </row>
    <row r="4" s="1" customFormat="1" ht="24.96" customHeight="1">
      <c r="B4" s="18"/>
      <c r="C4" s="19"/>
      <c r="D4" s="20" t="s">
        <v>10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11</v>
      </c>
      <c r="BE4" s="22" t="s">
        <v>12</v>
      </c>
      <c r="BS4" s="14" t="s">
        <v>13</v>
      </c>
    </row>
    <row r="5" s="1" customFormat="1" ht="12" customHeight="1">
      <c r="B5" s="18"/>
      <c r="C5" s="19"/>
      <c r="D5" s="23" t="s">
        <v>14</v>
      </c>
      <c r="E5" s="19"/>
      <c r="F5" s="19"/>
      <c r="G5" s="19"/>
      <c r="H5" s="19"/>
      <c r="I5" s="19"/>
      <c r="J5" s="19"/>
      <c r="K5" s="24" t="s">
        <v>15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16</v>
      </c>
      <c r="BS5" s="14" t="s">
        <v>6</v>
      </c>
    </row>
    <row r="6" s="1" customFormat="1" ht="36.96" customHeight="1">
      <c r="B6" s="18"/>
      <c r="C6" s="19"/>
      <c r="D6" s="26" t="s">
        <v>17</v>
      </c>
      <c r="E6" s="19"/>
      <c r="F6" s="19"/>
      <c r="G6" s="19"/>
      <c r="H6" s="19"/>
      <c r="I6" s="19"/>
      <c r="J6" s="19"/>
      <c r="K6" s="27" t="s">
        <v>18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19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20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21</v>
      </c>
      <c r="E8" s="19"/>
      <c r="F8" s="19"/>
      <c r="G8" s="19"/>
      <c r="H8" s="19"/>
      <c r="I8" s="19"/>
      <c r="J8" s="19"/>
      <c r="K8" s="24" t="s">
        <v>22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23</v>
      </c>
      <c r="AL8" s="19"/>
      <c r="AM8" s="19"/>
      <c r="AN8" s="30" t="s">
        <v>24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26</v>
      </c>
      <c r="AL10" s="19"/>
      <c r="AM10" s="19"/>
      <c r="AN10" s="24" t="s">
        <v>27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29</v>
      </c>
      <c r="AL11" s="19"/>
      <c r="AM11" s="19"/>
      <c r="AN11" s="24" t="s">
        <v>30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31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26</v>
      </c>
      <c r="AL13" s="19"/>
      <c r="AM13" s="19"/>
      <c r="AN13" s="31" t="s">
        <v>32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32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29</v>
      </c>
      <c r="AL14" s="19"/>
      <c r="AM14" s="19"/>
      <c r="AN14" s="31" t="s">
        <v>32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26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29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8</v>
      </c>
    </row>
    <row r="19" s="1" customFormat="1" ht="12" customHeight="1">
      <c r="B19" s="18"/>
      <c r="C19" s="19"/>
      <c r="D19" s="29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26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36</v>
      </c>
    </row>
    <row r="20" s="1" customFormat="1" ht="18.48" customHeight="1">
      <c r="B20" s="18"/>
      <c r="C20" s="19"/>
      <c r="D20" s="19"/>
      <c r="E20" s="24" t="s">
        <v>22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29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ROUND(AG94,0)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39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40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41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42</v>
      </c>
      <c r="E29" s="44"/>
      <c r="F29" s="29" t="s">
        <v>43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0)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0)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44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0)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0)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45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0)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46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0)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47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0)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48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49</v>
      </c>
      <c r="U35" s="51"/>
      <c r="V35" s="51"/>
      <c r="W35" s="51"/>
      <c r="X35" s="53" t="s">
        <v>50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51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52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53</v>
      </c>
      <c r="AI60" s="39"/>
      <c r="AJ60" s="39"/>
      <c r="AK60" s="39"/>
      <c r="AL60" s="39"/>
      <c r="AM60" s="61" t="s">
        <v>54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55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56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53</v>
      </c>
      <c r="AI75" s="39"/>
      <c r="AJ75" s="39"/>
      <c r="AK75" s="39"/>
      <c r="AL75" s="39"/>
      <c r="AM75" s="61" t="s">
        <v>54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57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14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2024/07/17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17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Odstranění závad z revizí elektroinstalací - III. etapa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21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23</v>
      </c>
      <c r="AJ87" s="37"/>
      <c r="AK87" s="37"/>
      <c r="AL87" s="37"/>
      <c r="AM87" s="76" t="str">
        <f>IF(AN8= "","",AN8)</f>
        <v>17. 7. 2024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25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TECHNICKÉ SLUŽBY HRADEC KRÁLOVÉ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33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58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31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35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59</v>
      </c>
      <c r="D92" s="91"/>
      <c r="E92" s="91"/>
      <c r="F92" s="91"/>
      <c r="G92" s="91"/>
      <c r="H92" s="92"/>
      <c r="I92" s="93" t="s">
        <v>60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61</v>
      </c>
      <c r="AH92" s="91"/>
      <c r="AI92" s="91"/>
      <c r="AJ92" s="91"/>
      <c r="AK92" s="91"/>
      <c r="AL92" s="91"/>
      <c r="AM92" s="91"/>
      <c r="AN92" s="93" t="s">
        <v>62</v>
      </c>
      <c r="AO92" s="91"/>
      <c r="AP92" s="95"/>
      <c r="AQ92" s="96" t="s">
        <v>63</v>
      </c>
      <c r="AR92" s="41"/>
      <c r="AS92" s="97" t="s">
        <v>64</v>
      </c>
      <c r="AT92" s="98" t="s">
        <v>65</v>
      </c>
      <c r="AU92" s="98" t="s">
        <v>66</v>
      </c>
      <c r="AV92" s="98" t="s">
        <v>67</v>
      </c>
      <c r="AW92" s="98" t="s">
        <v>68</v>
      </c>
      <c r="AX92" s="98" t="s">
        <v>69</v>
      </c>
      <c r="AY92" s="98" t="s">
        <v>70</v>
      </c>
      <c r="AZ92" s="98" t="s">
        <v>71</v>
      </c>
      <c r="BA92" s="98" t="s">
        <v>72</v>
      </c>
      <c r="BB92" s="98" t="s">
        <v>73</v>
      </c>
      <c r="BC92" s="98" t="s">
        <v>74</v>
      </c>
      <c r="BD92" s="99" t="s">
        <v>75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76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ROUND(SUM(AG95:AG103),0)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ROUND(SUM(AS95:AS103),0)</f>
        <v>0</v>
      </c>
      <c r="AT94" s="111">
        <f>ROUND(SUM(AV94:AW94),1)</f>
        <v>0</v>
      </c>
      <c r="AU94" s="112">
        <f>ROUND(SUM(AU95:AU103),5)</f>
        <v>0</v>
      </c>
      <c r="AV94" s="111">
        <f>ROUND(AZ94*L29,1)</f>
        <v>0</v>
      </c>
      <c r="AW94" s="111">
        <f>ROUND(BA94*L30,1)</f>
        <v>0</v>
      </c>
      <c r="AX94" s="111">
        <f>ROUND(BB94*L29,1)</f>
        <v>0</v>
      </c>
      <c r="AY94" s="111">
        <f>ROUND(BC94*L30,1)</f>
        <v>0</v>
      </c>
      <c r="AZ94" s="111">
        <f>ROUND(SUM(AZ95:AZ103),0)</f>
        <v>0</v>
      </c>
      <c r="BA94" s="111">
        <f>ROUND(SUM(BA95:BA103),0)</f>
        <v>0</v>
      </c>
      <c r="BB94" s="111">
        <f>ROUND(SUM(BB95:BB103),0)</f>
        <v>0</v>
      </c>
      <c r="BC94" s="111">
        <f>ROUND(SUM(BC95:BC103),0)</f>
        <v>0</v>
      </c>
      <c r="BD94" s="113">
        <f>ROUND(SUM(BD95:BD103),0)</f>
        <v>0</v>
      </c>
      <c r="BE94" s="6"/>
      <c r="BS94" s="114" t="s">
        <v>77</v>
      </c>
      <c r="BT94" s="114" t="s">
        <v>78</v>
      </c>
      <c r="BU94" s="115" t="s">
        <v>79</v>
      </c>
      <c r="BV94" s="114" t="s">
        <v>80</v>
      </c>
      <c r="BW94" s="114" t="s">
        <v>5</v>
      </c>
      <c r="BX94" s="114" t="s">
        <v>81</v>
      </c>
      <c r="CL94" s="114" t="s">
        <v>1</v>
      </c>
    </row>
    <row r="95" s="7" customFormat="1" ht="24.75" customHeight="1">
      <c r="A95" s="116" t="s">
        <v>82</v>
      </c>
      <c r="B95" s="117"/>
      <c r="C95" s="118"/>
      <c r="D95" s="119" t="s">
        <v>83</v>
      </c>
      <c r="E95" s="119"/>
      <c r="F95" s="119"/>
      <c r="G95" s="119"/>
      <c r="H95" s="119"/>
      <c r="I95" s="120"/>
      <c r="J95" s="119" t="s">
        <v>84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'2024-07-1 - ZŠ Bezručova 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85</v>
      </c>
      <c r="AR95" s="123"/>
      <c r="AS95" s="124">
        <v>0</v>
      </c>
      <c r="AT95" s="125">
        <f>ROUND(SUM(AV95:AW95),1)</f>
        <v>0</v>
      </c>
      <c r="AU95" s="126">
        <f>'2024-07-1 - ZŠ Bezručova '!P122</f>
        <v>0</v>
      </c>
      <c r="AV95" s="125">
        <f>'2024-07-1 - ZŠ Bezručova '!J33</f>
        <v>0</v>
      </c>
      <c r="AW95" s="125">
        <f>'2024-07-1 - ZŠ Bezručova '!J34</f>
        <v>0</v>
      </c>
      <c r="AX95" s="125">
        <f>'2024-07-1 - ZŠ Bezručova '!J35</f>
        <v>0</v>
      </c>
      <c r="AY95" s="125">
        <f>'2024-07-1 - ZŠ Bezručova '!J36</f>
        <v>0</v>
      </c>
      <c r="AZ95" s="125">
        <f>'2024-07-1 - ZŠ Bezručova '!F33</f>
        <v>0</v>
      </c>
      <c r="BA95" s="125">
        <f>'2024-07-1 - ZŠ Bezručova '!F34</f>
        <v>0</v>
      </c>
      <c r="BB95" s="125">
        <f>'2024-07-1 - ZŠ Bezručova '!F35</f>
        <v>0</v>
      </c>
      <c r="BC95" s="125">
        <f>'2024-07-1 - ZŠ Bezručova '!F36</f>
        <v>0</v>
      </c>
      <c r="BD95" s="127">
        <f>'2024-07-1 - ZŠ Bezručova '!F37</f>
        <v>0</v>
      </c>
      <c r="BE95" s="7"/>
      <c r="BT95" s="128" t="s">
        <v>8</v>
      </c>
      <c r="BV95" s="128" t="s">
        <v>80</v>
      </c>
      <c r="BW95" s="128" t="s">
        <v>86</v>
      </c>
      <c r="BX95" s="128" t="s">
        <v>5</v>
      </c>
      <c r="CL95" s="128" t="s">
        <v>1</v>
      </c>
      <c r="CM95" s="128" t="s">
        <v>87</v>
      </c>
    </row>
    <row r="96" s="7" customFormat="1" ht="24.75" customHeight="1">
      <c r="A96" s="116" t="s">
        <v>82</v>
      </c>
      <c r="B96" s="117"/>
      <c r="C96" s="118"/>
      <c r="D96" s="119" t="s">
        <v>88</v>
      </c>
      <c r="E96" s="119"/>
      <c r="F96" s="119"/>
      <c r="G96" s="119"/>
      <c r="H96" s="119"/>
      <c r="I96" s="120"/>
      <c r="J96" s="119" t="s">
        <v>89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'2024-10-1 - ŠJ Habrmanova'!J30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85</v>
      </c>
      <c r="AR96" s="123"/>
      <c r="AS96" s="124">
        <v>0</v>
      </c>
      <c r="AT96" s="125">
        <f>ROUND(SUM(AV96:AW96),1)</f>
        <v>0</v>
      </c>
      <c r="AU96" s="126">
        <f>'2024-10-1 - ŠJ Habrmanova'!P120</f>
        <v>0</v>
      </c>
      <c r="AV96" s="125">
        <f>'2024-10-1 - ŠJ Habrmanova'!J33</f>
        <v>0</v>
      </c>
      <c r="AW96" s="125">
        <f>'2024-10-1 - ŠJ Habrmanova'!J34</f>
        <v>0</v>
      </c>
      <c r="AX96" s="125">
        <f>'2024-10-1 - ŠJ Habrmanova'!J35</f>
        <v>0</v>
      </c>
      <c r="AY96" s="125">
        <f>'2024-10-1 - ŠJ Habrmanova'!J36</f>
        <v>0</v>
      </c>
      <c r="AZ96" s="125">
        <f>'2024-10-1 - ŠJ Habrmanova'!F33</f>
        <v>0</v>
      </c>
      <c r="BA96" s="125">
        <f>'2024-10-1 - ŠJ Habrmanova'!F34</f>
        <v>0</v>
      </c>
      <c r="BB96" s="125">
        <f>'2024-10-1 - ŠJ Habrmanova'!F35</f>
        <v>0</v>
      </c>
      <c r="BC96" s="125">
        <f>'2024-10-1 - ŠJ Habrmanova'!F36</f>
        <v>0</v>
      </c>
      <c r="BD96" s="127">
        <f>'2024-10-1 - ŠJ Habrmanova'!F37</f>
        <v>0</v>
      </c>
      <c r="BE96" s="7"/>
      <c r="BT96" s="128" t="s">
        <v>8</v>
      </c>
      <c r="BV96" s="128" t="s">
        <v>80</v>
      </c>
      <c r="BW96" s="128" t="s">
        <v>90</v>
      </c>
      <c r="BX96" s="128" t="s">
        <v>5</v>
      </c>
      <c r="CL96" s="128" t="s">
        <v>1</v>
      </c>
      <c r="CM96" s="128" t="s">
        <v>87</v>
      </c>
    </row>
    <row r="97" s="7" customFormat="1" ht="24.75" customHeight="1">
      <c r="A97" s="116" t="s">
        <v>82</v>
      </c>
      <c r="B97" s="117"/>
      <c r="C97" s="118"/>
      <c r="D97" s="119" t="s">
        <v>91</v>
      </c>
      <c r="E97" s="119"/>
      <c r="F97" s="119"/>
      <c r="G97" s="119"/>
      <c r="H97" s="119"/>
      <c r="I97" s="120"/>
      <c r="J97" s="119" t="s">
        <v>92</v>
      </c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1">
        <f>'2024-10-2 - ŠJ J. Gočára'!J30</f>
        <v>0</v>
      </c>
      <c r="AH97" s="120"/>
      <c r="AI97" s="120"/>
      <c r="AJ97" s="120"/>
      <c r="AK97" s="120"/>
      <c r="AL97" s="120"/>
      <c r="AM97" s="120"/>
      <c r="AN97" s="121">
        <f>SUM(AG97,AT97)</f>
        <v>0</v>
      </c>
      <c r="AO97" s="120"/>
      <c r="AP97" s="120"/>
      <c r="AQ97" s="122" t="s">
        <v>85</v>
      </c>
      <c r="AR97" s="123"/>
      <c r="AS97" s="124">
        <v>0</v>
      </c>
      <c r="AT97" s="125">
        <f>ROUND(SUM(AV97:AW97),1)</f>
        <v>0</v>
      </c>
      <c r="AU97" s="126">
        <f>'2024-10-2 - ŠJ J. Gočára'!P120</f>
        <v>0</v>
      </c>
      <c r="AV97" s="125">
        <f>'2024-10-2 - ŠJ J. Gočára'!J33</f>
        <v>0</v>
      </c>
      <c r="AW97" s="125">
        <f>'2024-10-2 - ŠJ J. Gočára'!J34</f>
        <v>0</v>
      </c>
      <c r="AX97" s="125">
        <f>'2024-10-2 - ŠJ J. Gočára'!J35</f>
        <v>0</v>
      </c>
      <c r="AY97" s="125">
        <f>'2024-10-2 - ŠJ J. Gočára'!J36</f>
        <v>0</v>
      </c>
      <c r="AZ97" s="125">
        <f>'2024-10-2 - ŠJ J. Gočára'!F33</f>
        <v>0</v>
      </c>
      <c r="BA97" s="125">
        <f>'2024-10-2 - ŠJ J. Gočára'!F34</f>
        <v>0</v>
      </c>
      <c r="BB97" s="125">
        <f>'2024-10-2 - ŠJ J. Gočára'!F35</f>
        <v>0</v>
      </c>
      <c r="BC97" s="125">
        <f>'2024-10-2 - ŠJ J. Gočára'!F36</f>
        <v>0</v>
      </c>
      <c r="BD97" s="127">
        <f>'2024-10-2 - ŠJ J. Gočára'!F37</f>
        <v>0</v>
      </c>
      <c r="BE97" s="7"/>
      <c r="BT97" s="128" t="s">
        <v>8</v>
      </c>
      <c r="BV97" s="128" t="s">
        <v>80</v>
      </c>
      <c r="BW97" s="128" t="s">
        <v>93</v>
      </c>
      <c r="BX97" s="128" t="s">
        <v>5</v>
      </c>
      <c r="CL97" s="128" t="s">
        <v>1</v>
      </c>
      <c r="CM97" s="128" t="s">
        <v>87</v>
      </c>
    </row>
    <row r="98" s="7" customFormat="1" ht="24.75" customHeight="1">
      <c r="A98" s="116" t="s">
        <v>82</v>
      </c>
      <c r="B98" s="117"/>
      <c r="C98" s="118"/>
      <c r="D98" s="119" t="s">
        <v>94</v>
      </c>
      <c r="E98" s="119"/>
      <c r="F98" s="119"/>
      <c r="G98" s="119"/>
      <c r="H98" s="119"/>
      <c r="I98" s="120"/>
      <c r="J98" s="119" t="s">
        <v>95</v>
      </c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1">
        <f>'2024-10-3 - ŠJ Nový Hrade...'!J30</f>
        <v>0</v>
      </c>
      <c r="AH98" s="120"/>
      <c r="AI98" s="120"/>
      <c r="AJ98" s="120"/>
      <c r="AK98" s="120"/>
      <c r="AL98" s="120"/>
      <c r="AM98" s="120"/>
      <c r="AN98" s="121">
        <f>SUM(AG98,AT98)</f>
        <v>0</v>
      </c>
      <c r="AO98" s="120"/>
      <c r="AP98" s="120"/>
      <c r="AQ98" s="122" t="s">
        <v>85</v>
      </c>
      <c r="AR98" s="123"/>
      <c r="AS98" s="124">
        <v>0</v>
      </c>
      <c r="AT98" s="125">
        <f>ROUND(SUM(AV98:AW98),1)</f>
        <v>0</v>
      </c>
      <c r="AU98" s="126">
        <f>'2024-10-3 - ŠJ Nový Hrade...'!P122</f>
        <v>0</v>
      </c>
      <c r="AV98" s="125">
        <f>'2024-10-3 - ŠJ Nový Hrade...'!J33</f>
        <v>0</v>
      </c>
      <c r="AW98" s="125">
        <f>'2024-10-3 - ŠJ Nový Hrade...'!J34</f>
        <v>0</v>
      </c>
      <c r="AX98" s="125">
        <f>'2024-10-3 - ŠJ Nový Hrade...'!J35</f>
        <v>0</v>
      </c>
      <c r="AY98" s="125">
        <f>'2024-10-3 - ŠJ Nový Hrade...'!J36</f>
        <v>0</v>
      </c>
      <c r="AZ98" s="125">
        <f>'2024-10-3 - ŠJ Nový Hrade...'!F33</f>
        <v>0</v>
      </c>
      <c r="BA98" s="125">
        <f>'2024-10-3 - ŠJ Nový Hrade...'!F34</f>
        <v>0</v>
      </c>
      <c r="BB98" s="125">
        <f>'2024-10-3 - ŠJ Nový Hrade...'!F35</f>
        <v>0</v>
      </c>
      <c r="BC98" s="125">
        <f>'2024-10-3 - ŠJ Nový Hrade...'!F36</f>
        <v>0</v>
      </c>
      <c r="BD98" s="127">
        <f>'2024-10-3 - ŠJ Nový Hrade...'!F37</f>
        <v>0</v>
      </c>
      <c r="BE98" s="7"/>
      <c r="BT98" s="128" t="s">
        <v>8</v>
      </c>
      <c r="BV98" s="128" t="s">
        <v>80</v>
      </c>
      <c r="BW98" s="128" t="s">
        <v>96</v>
      </c>
      <c r="BX98" s="128" t="s">
        <v>5</v>
      </c>
      <c r="CL98" s="128" t="s">
        <v>1</v>
      </c>
      <c r="CM98" s="128" t="s">
        <v>87</v>
      </c>
    </row>
    <row r="99" s="7" customFormat="1" ht="24.75" customHeight="1">
      <c r="A99" s="116" t="s">
        <v>82</v>
      </c>
      <c r="B99" s="117"/>
      <c r="C99" s="118"/>
      <c r="D99" s="119" t="s">
        <v>97</v>
      </c>
      <c r="E99" s="119"/>
      <c r="F99" s="119"/>
      <c r="G99" s="119"/>
      <c r="H99" s="119"/>
      <c r="I99" s="120"/>
      <c r="J99" s="119" t="s">
        <v>98</v>
      </c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21">
        <f>'2024-10-4 - ŠJ Štefcova '!J30</f>
        <v>0</v>
      </c>
      <c r="AH99" s="120"/>
      <c r="AI99" s="120"/>
      <c r="AJ99" s="120"/>
      <c r="AK99" s="120"/>
      <c r="AL99" s="120"/>
      <c r="AM99" s="120"/>
      <c r="AN99" s="121">
        <f>SUM(AG99,AT99)</f>
        <v>0</v>
      </c>
      <c r="AO99" s="120"/>
      <c r="AP99" s="120"/>
      <c r="AQ99" s="122" t="s">
        <v>85</v>
      </c>
      <c r="AR99" s="123"/>
      <c r="AS99" s="124">
        <v>0</v>
      </c>
      <c r="AT99" s="125">
        <f>ROUND(SUM(AV99:AW99),1)</f>
        <v>0</v>
      </c>
      <c r="AU99" s="126">
        <f>'2024-10-4 - ŠJ Štefcova '!P120</f>
        <v>0</v>
      </c>
      <c r="AV99" s="125">
        <f>'2024-10-4 - ŠJ Štefcova '!J33</f>
        <v>0</v>
      </c>
      <c r="AW99" s="125">
        <f>'2024-10-4 - ŠJ Štefcova '!J34</f>
        <v>0</v>
      </c>
      <c r="AX99" s="125">
        <f>'2024-10-4 - ŠJ Štefcova '!J35</f>
        <v>0</v>
      </c>
      <c r="AY99" s="125">
        <f>'2024-10-4 - ŠJ Štefcova '!J36</f>
        <v>0</v>
      </c>
      <c r="AZ99" s="125">
        <f>'2024-10-4 - ŠJ Štefcova '!F33</f>
        <v>0</v>
      </c>
      <c r="BA99" s="125">
        <f>'2024-10-4 - ŠJ Štefcova '!F34</f>
        <v>0</v>
      </c>
      <c r="BB99" s="125">
        <f>'2024-10-4 - ŠJ Štefcova '!F35</f>
        <v>0</v>
      </c>
      <c r="BC99" s="125">
        <f>'2024-10-4 - ŠJ Štefcova '!F36</f>
        <v>0</v>
      </c>
      <c r="BD99" s="127">
        <f>'2024-10-4 - ŠJ Štefcova '!F37</f>
        <v>0</v>
      </c>
      <c r="BE99" s="7"/>
      <c r="BT99" s="128" t="s">
        <v>8</v>
      </c>
      <c r="BV99" s="128" t="s">
        <v>80</v>
      </c>
      <c r="BW99" s="128" t="s">
        <v>99</v>
      </c>
      <c r="BX99" s="128" t="s">
        <v>5</v>
      </c>
      <c r="CL99" s="128" t="s">
        <v>1</v>
      </c>
      <c r="CM99" s="128" t="s">
        <v>87</v>
      </c>
    </row>
    <row r="100" s="7" customFormat="1" ht="24.75" customHeight="1">
      <c r="A100" s="116" t="s">
        <v>82</v>
      </c>
      <c r="B100" s="117"/>
      <c r="C100" s="118"/>
      <c r="D100" s="119" t="s">
        <v>100</v>
      </c>
      <c r="E100" s="119"/>
      <c r="F100" s="119"/>
      <c r="G100" s="119"/>
      <c r="H100" s="119"/>
      <c r="I100" s="120"/>
      <c r="J100" s="119" t="s">
        <v>101</v>
      </c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21">
        <f>'2024-10-5 - ŠJ Kukleny'!J30</f>
        <v>0</v>
      </c>
      <c r="AH100" s="120"/>
      <c r="AI100" s="120"/>
      <c r="AJ100" s="120"/>
      <c r="AK100" s="120"/>
      <c r="AL100" s="120"/>
      <c r="AM100" s="120"/>
      <c r="AN100" s="121">
        <f>SUM(AG100,AT100)</f>
        <v>0</v>
      </c>
      <c r="AO100" s="120"/>
      <c r="AP100" s="120"/>
      <c r="AQ100" s="122" t="s">
        <v>85</v>
      </c>
      <c r="AR100" s="123"/>
      <c r="AS100" s="124">
        <v>0</v>
      </c>
      <c r="AT100" s="125">
        <f>ROUND(SUM(AV100:AW100),1)</f>
        <v>0</v>
      </c>
      <c r="AU100" s="126">
        <f>'2024-10-5 - ŠJ Kukleny'!P120</f>
        <v>0</v>
      </c>
      <c r="AV100" s="125">
        <f>'2024-10-5 - ŠJ Kukleny'!J33</f>
        <v>0</v>
      </c>
      <c r="AW100" s="125">
        <f>'2024-10-5 - ŠJ Kukleny'!J34</f>
        <v>0</v>
      </c>
      <c r="AX100" s="125">
        <f>'2024-10-5 - ŠJ Kukleny'!J35</f>
        <v>0</v>
      </c>
      <c r="AY100" s="125">
        <f>'2024-10-5 - ŠJ Kukleny'!J36</f>
        <v>0</v>
      </c>
      <c r="AZ100" s="125">
        <f>'2024-10-5 - ŠJ Kukleny'!F33</f>
        <v>0</v>
      </c>
      <c r="BA100" s="125">
        <f>'2024-10-5 - ŠJ Kukleny'!F34</f>
        <v>0</v>
      </c>
      <c r="BB100" s="125">
        <f>'2024-10-5 - ŠJ Kukleny'!F35</f>
        <v>0</v>
      </c>
      <c r="BC100" s="125">
        <f>'2024-10-5 - ŠJ Kukleny'!F36</f>
        <v>0</v>
      </c>
      <c r="BD100" s="127">
        <f>'2024-10-5 - ŠJ Kukleny'!F37</f>
        <v>0</v>
      </c>
      <c r="BE100" s="7"/>
      <c r="BT100" s="128" t="s">
        <v>8</v>
      </c>
      <c r="BV100" s="128" t="s">
        <v>80</v>
      </c>
      <c r="BW100" s="128" t="s">
        <v>102</v>
      </c>
      <c r="BX100" s="128" t="s">
        <v>5</v>
      </c>
      <c r="CL100" s="128" t="s">
        <v>1</v>
      </c>
      <c r="CM100" s="128" t="s">
        <v>87</v>
      </c>
    </row>
    <row r="101" s="7" customFormat="1" ht="24.75" customHeight="1">
      <c r="A101" s="116" t="s">
        <v>82</v>
      </c>
      <c r="B101" s="117"/>
      <c r="C101" s="118"/>
      <c r="D101" s="119" t="s">
        <v>103</v>
      </c>
      <c r="E101" s="119"/>
      <c r="F101" s="119"/>
      <c r="G101" s="119"/>
      <c r="H101" s="119"/>
      <c r="I101" s="120"/>
      <c r="J101" s="119" t="s">
        <v>104</v>
      </c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21">
        <f>'2024-10-6 - ŠJ M. Horákové'!J30</f>
        <v>0</v>
      </c>
      <c r="AH101" s="120"/>
      <c r="AI101" s="120"/>
      <c r="AJ101" s="120"/>
      <c r="AK101" s="120"/>
      <c r="AL101" s="120"/>
      <c r="AM101" s="120"/>
      <c r="AN101" s="121">
        <f>SUM(AG101,AT101)</f>
        <v>0</v>
      </c>
      <c r="AO101" s="120"/>
      <c r="AP101" s="120"/>
      <c r="AQ101" s="122" t="s">
        <v>85</v>
      </c>
      <c r="AR101" s="123"/>
      <c r="AS101" s="124">
        <v>0</v>
      </c>
      <c r="AT101" s="125">
        <f>ROUND(SUM(AV101:AW101),1)</f>
        <v>0</v>
      </c>
      <c r="AU101" s="126">
        <f>'2024-10-6 - ŠJ M. Horákové'!P122</f>
        <v>0</v>
      </c>
      <c r="AV101" s="125">
        <f>'2024-10-6 - ŠJ M. Horákové'!J33</f>
        <v>0</v>
      </c>
      <c r="AW101" s="125">
        <f>'2024-10-6 - ŠJ M. Horákové'!J34</f>
        <v>0</v>
      </c>
      <c r="AX101" s="125">
        <f>'2024-10-6 - ŠJ M. Horákové'!J35</f>
        <v>0</v>
      </c>
      <c r="AY101" s="125">
        <f>'2024-10-6 - ŠJ M. Horákové'!J36</f>
        <v>0</v>
      </c>
      <c r="AZ101" s="125">
        <f>'2024-10-6 - ŠJ M. Horákové'!F33</f>
        <v>0</v>
      </c>
      <c r="BA101" s="125">
        <f>'2024-10-6 - ŠJ M. Horákové'!F34</f>
        <v>0</v>
      </c>
      <c r="BB101" s="125">
        <f>'2024-10-6 - ŠJ M. Horákové'!F35</f>
        <v>0</v>
      </c>
      <c r="BC101" s="125">
        <f>'2024-10-6 - ŠJ M. Horákové'!F36</f>
        <v>0</v>
      </c>
      <c r="BD101" s="127">
        <f>'2024-10-6 - ŠJ M. Horákové'!F37</f>
        <v>0</v>
      </c>
      <c r="BE101" s="7"/>
      <c r="BT101" s="128" t="s">
        <v>8</v>
      </c>
      <c r="BV101" s="128" t="s">
        <v>80</v>
      </c>
      <c r="BW101" s="128" t="s">
        <v>105</v>
      </c>
      <c r="BX101" s="128" t="s">
        <v>5</v>
      </c>
      <c r="CL101" s="128" t="s">
        <v>1</v>
      </c>
      <c r="CM101" s="128" t="s">
        <v>87</v>
      </c>
    </row>
    <row r="102" s="7" customFormat="1" ht="24.75" customHeight="1">
      <c r="A102" s="116" t="s">
        <v>82</v>
      </c>
      <c r="B102" s="117"/>
      <c r="C102" s="118"/>
      <c r="D102" s="119" t="s">
        <v>106</v>
      </c>
      <c r="E102" s="119"/>
      <c r="F102" s="119"/>
      <c r="G102" s="119"/>
      <c r="H102" s="119"/>
      <c r="I102" s="120"/>
      <c r="J102" s="119" t="s">
        <v>107</v>
      </c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21">
        <f>'2024-10-7 - ŠJ Svobodné D...'!J30</f>
        <v>0</v>
      </c>
      <c r="AH102" s="120"/>
      <c r="AI102" s="120"/>
      <c r="AJ102" s="120"/>
      <c r="AK102" s="120"/>
      <c r="AL102" s="120"/>
      <c r="AM102" s="120"/>
      <c r="AN102" s="121">
        <f>SUM(AG102,AT102)</f>
        <v>0</v>
      </c>
      <c r="AO102" s="120"/>
      <c r="AP102" s="120"/>
      <c r="AQ102" s="122" t="s">
        <v>85</v>
      </c>
      <c r="AR102" s="123"/>
      <c r="AS102" s="124">
        <v>0</v>
      </c>
      <c r="AT102" s="125">
        <f>ROUND(SUM(AV102:AW102),1)</f>
        <v>0</v>
      </c>
      <c r="AU102" s="126">
        <f>'2024-10-7 - ŠJ Svobodné D...'!P120</f>
        <v>0</v>
      </c>
      <c r="AV102" s="125">
        <f>'2024-10-7 - ŠJ Svobodné D...'!J33</f>
        <v>0</v>
      </c>
      <c r="AW102" s="125">
        <f>'2024-10-7 - ŠJ Svobodné D...'!J34</f>
        <v>0</v>
      </c>
      <c r="AX102" s="125">
        <f>'2024-10-7 - ŠJ Svobodné D...'!J35</f>
        <v>0</v>
      </c>
      <c r="AY102" s="125">
        <f>'2024-10-7 - ŠJ Svobodné D...'!J36</f>
        <v>0</v>
      </c>
      <c r="AZ102" s="125">
        <f>'2024-10-7 - ŠJ Svobodné D...'!F33</f>
        <v>0</v>
      </c>
      <c r="BA102" s="125">
        <f>'2024-10-7 - ŠJ Svobodné D...'!F34</f>
        <v>0</v>
      </c>
      <c r="BB102" s="125">
        <f>'2024-10-7 - ŠJ Svobodné D...'!F35</f>
        <v>0</v>
      </c>
      <c r="BC102" s="125">
        <f>'2024-10-7 - ŠJ Svobodné D...'!F36</f>
        <v>0</v>
      </c>
      <c r="BD102" s="127">
        <f>'2024-10-7 - ŠJ Svobodné D...'!F37</f>
        <v>0</v>
      </c>
      <c r="BE102" s="7"/>
      <c r="BT102" s="128" t="s">
        <v>8</v>
      </c>
      <c r="BV102" s="128" t="s">
        <v>80</v>
      </c>
      <c r="BW102" s="128" t="s">
        <v>108</v>
      </c>
      <c r="BX102" s="128" t="s">
        <v>5</v>
      </c>
      <c r="CL102" s="128" t="s">
        <v>1</v>
      </c>
      <c r="CM102" s="128" t="s">
        <v>87</v>
      </c>
    </row>
    <row r="103" s="7" customFormat="1" ht="24.75" customHeight="1">
      <c r="A103" s="116" t="s">
        <v>82</v>
      </c>
      <c r="B103" s="117"/>
      <c r="C103" s="118"/>
      <c r="D103" s="119" t="s">
        <v>109</v>
      </c>
      <c r="E103" s="119"/>
      <c r="F103" s="119"/>
      <c r="G103" s="119"/>
      <c r="H103" s="119"/>
      <c r="I103" s="120"/>
      <c r="J103" s="119" t="s">
        <v>110</v>
      </c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21">
        <f>'2024-10-8 - ŠJ SNP'!J30</f>
        <v>0</v>
      </c>
      <c r="AH103" s="120"/>
      <c r="AI103" s="120"/>
      <c r="AJ103" s="120"/>
      <c r="AK103" s="120"/>
      <c r="AL103" s="120"/>
      <c r="AM103" s="120"/>
      <c r="AN103" s="121">
        <f>SUM(AG103,AT103)</f>
        <v>0</v>
      </c>
      <c r="AO103" s="120"/>
      <c r="AP103" s="120"/>
      <c r="AQ103" s="122" t="s">
        <v>85</v>
      </c>
      <c r="AR103" s="123"/>
      <c r="AS103" s="129">
        <v>0</v>
      </c>
      <c r="AT103" s="130">
        <f>ROUND(SUM(AV103:AW103),1)</f>
        <v>0</v>
      </c>
      <c r="AU103" s="131">
        <f>'2024-10-8 - ŠJ SNP'!P122</f>
        <v>0</v>
      </c>
      <c r="AV103" s="130">
        <f>'2024-10-8 - ŠJ SNP'!J33</f>
        <v>0</v>
      </c>
      <c r="AW103" s="130">
        <f>'2024-10-8 - ŠJ SNP'!J34</f>
        <v>0</v>
      </c>
      <c r="AX103" s="130">
        <f>'2024-10-8 - ŠJ SNP'!J35</f>
        <v>0</v>
      </c>
      <c r="AY103" s="130">
        <f>'2024-10-8 - ŠJ SNP'!J36</f>
        <v>0</v>
      </c>
      <c r="AZ103" s="130">
        <f>'2024-10-8 - ŠJ SNP'!F33</f>
        <v>0</v>
      </c>
      <c r="BA103" s="130">
        <f>'2024-10-8 - ŠJ SNP'!F34</f>
        <v>0</v>
      </c>
      <c r="BB103" s="130">
        <f>'2024-10-8 - ŠJ SNP'!F35</f>
        <v>0</v>
      </c>
      <c r="BC103" s="130">
        <f>'2024-10-8 - ŠJ SNP'!F36</f>
        <v>0</v>
      </c>
      <c r="BD103" s="132">
        <f>'2024-10-8 - ŠJ SNP'!F37</f>
        <v>0</v>
      </c>
      <c r="BE103" s="7"/>
      <c r="BT103" s="128" t="s">
        <v>8</v>
      </c>
      <c r="BV103" s="128" t="s">
        <v>80</v>
      </c>
      <c r="BW103" s="128" t="s">
        <v>111</v>
      </c>
      <c r="BX103" s="128" t="s">
        <v>5</v>
      </c>
      <c r="CL103" s="128" t="s">
        <v>1</v>
      </c>
      <c r="CM103" s="128" t="s">
        <v>87</v>
      </c>
    </row>
    <row r="104" s="2" customFormat="1" ht="30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41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</row>
    <row r="105" s="2" customFormat="1" ht="6.96" customHeight="1">
      <c r="A105" s="35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41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</sheetData>
  <sheetProtection sheet="1" formatColumns="0" formatRows="0" objects="1" scenarios="1" spinCount="100000" saltValue="FVwqmfHMq7uxdUWFtf4McP2wrrrd2x03hDOhpt0weMujjUUncGxMbElrutVfOOPKv3DoJ/jNl2yawjcJlIowfg==" hashValue="0/r3SH+mgbCPbKO/sX3Ge3raptEoK4z0m3AJExJFyGvRtzngfZ+pMV4zFwrkRtNHVqCAL9TBwgWnO/sR1ftuDA==" algorithmName="SHA-512" password="CC35"/>
  <mergeCells count="7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2024-07-1 - ZŠ Bezručova '!C2" display="/"/>
    <hyperlink ref="A96" location="'2024-10-1 - ŠJ Habrmanova'!C2" display="/"/>
    <hyperlink ref="A97" location="'2024-10-2 - ŠJ J. Gočára'!C2" display="/"/>
    <hyperlink ref="A98" location="'2024-10-3 - ŠJ Nový Hrade...'!C2" display="/"/>
    <hyperlink ref="A99" location="'2024-10-4 - ŠJ Štefcova '!C2" display="/"/>
    <hyperlink ref="A100" location="'2024-10-5 - ŠJ Kukleny'!C2" display="/"/>
    <hyperlink ref="A101" location="'2024-10-6 - ŠJ M. Horákové'!C2" display="/"/>
    <hyperlink ref="A102" location="'2024-10-7 - ŠJ Svobodné D...'!C2" display="/"/>
    <hyperlink ref="A103" location="'2024-10-8 - ŠJ SNP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111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546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ROUND(J122,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ROUND((SUM(BE122:BE156)),  0)</f>
        <v>0</v>
      </c>
      <c r="G33" s="35"/>
      <c r="H33" s="35"/>
      <c r="I33" s="152">
        <v>0.20999999999999999</v>
      </c>
      <c r="J33" s="151">
        <f>ROUND(((SUM(BE122:BE156))*I33),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ROUND((SUM(BF122:BF156)),  0)</f>
        <v>0</v>
      </c>
      <c r="G34" s="35"/>
      <c r="H34" s="35"/>
      <c r="I34" s="152">
        <v>0.12</v>
      </c>
      <c r="J34" s="151">
        <f>ROUND(((SUM(BF122:BF156))*I34),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ROUND((SUM(BG122:BG156)),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ROUND((SUM(BH122:BH156)),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ROUND((SUM(BI122:BI156)),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2024/10-8 - ŠJ SNP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122</v>
      </c>
      <c r="E99" s="179"/>
      <c r="F99" s="179"/>
      <c r="G99" s="179"/>
      <c r="H99" s="179"/>
      <c r="I99" s="179"/>
      <c r="J99" s="180">
        <f>J145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123</v>
      </c>
      <c r="E100" s="185"/>
      <c r="F100" s="185"/>
      <c r="G100" s="185"/>
      <c r="H100" s="185"/>
      <c r="I100" s="185"/>
      <c r="J100" s="186">
        <f>J146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6"/>
      <c r="C101" s="177"/>
      <c r="D101" s="178" t="s">
        <v>124</v>
      </c>
      <c r="E101" s="179"/>
      <c r="F101" s="179"/>
      <c r="G101" s="179"/>
      <c r="H101" s="179"/>
      <c r="I101" s="179"/>
      <c r="J101" s="180">
        <f>J153</f>
        <v>0</v>
      </c>
      <c r="K101" s="177"/>
      <c r="L101" s="18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2"/>
      <c r="C102" s="183"/>
      <c r="D102" s="184" t="s">
        <v>125</v>
      </c>
      <c r="E102" s="185"/>
      <c r="F102" s="185"/>
      <c r="G102" s="185"/>
      <c r="H102" s="185"/>
      <c r="I102" s="185"/>
      <c r="J102" s="186">
        <f>J154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126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17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Odstranění závad z revizí elektroinstalací - III. etapa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113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>2024/10-8 - ŠJ SNP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21</v>
      </c>
      <c r="D116" s="37"/>
      <c r="E116" s="37"/>
      <c r="F116" s="24" t="str">
        <f>F12</f>
        <v xml:space="preserve"> </v>
      </c>
      <c r="G116" s="37"/>
      <c r="H116" s="37"/>
      <c r="I116" s="29" t="s">
        <v>23</v>
      </c>
      <c r="J116" s="76" t="str">
        <f>IF(J12="","",J12)</f>
        <v>17. 7. 2024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25</v>
      </c>
      <c r="D118" s="37"/>
      <c r="E118" s="37"/>
      <c r="F118" s="24" t="str">
        <f>E15</f>
        <v>TECHNICKÉ SLUŽBY HRADEC KRÁLOVÉ</v>
      </c>
      <c r="G118" s="37"/>
      <c r="H118" s="37"/>
      <c r="I118" s="29" t="s">
        <v>33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31</v>
      </c>
      <c r="D119" s="37"/>
      <c r="E119" s="37"/>
      <c r="F119" s="24" t="str">
        <f>IF(E18="","",E18)</f>
        <v>Vyplň údaj</v>
      </c>
      <c r="G119" s="37"/>
      <c r="H119" s="37"/>
      <c r="I119" s="29" t="s">
        <v>35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127</v>
      </c>
      <c r="D121" s="191" t="s">
        <v>63</v>
      </c>
      <c r="E121" s="191" t="s">
        <v>59</v>
      </c>
      <c r="F121" s="191" t="s">
        <v>60</v>
      </c>
      <c r="G121" s="191" t="s">
        <v>128</v>
      </c>
      <c r="H121" s="191" t="s">
        <v>129</v>
      </c>
      <c r="I121" s="191" t="s">
        <v>130</v>
      </c>
      <c r="J121" s="192" t="s">
        <v>117</v>
      </c>
      <c r="K121" s="193" t="s">
        <v>131</v>
      </c>
      <c r="L121" s="194"/>
      <c r="M121" s="97" t="s">
        <v>1</v>
      </c>
      <c r="N121" s="98" t="s">
        <v>42</v>
      </c>
      <c r="O121" s="98" t="s">
        <v>132</v>
      </c>
      <c r="P121" s="98" t="s">
        <v>133</v>
      </c>
      <c r="Q121" s="98" t="s">
        <v>134</v>
      </c>
      <c r="R121" s="98" t="s">
        <v>135</v>
      </c>
      <c r="S121" s="98" t="s">
        <v>136</v>
      </c>
      <c r="T121" s="99" t="s">
        <v>137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138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P123+P145+P153</f>
        <v>0</v>
      </c>
      <c r="Q122" s="101"/>
      <c r="R122" s="197">
        <f>R123+R145+R153</f>
        <v>0.00038000000000000002</v>
      </c>
      <c r="S122" s="101"/>
      <c r="T122" s="198">
        <f>T123+T145+T153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77</v>
      </c>
      <c r="AU122" s="14" t="s">
        <v>119</v>
      </c>
      <c r="BK122" s="199">
        <f>BK123+BK145+BK153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139</v>
      </c>
      <c r="F123" s="203" t="s">
        <v>140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</f>
        <v>0</v>
      </c>
      <c r="Q123" s="208"/>
      <c r="R123" s="209">
        <f>R124</f>
        <v>0.00013000000000000002</v>
      </c>
      <c r="S123" s="208"/>
      <c r="T123" s="21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87</v>
      </c>
      <c r="AT123" s="212" t="s">
        <v>77</v>
      </c>
      <c r="AU123" s="212" t="s">
        <v>78</v>
      </c>
      <c r="AY123" s="211" t="s">
        <v>141</v>
      </c>
      <c r="BK123" s="213">
        <f>BK124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142</v>
      </c>
      <c r="F124" s="214" t="s">
        <v>143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SUM(P125:P144)</f>
        <v>0</v>
      </c>
      <c r="Q124" s="208"/>
      <c r="R124" s="209">
        <f>SUM(R125:R144)</f>
        <v>0.00013000000000000002</v>
      </c>
      <c r="S124" s="208"/>
      <c r="T124" s="210">
        <f>SUM(T125:T144)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87</v>
      </c>
      <c r="AT124" s="212" t="s">
        <v>77</v>
      </c>
      <c r="AU124" s="212" t="s">
        <v>8</v>
      </c>
      <c r="AY124" s="211" t="s">
        <v>141</v>
      </c>
      <c r="BK124" s="213">
        <f>SUM(BK125:BK144)</f>
        <v>0</v>
      </c>
    </row>
    <row r="125" s="2" customFormat="1" ht="24.15" customHeight="1">
      <c r="A125" s="35"/>
      <c r="B125" s="36"/>
      <c r="C125" s="216" t="s">
        <v>8</v>
      </c>
      <c r="D125" s="216" t="s">
        <v>144</v>
      </c>
      <c r="E125" s="217" t="s">
        <v>166</v>
      </c>
      <c r="F125" s="218" t="s">
        <v>547</v>
      </c>
      <c r="G125" s="219" t="s">
        <v>163</v>
      </c>
      <c r="H125" s="220">
        <v>2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548</v>
      </c>
    </row>
    <row r="126" s="2" customFormat="1">
      <c r="A126" s="35"/>
      <c r="B126" s="36"/>
      <c r="C126" s="37"/>
      <c r="D126" s="230" t="s">
        <v>150</v>
      </c>
      <c r="E126" s="37"/>
      <c r="F126" s="231" t="s">
        <v>169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150</v>
      </c>
      <c r="AU126" s="14" t="s">
        <v>87</v>
      </c>
    </row>
    <row r="127" s="2" customFormat="1">
      <c r="A127" s="35"/>
      <c r="B127" s="36"/>
      <c r="C127" s="37"/>
      <c r="D127" s="235" t="s">
        <v>152</v>
      </c>
      <c r="E127" s="37"/>
      <c r="F127" s="236" t="s">
        <v>549</v>
      </c>
      <c r="G127" s="37"/>
      <c r="H127" s="37"/>
      <c r="I127" s="232"/>
      <c r="J127" s="37"/>
      <c r="K127" s="37"/>
      <c r="L127" s="41"/>
      <c r="M127" s="233"/>
      <c r="N127" s="234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152</v>
      </c>
      <c r="AU127" s="14" t="s">
        <v>87</v>
      </c>
    </row>
    <row r="128" s="2" customFormat="1" ht="16.5" customHeight="1">
      <c r="A128" s="35"/>
      <c r="B128" s="36"/>
      <c r="C128" s="237" t="s">
        <v>87</v>
      </c>
      <c r="D128" s="237" t="s">
        <v>154</v>
      </c>
      <c r="E128" s="238" t="s">
        <v>550</v>
      </c>
      <c r="F128" s="239" t="s">
        <v>551</v>
      </c>
      <c r="G128" s="240" t="s">
        <v>163</v>
      </c>
      <c r="H128" s="241">
        <v>1</v>
      </c>
      <c r="I128" s="242"/>
      <c r="J128" s="243">
        <f>ROUND(I128*H128,0)</f>
        <v>0</v>
      </c>
      <c r="K128" s="244"/>
      <c r="L128" s="245"/>
      <c r="M128" s="246" t="s">
        <v>1</v>
      </c>
      <c r="N128" s="247" t="s">
        <v>43</v>
      </c>
      <c r="O128" s="88"/>
      <c r="P128" s="226">
        <f>O128*H128</f>
        <v>0</v>
      </c>
      <c r="Q128" s="226">
        <v>4.0000000000000003E-05</v>
      </c>
      <c r="R128" s="226">
        <f>Q128*H128</f>
        <v>4.0000000000000003E-05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157</v>
      </c>
      <c r="AT128" s="228" t="s">
        <v>154</v>
      </c>
      <c r="AU128" s="228" t="s">
        <v>87</v>
      </c>
      <c r="AY128" s="14" t="s">
        <v>141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</v>
      </c>
      <c r="BK128" s="229">
        <f>ROUND(I128*H128,0)</f>
        <v>0</v>
      </c>
      <c r="BL128" s="14" t="s">
        <v>148</v>
      </c>
      <c r="BM128" s="228" t="s">
        <v>552</v>
      </c>
    </row>
    <row r="129" s="2" customFormat="1">
      <c r="A129" s="35"/>
      <c r="B129" s="36"/>
      <c r="C129" s="37"/>
      <c r="D129" s="235" t="s">
        <v>152</v>
      </c>
      <c r="E129" s="37"/>
      <c r="F129" s="236" t="s">
        <v>553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152</v>
      </c>
      <c r="AU129" s="14" t="s">
        <v>87</v>
      </c>
    </row>
    <row r="130" s="2" customFormat="1" ht="16.5" customHeight="1">
      <c r="A130" s="35"/>
      <c r="B130" s="36"/>
      <c r="C130" s="237" t="s">
        <v>160</v>
      </c>
      <c r="D130" s="237" t="s">
        <v>154</v>
      </c>
      <c r="E130" s="238" t="s">
        <v>554</v>
      </c>
      <c r="F130" s="239" t="s">
        <v>555</v>
      </c>
      <c r="G130" s="240" t="s">
        <v>163</v>
      </c>
      <c r="H130" s="241">
        <v>1</v>
      </c>
      <c r="I130" s="242"/>
      <c r="J130" s="243">
        <f>ROUND(I130*H130,0)</f>
        <v>0</v>
      </c>
      <c r="K130" s="244"/>
      <c r="L130" s="245"/>
      <c r="M130" s="246" t="s">
        <v>1</v>
      </c>
      <c r="N130" s="247" t="s">
        <v>43</v>
      </c>
      <c r="O130" s="88"/>
      <c r="P130" s="226">
        <f>O130*H130</f>
        <v>0</v>
      </c>
      <c r="Q130" s="226">
        <v>3.0000000000000001E-05</v>
      </c>
      <c r="R130" s="226">
        <f>Q130*H130</f>
        <v>3.0000000000000001E-05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157</v>
      </c>
      <c r="AT130" s="228" t="s">
        <v>154</v>
      </c>
      <c r="AU130" s="228" t="s">
        <v>87</v>
      </c>
      <c r="AY130" s="14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</v>
      </c>
      <c r="BK130" s="229">
        <f>ROUND(I130*H130,0)</f>
        <v>0</v>
      </c>
      <c r="BL130" s="14" t="s">
        <v>148</v>
      </c>
      <c r="BM130" s="228" t="s">
        <v>556</v>
      </c>
    </row>
    <row r="131" s="2" customFormat="1">
      <c r="A131" s="35"/>
      <c r="B131" s="36"/>
      <c r="C131" s="37"/>
      <c r="D131" s="235" t="s">
        <v>152</v>
      </c>
      <c r="E131" s="37"/>
      <c r="F131" s="236" t="s">
        <v>468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152</v>
      </c>
      <c r="AU131" s="14" t="s">
        <v>87</v>
      </c>
    </row>
    <row r="132" s="2" customFormat="1" ht="33" customHeight="1">
      <c r="A132" s="35"/>
      <c r="B132" s="36"/>
      <c r="C132" s="216" t="s">
        <v>165</v>
      </c>
      <c r="D132" s="216" t="s">
        <v>144</v>
      </c>
      <c r="E132" s="217" t="s">
        <v>454</v>
      </c>
      <c r="F132" s="218" t="s">
        <v>455</v>
      </c>
      <c r="G132" s="219" t="s">
        <v>147</v>
      </c>
      <c r="H132" s="220">
        <v>2</v>
      </c>
      <c r="I132" s="221"/>
      <c r="J132" s="222">
        <f>ROUND(I132*H132,0)</f>
        <v>0</v>
      </c>
      <c r="K132" s="223"/>
      <c r="L132" s="41"/>
      <c r="M132" s="224" t="s">
        <v>1</v>
      </c>
      <c r="N132" s="225" t="s">
        <v>43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148</v>
      </c>
      <c r="AT132" s="228" t="s">
        <v>144</v>
      </c>
      <c r="AU132" s="228" t="s">
        <v>87</v>
      </c>
      <c r="AY132" s="14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</v>
      </c>
      <c r="BK132" s="229">
        <f>ROUND(I132*H132,0)</f>
        <v>0</v>
      </c>
      <c r="BL132" s="14" t="s">
        <v>148</v>
      </c>
      <c r="BM132" s="228" t="s">
        <v>557</v>
      </c>
    </row>
    <row r="133" s="2" customFormat="1">
      <c r="A133" s="35"/>
      <c r="B133" s="36"/>
      <c r="C133" s="37"/>
      <c r="D133" s="235" t="s">
        <v>152</v>
      </c>
      <c r="E133" s="37"/>
      <c r="F133" s="236" t="s">
        <v>558</v>
      </c>
      <c r="G133" s="37"/>
      <c r="H133" s="37"/>
      <c r="I133" s="232"/>
      <c r="J133" s="37"/>
      <c r="K133" s="37"/>
      <c r="L133" s="41"/>
      <c r="M133" s="233"/>
      <c r="N133" s="234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152</v>
      </c>
      <c r="AU133" s="14" t="s">
        <v>87</v>
      </c>
    </row>
    <row r="134" s="2" customFormat="1" ht="16.5" customHeight="1">
      <c r="A134" s="35"/>
      <c r="B134" s="36"/>
      <c r="C134" s="237" t="s">
        <v>171</v>
      </c>
      <c r="D134" s="237" t="s">
        <v>154</v>
      </c>
      <c r="E134" s="238" t="s">
        <v>458</v>
      </c>
      <c r="F134" s="239" t="s">
        <v>459</v>
      </c>
      <c r="G134" s="240" t="s">
        <v>163</v>
      </c>
      <c r="H134" s="241">
        <v>1</v>
      </c>
      <c r="I134" s="242"/>
      <c r="J134" s="243">
        <f>ROUND(I134*H134,0)</f>
        <v>0</v>
      </c>
      <c r="K134" s="244"/>
      <c r="L134" s="245"/>
      <c r="M134" s="246" t="s">
        <v>1</v>
      </c>
      <c r="N134" s="247" t="s">
        <v>43</v>
      </c>
      <c r="O134" s="88"/>
      <c r="P134" s="226">
        <f>O134*H134</f>
        <v>0</v>
      </c>
      <c r="Q134" s="226">
        <v>4.0000000000000003E-05</v>
      </c>
      <c r="R134" s="226">
        <f>Q134*H134</f>
        <v>4.0000000000000003E-05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157</v>
      </c>
      <c r="AT134" s="228" t="s">
        <v>154</v>
      </c>
      <c r="AU134" s="228" t="s">
        <v>87</v>
      </c>
      <c r="AY134" s="14" t="s">
        <v>141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</v>
      </c>
      <c r="BK134" s="229">
        <f>ROUND(I134*H134,0)</f>
        <v>0</v>
      </c>
      <c r="BL134" s="14" t="s">
        <v>148</v>
      </c>
      <c r="BM134" s="228" t="s">
        <v>559</v>
      </c>
    </row>
    <row r="135" s="2" customFormat="1">
      <c r="A135" s="35"/>
      <c r="B135" s="36"/>
      <c r="C135" s="37"/>
      <c r="D135" s="235" t="s">
        <v>152</v>
      </c>
      <c r="E135" s="37"/>
      <c r="F135" s="236" t="s">
        <v>560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152</v>
      </c>
      <c r="AU135" s="14" t="s">
        <v>87</v>
      </c>
    </row>
    <row r="136" s="2" customFormat="1" ht="21.75" customHeight="1">
      <c r="A136" s="35"/>
      <c r="B136" s="36"/>
      <c r="C136" s="237" t="s">
        <v>176</v>
      </c>
      <c r="D136" s="237" t="s">
        <v>154</v>
      </c>
      <c r="E136" s="238" t="s">
        <v>462</v>
      </c>
      <c r="F136" s="239" t="s">
        <v>463</v>
      </c>
      <c r="G136" s="240" t="s">
        <v>163</v>
      </c>
      <c r="H136" s="241">
        <v>1</v>
      </c>
      <c r="I136" s="242"/>
      <c r="J136" s="243">
        <f>ROUND(I136*H136,0)</f>
        <v>0</v>
      </c>
      <c r="K136" s="244"/>
      <c r="L136" s="245"/>
      <c r="M136" s="246" t="s">
        <v>1</v>
      </c>
      <c r="N136" s="247" t="s">
        <v>43</v>
      </c>
      <c r="O136" s="88"/>
      <c r="P136" s="226">
        <f>O136*H136</f>
        <v>0</v>
      </c>
      <c r="Q136" s="226">
        <v>2.0000000000000002E-05</v>
      </c>
      <c r="R136" s="226">
        <f>Q136*H136</f>
        <v>2.0000000000000002E-05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157</v>
      </c>
      <c r="AT136" s="228" t="s">
        <v>154</v>
      </c>
      <c r="AU136" s="228" t="s">
        <v>87</v>
      </c>
      <c r="AY136" s="14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</v>
      </c>
      <c r="BK136" s="229">
        <f>ROUND(I136*H136,0)</f>
        <v>0</v>
      </c>
      <c r="BL136" s="14" t="s">
        <v>148</v>
      </c>
      <c r="BM136" s="228" t="s">
        <v>561</v>
      </c>
    </row>
    <row r="137" s="2" customFormat="1">
      <c r="A137" s="35"/>
      <c r="B137" s="36"/>
      <c r="C137" s="37"/>
      <c r="D137" s="235" t="s">
        <v>152</v>
      </c>
      <c r="E137" s="37"/>
      <c r="F137" s="236" t="s">
        <v>560</v>
      </c>
      <c r="G137" s="37"/>
      <c r="H137" s="37"/>
      <c r="I137" s="232"/>
      <c r="J137" s="37"/>
      <c r="K137" s="37"/>
      <c r="L137" s="41"/>
      <c r="M137" s="233"/>
      <c r="N137" s="234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152</v>
      </c>
      <c r="AU137" s="14" t="s">
        <v>87</v>
      </c>
    </row>
    <row r="138" s="2" customFormat="1" ht="24.15" customHeight="1">
      <c r="A138" s="35"/>
      <c r="B138" s="36"/>
      <c r="C138" s="216" t="s">
        <v>181</v>
      </c>
      <c r="D138" s="216" t="s">
        <v>144</v>
      </c>
      <c r="E138" s="217" t="s">
        <v>325</v>
      </c>
      <c r="F138" s="218" t="s">
        <v>326</v>
      </c>
      <c r="G138" s="219" t="s">
        <v>163</v>
      </c>
      <c r="H138" s="220">
        <v>2</v>
      </c>
      <c r="I138" s="221"/>
      <c r="J138" s="222">
        <f>ROUND(I138*H138,0)</f>
        <v>0</v>
      </c>
      <c r="K138" s="223"/>
      <c r="L138" s="41"/>
      <c r="M138" s="224" t="s">
        <v>1</v>
      </c>
      <c r="N138" s="225" t="s">
        <v>43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148</v>
      </c>
      <c r="AT138" s="228" t="s">
        <v>144</v>
      </c>
      <c r="AU138" s="228" t="s">
        <v>87</v>
      </c>
      <c r="AY138" s="14" t="s">
        <v>141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</v>
      </c>
      <c r="BK138" s="229">
        <f>ROUND(I138*H138,0)</f>
        <v>0</v>
      </c>
      <c r="BL138" s="14" t="s">
        <v>148</v>
      </c>
      <c r="BM138" s="228" t="s">
        <v>562</v>
      </c>
    </row>
    <row r="139" s="2" customFormat="1">
      <c r="A139" s="35"/>
      <c r="B139" s="36"/>
      <c r="C139" s="37"/>
      <c r="D139" s="230" t="s">
        <v>150</v>
      </c>
      <c r="E139" s="37"/>
      <c r="F139" s="231" t="s">
        <v>328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150</v>
      </c>
      <c r="AU139" s="14" t="s">
        <v>87</v>
      </c>
    </row>
    <row r="140" s="2" customFormat="1">
      <c r="A140" s="35"/>
      <c r="B140" s="36"/>
      <c r="C140" s="37"/>
      <c r="D140" s="235" t="s">
        <v>152</v>
      </c>
      <c r="E140" s="37"/>
      <c r="F140" s="236" t="s">
        <v>563</v>
      </c>
      <c r="G140" s="37"/>
      <c r="H140" s="37"/>
      <c r="I140" s="232"/>
      <c r="J140" s="37"/>
      <c r="K140" s="37"/>
      <c r="L140" s="41"/>
      <c r="M140" s="233"/>
      <c r="N140" s="234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152</v>
      </c>
      <c r="AU140" s="14" t="s">
        <v>87</v>
      </c>
    </row>
    <row r="141" s="2" customFormat="1" ht="16.5" customHeight="1">
      <c r="A141" s="35"/>
      <c r="B141" s="36"/>
      <c r="C141" s="216" t="s">
        <v>185</v>
      </c>
      <c r="D141" s="216" t="s">
        <v>144</v>
      </c>
      <c r="E141" s="217" t="s">
        <v>341</v>
      </c>
      <c r="F141" s="218" t="s">
        <v>342</v>
      </c>
      <c r="G141" s="219" t="s">
        <v>163</v>
      </c>
      <c r="H141" s="220">
        <v>2</v>
      </c>
      <c r="I141" s="221"/>
      <c r="J141" s="222">
        <f>ROUND(I141*H141,0)</f>
        <v>0</v>
      </c>
      <c r="K141" s="223"/>
      <c r="L141" s="41"/>
      <c r="M141" s="224" t="s">
        <v>1</v>
      </c>
      <c r="N141" s="225" t="s">
        <v>43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148</v>
      </c>
      <c r="AT141" s="228" t="s">
        <v>144</v>
      </c>
      <c r="AU141" s="228" t="s">
        <v>87</v>
      </c>
      <c r="AY141" s="14" t="s">
        <v>141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</v>
      </c>
      <c r="BK141" s="229">
        <f>ROUND(I141*H141,0)</f>
        <v>0</v>
      </c>
      <c r="BL141" s="14" t="s">
        <v>148</v>
      </c>
      <c r="BM141" s="228" t="s">
        <v>564</v>
      </c>
    </row>
    <row r="142" s="2" customFormat="1">
      <c r="A142" s="35"/>
      <c r="B142" s="36"/>
      <c r="C142" s="37"/>
      <c r="D142" s="235" t="s">
        <v>152</v>
      </c>
      <c r="E142" s="37"/>
      <c r="F142" s="236" t="s">
        <v>565</v>
      </c>
      <c r="G142" s="37"/>
      <c r="H142" s="37"/>
      <c r="I142" s="232"/>
      <c r="J142" s="37"/>
      <c r="K142" s="37"/>
      <c r="L142" s="41"/>
      <c r="M142" s="233"/>
      <c r="N142" s="234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152</v>
      </c>
      <c r="AU142" s="14" t="s">
        <v>87</v>
      </c>
    </row>
    <row r="143" s="2" customFormat="1" ht="16.5" customHeight="1">
      <c r="A143" s="35"/>
      <c r="B143" s="36"/>
      <c r="C143" s="237" t="s">
        <v>191</v>
      </c>
      <c r="D143" s="237" t="s">
        <v>154</v>
      </c>
      <c r="E143" s="238" t="s">
        <v>351</v>
      </c>
      <c r="F143" s="239" t="s">
        <v>352</v>
      </c>
      <c r="G143" s="240" t="s">
        <v>163</v>
      </c>
      <c r="H143" s="241">
        <v>2</v>
      </c>
      <c r="I143" s="242"/>
      <c r="J143" s="243">
        <f>ROUND(I143*H143,0)</f>
        <v>0</v>
      </c>
      <c r="K143" s="244"/>
      <c r="L143" s="245"/>
      <c r="M143" s="246" t="s">
        <v>1</v>
      </c>
      <c r="N143" s="247" t="s">
        <v>43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157</v>
      </c>
      <c r="AT143" s="228" t="s">
        <v>154</v>
      </c>
      <c r="AU143" s="228" t="s">
        <v>87</v>
      </c>
      <c r="AY143" s="14" t="s">
        <v>141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</v>
      </c>
      <c r="BK143" s="229">
        <f>ROUND(I143*H143,0)</f>
        <v>0</v>
      </c>
      <c r="BL143" s="14" t="s">
        <v>148</v>
      </c>
      <c r="BM143" s="228" t="s">
        <v>566</v>
      </c>
    </row>
    <row r="144" s="2" customFormat="1">
      <c r="A144" s="35"/>
      <c r="B144" s="36"/>
      <c r="C144" s="37"/>
      <c r="D144" s="235" t="s">
        <v>152</v>
      </c>
      <c r="E144" s="37"/>
      <c r="F144" s="236" t="s">
        <v>565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152</v>
      </c>
      <c r="AU144" s="14" t="s">
        <v>87</v>
      </c>
    </row>
    <row r="145" s="12" customFormat="1" ht="25.92" customHeight="1">
      <c r="A145" s="12"/>
      <c r="B145" s="200"/>
      <c r="C145" s="201"/>
      <c r="D145" s="202" t="s">
        <v>77</v>
      </c>
      <c r="E145" s="203" t="s">
        <v>154</v>
      </c>
      <c r="F145" s="203" t="s">
        <v>355</v>
      </c>
      <c r="G145" s="201"/>
      <c r="H145" s="201"/>
      <c r="I145" s="204"/>
      <c r="J145" s="205">
        <f>BK145</f>
        <v>0</v>
      </c>
      <c r="K145" s="201"/>
      <c r="L145" s="206"/>
      <c r="M145" s="207"/>
      <c r="N145" s="208"/>
      <c r="O145" s="208"/>
      <c r="P145" s="209">
        <f>P146</f>
        <v>0</v>
      </c>
      <c r="Q145" s="208"/>
      <c r="R145" s="209">
        <f>R146</f>
        <v>0.00025000000000000001</v>
      </c>
      <c r="S145" s="208"/>
      <c r="T145" s="21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1" t="s">
        <v>160</v>
      </c>
      <c r="AT145" s="212" t="s">
        <v>77</v>
      </c>
      <c r="AU145" s="212" t="s">
        <v>78</v>
      </c>
      <c r="AY145" s="211" t="s">
        <v>141</v>
      </c>
      <c r="BK145" s="213">
        <f>BK146</f>
        <v>0</v>
      </c>
    </row>
    <row r="146" s="12" customFormat="1" ht="22.8" customHeight="1">
      <c r="A146" s="12"/>
      <c r="B146" s="200"/>
      <c r="C146" s="201"/>
      <c r="D146" s="202" t="s">
        <v>77</v>
      </c>
      <c r="E146" s="214" t="s">
        <v>356</v>
      </c>
      <c r="F146" s="214" t="s">
        <v>357</v>
      </c>
      <c r="G146" s="201"/>
      <c r="H146" s="201"/>
      <c r="I146" s="204"/>
      <c r="J146" s="215">
        <f>BK146</f>
        <v>0</v>
      </c>
      <c r="K146" s="201"/>
      <c r="L146" s="206"/>
      <c r="M146" s="207"/>
      <c r="N146" s="208"/>
      <c r="O146" s="208"/>
      <c r="P146" s="209">
        <f>SUM(P147:P152)</f>
        <v>0</v>
      </c>
      <c r="Q146" s="208"/>
      <c r="R146" s="209">
        <f>SUM(R147:R152)</f>
        <v>0.00025000000000000001</v>
      </c>
      <c r="S146" s="208"/>
      <c r="T146" s="210">
        <f>SUM(T147:T152)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1" t="s">
        <v>160</v>
      </c>
      <c r="AT146" s="212" t="s">
        <v>77</v>
      </c>
      <c r="AU146" s="212" t="s">
        <v>8</v>
      </c>
      <c r="AY146" s="211" t="s">
        <v>141</v>
      </c>
      <c r="BK146" s="213">
        <f>SUM(BK147:BK152)</f>
        <v>0</v>
      </c>
    </row>
    <row r="147" s="2" customFormat="1" ht="16.5" customHeight="1">
      <c r="A147" s="35"/>
      <c r="B147" s="36"/>
      <c r="C147" s="216" t="s">
        <v>196</v>
      </c>
      <c r="D147" s="216" t="s">
        <v>144</v>
      </c>
      <c r="E147" s="217" t="s">
        <v>371</v>
      </c>
      <c r="F147" s="218" t="s">
        <v>372</v>
      </c>
      <c r="G147" s="219" t="s">
        <v>163</v>
      </c>
      <c r="H147" s="220">
        <v>1</v>
      </c>
      <c r="I147" s="221"/>
      <c r="J147" s="222">
        <f>ROUND(I147*H147,0)</f>
        <v>0</v>
      </c>
      <c r="K147" s="223"/>
      <c r="L147" s="41"/>
      <c r="M147" s="224" t="s">
        <v>1</v>
      </c>
      <c r="N147" s="225" t="s">
        <v>43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361</v>
      </c>
      <c r="AT147" s="228" t="s">
        <v>144</v>
      </c>
      <c r="AU147" s="228" t="s">
        <v>87</v>
      </c>
      <c r="AY147" s="14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</v>
      </c>
      <c r="BK147" s="229">
        <f>ROUND(I147*H147,0)</f>
        <v>0</v>
      </c>
      <c r="BL147" s="14" t="s">
        <v>361</v>
      </c>
      <c r="BM147" s="228" t="s">
        <v>567</v>
      </c>
    </row>
    <row r="148" s="2" customFormat="1">
      <c r="A148" s="35"/>
      <c r="B148" s="36"/>
      <c r="C148" s="37"/>
      <c r="D148" s="235" t="s">
        <v>152</v>
      </c>
      <c r="E148" s="37"/>
      <c r="F148" s="236" t="s">
        <v>568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152</v>
      </c>
      <c r="AU148" s="14" t="s">
        <v>87</v>
      </c>
    </row>
    <row r="149" s="2" customFormat="1" ht="16.5" customHeight="1">
      <c r="A149" s="35"/>
      <c r="B149" s="36"/>
      <c r="C149" s="237" t="s">
        <v>202</v>
      </c>
      <c r="D149" s="237" t="s">
        <v>154</v>
      </c>
      <c r="E149" s="238" t="s">
        <v>569</v>
      </c>
      <c r="F149" s="239" t="s">
        <v>570</v>
      </c>
      <c r="G149" s="240" t="s">
        <v>163</v>
      </c>
      <c r="H149" s="241">
        <v>1</v>
      </c>
      <c r="I149" s="242"/>
      <c r="J149" s="243">
        <f>ROUND(I149*H149,0)</f>
        <v>0</v>
      </c>
      <c r="K149" s="244"/>
      <c r="L149" s="245"/>
      <c r="M149" s="246" t="s">
        <v>1</v>
      </c>
      <c r="N149" s="247" t="s">
        <v>43</v>
      </c>
      <c r="O149" s="88"/>
      <c r="P149" s="226">
        <f>O149*H149</f>
        <v>0</v>
      </c>
      <c r="Q149" s="226">
        <v>0.00025000000000000001</v>
      </c>
      <c r="R149" s="226">
        <f>Q149*H149</f>
        <v>0.00025000000000000001</v>
      </c>
      <c r="S149" s="226">
        <v>0</v>
      </c>
      <c r="T149" s="22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8" t="s">
        <v>368</v>
      </c>
      <c r="AT149" s="228" t="s">
        <v>154</v>
      </c>
      <c r="AU149" s="228" t="s">
        <v>87</v>
      </c>
      <c r="AY149" s="14" t="s">
        <v>141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4" t="s">
        <v>8</v>
      </c>
      <c r="BK149" s="229">
        <f>ROUND(I149*H149,0)</f>
        <v>0</v>
      </c>
      <c r="BL149" s="14" t="s">
        <v>368</v>
      </c>
      <c r="BM149" s="228" t="s">
        <v>571</v>
      </c>
    </row>
    <row r="150" s="2" customFormat="1">
      <c r="A150" s="35"/>
      <c r="B150" s="36"/>
      <c r="C150" s="37"/>
      <c r="D150" s="235" t="s">
        <v>152</v>
      </c>
      <c r="E150" s="37"/>
      <c r="F150" s="236" t="s">
        <v>568</v>
      </c>
      <c r="G150" s="37"/>
      <c r="H150" s="37"/>
      <c r="I150" s="232"/>
      <c r="J150" s="37"/>
      <c r="K150" s="37"/>
      <c r="L150" s="41"/>
      <c r="M150" s="233"/>
      <c r="N150" s="234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152</v>
      </c>
      <c r="AU150" s="14" t="s">
        <v>87</v>
      </c>
    </row>
    <row r="151" s="2" customFormat="1" ht="21.75" customHeight="1">
      <c r="A151" s="35"/>
      <c r="B151" s="36"/>
      <c r="C151" s="216" t="s">
        <v>9</v>
      </c>
      <c r="D151" s="216" t="s">
        <v>144</v>
      </c>
      <c r="E151" s="217" t="s">
        <v>392</v>
      </c>
      <c r="F151" s="218" t="s">
        <v>393</v>
      </c>
      <c r="G151" s="219" t="s">
        <v>163</v>
      </c>
      <c r="H151" s="220">
        <v>1</v>
      </c>
      <c r="I151" s="221"/>
      <c r="J151" s="222">
        <f>ROUND(I151*H151,0)</f>
        <v>0</v>
      </c>
      <c r="K151" s="223"/>
      <c r="L151" s="41"/>
      <c r="M151" s="224" t="s">
        <v>1</v>
      </c>
      <c r="N151" s="225" t="s">
        <v>43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361</v>
      </c>
      <c r="AT151" s="228" t="s">
        <v>144</v>
      </c>
      <c r="AU151" s="228" t="s">
        <v>87</v>
      </c>
      <c r="AY151" s="14" t="s">
        <v>141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</v>
      </c>
      <c r="BK151" s="229">
        <f>ROUND(I151*H151,0)</f>
        <v>0</v>
      </c>
      <c r="BL151" s="14" t="s">
        <v>361</v>
      </c>
      <c r="BM151" s="228" t="s">
        <v>572</v>
      </c>
    </row>
    <row r="152" s="2" customFormat="1">
      <c r="A152" s="35"/>
      <c r="B152" s="36"/>
      <c r="C152" s="37"/>
      <c r="D152" s="235" t="s">
        <v>152</v>
      </c>
      <c r="E152" s="37"/>
      <c r="F152" s="236" t="s">
        <v>568</v>
      </c>
      <c r="G152" s="37"/>
      <c r="H152" s="37"/>
      <c r="I152" s="232"/>
      <c r="J152" s="37"/>
      <c r="K152" s="37"/>
      <c r="L152" s="41"/>
      <c r="M152" s="233"/>
      <c r="N152" s="234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152</v>
      </c>
      <c r="AU152" s="14" t="s">
        <v>87</v>
      </c>
    </row>
    <row r="153" s="12" customFormat="1" ht="25.92" customHeight="1">
      <c r="A153" s="12"/>
      <c r="B153" s="200"/>
      <c r="C153" s="201"/>
      <c r="D153" s="202" t="s">
        <v>77</v>
      </c>
      <c r="E153" s="203" t="s">
        <v>437</v>
      </c>
      <c r="F153" s="203" t="s">
        <v>438</v>
      </c>
      <c r="G153" s="201"/>
      <c r="H153" s="201"/>
      <c r="I153" s="204"/>
      <c r="J153" s="205">
        <f>BK153</f>
        <v>0</v>
      </c>
      <c r="K153" s="201"/>
      <c r="L153" s="206"/>
      <c r="M153" s="207"/>
      <c r="N153" s="208"/>
      <c r="O153" s="208"/>
      <c r="P153" s="209">
        <f>P154</f>
        <v>0</v>
      </c>
      <c r="Q153" s="208"/>
      <c r="R153" s="209">
        <f>R154</f>
        <v>0</v>
      </c>
      <c r="S153" s="208"/>
      <c r="T153" s="210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1" t="s">
        <v>171</v>
      </c>
      <c r="AT153" s="212" t="s">
        <v>77</v>
      </c>
      <c r="AU153" s="212" t="s">
        <v>78</v>
      </c>
      <c r="AY153" s="211" t="s">
        <v>141</v>
      </c>
      <c r="BK153" s="213">
        <f>BK154</f>
        <v>0</v>
      </c>
    </row>
    <row r="154" s="12" customFormat="1" ht="22.8" customHeight="1">
      <c r="A154" s="12"/>
      <c r="B154" s="200"/>
      <c r="C154" s="201"/>
      <c r="D154" s="202" t="s">
        <v>77</v>
      </c>
      <c r="E154" s="214" t="s">
        <v>439</v>
      </c>
      <c r="F154" s="214" t="s">
        <v>440</v>
      </c>
      <c r="G154" s="201"/>
      <c r="H154" s="201"/>
      <c r="I154" s="204"/>
      <c r="J154" s="215">
        <f>BK154</f>
        <v>0</v>
      </c>
      <c r="K154" s="201"/>
      <c r="L154" s="206"/>
      <c r="M154" s="207"/>
      <c r="N154" s="208"/>
      <c r="O154" s="208"/>
      <c r="P154" s="209">
        <f>SUM(P155:P156)</f>
        <v>0</v>
      </c>
      <c r="Q154" s="208"/>
      <c r="R154" s="209">
        <f>SUM(R155:R156)</f>
        <v>0</v>
      </c>
      <c r="S154" s="208"/>
      <c r="T154" s="210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1" t="s">
        <v>171</v>
      </c>
      <c r="AT154" s="212" t="s">
        <v>77</v>
      </c>
      <c r="AU154" s="212" t="s">
        <v>8</v>
      </c>
      <c r="AY154" s="211" t="s">
        <v>141</v>
      </c>
      <c r="BK154" s="213">
        <f>SUM(BK155:BK156)</f>
        <v>0</v>
      </c>
    </row>
    <row r="155" s="2" customFormat="1" ht="16.5" customHeight="1">
      <c r="A155" s="35"/>
      <c r="B155" s="36"/>
      <c r="C155" s="216" t="s">
        <v>210</v>
      </c>
      <c r="D155" s="216" t="s">
        <v>144</v>
      </c>
      <c r="E155" s="217" t="s">
        <v>442</v>
      </c>
      <c r="F155" s="218" t="s">
        <v>443</v>
      </c>
      <c r="G155" s="219" t="s">
        <v>404</v>
      </c>
      <c r="H155" s="220">
        <v>1</v>
      </c>
      <c r="I155" s="221"/>
      <c r="J155" s="222">
        <f>ROUND(I155*H155,0)</f>
        <v>0</v>
      </c>
      <c r="K155" s="223"/>
      <c r="L155" s="41"/>
      <c r="M155" s="224" t="s">
        <v>1</v>
      </c>
      <c r="N155" s="225" t="s">
        <v>43</v>
      </c>
      <c r="O155" s="88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165</v>
      </c>
      <c r="AT155" s="228" t="s">
        <v>144</v>
      </c>
      <c r="AU155" s="228" t="s">
        <v>87</v>
      </c>
      <c r="AY155" s="14" t="s">
        <v>141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</v>
      </c>
      <c r="BK155" s="229">
        <f>ROUND(I155*H155,0)</f>
        <v>0</v>
      </c>
      <c r="BL155" s="14" t="s">
        <v>165</v>
      </c>
      <c r="BM155" s="228" t="s">
        <v>573</v>
      </c>
    </row>
    <row r="156" s="2" customFormat="1">
      <c r="A156" s="35"/>
      <c r="B156" s="36"/>
      <c r="C156" s="37"/>
      <c r="D156" s="235" t="s">
        <v>152</v>
      </c>
      <c r="E156" s="37"/>
      <c r="F156" s="236" t="s">
        <v>445</v>
      </c>
      <c r="G156" s="37"/>
      <c r="H156" s="37"/>
      <c r="I156" s="232"/>
      <c r="J156" s="37"/>
      <c r="K156" s="37"/>
      <c r="L156" s="41"/>
      <c r="M156" s="248"/>
      <c r="N156" s="249"/>
      <c r="O156" s="250"/>
      <c r="P156" s="250"/>
      <c r="Q156" s="250"/>
      <c r="R156" s="250"/>
      <c r="S156" s="250"/>
      <c r="T156" s="251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152</v>
      </c>
      <c r="AU156" s="14" t="s">
        <v>87</v>
      </c>
    </row>
    <row r="157" s="2" customFormat="1" ht="6.96" customHeight="1">
      <c r="A157" s="35"/>
      <c r="B157" s="63"/>
      <c r="C157" s="64"/>
      <c r="D157" s="64"/>
      <c r="E157" s="64"/>
      <c r="F157" s="64"/>
      <c r="G157" s="64"/>
      <c r="H157" s="64"/>
      <c r="I157" s="64"/>
      <c r="J157" s="64"/>
      <c r="K157" s="64"/>
      <c r="L157" s="41"/>
      <c r="M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</sheetData>
  <sheetProtection sheet="1" autoFilter="0" formatColumns="0" formatRows="0" objects="1" scenarios="1" spinCount="100000" saltValue="tMWe7dJlw8eLxHWnQkm43f58qM33K1z8K10j/73r1KPM+bEErViOAw2QmdxpMX1XfsOsKSae4gpW7hEE3yo0Rw==" hashValue="5FjciMuV0RkARK+eBGKuNAIkBdtb2HQxXpcbXMrAhMa66c7VWvOzV1hSRrFXF/MWmd3qzWDB3KqZWwiTbJa/Xg==" algorithmName="SHA-512" password="CC35"/>
  <autoFilter ref="C121:K15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4_02/741112021"/>
    <hyperlink ref="F139" r:id="rId2" display="https://podminky.urs.cz/item/CS_URS_2023_01/74185093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114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ROUND(J122,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ROUND((SUM(BE122:BE257)),  0)</f>
        <v>0</v>
      </c>
      <c r="G33" s="35"/>
      <c r="H33" s="35"/>
      <c r="I33" s="152">
        <v>0.20999999999999999</v>
      </c>
      <c r="J33" s="151">
        <f>ROUND(((SUM(BE122:BE257))*I33),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ROUND((SUM(BF122:BF257)),  0)</f>
        <v>0</v>
      </c>
      <c r="G34" s="35"/>
      <c r="H34" s="35"/>
      <c r="I34" s="152">
        <v>0.12</v>
      </c>
      <c r="J34" s="151">
        <f>ROUND(((SUM(BF122:BF257))*I34),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ROUND((SUM(BG122:BG257)),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ROUND((SUM(BH122:BH257)),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ROUND((SUM(BI122:BI257)),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 xml:space="preserve">2024/07-1 - ZŠ Bezručova 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122</v>
      </c>
      <c r="E99" s="179"/>
      <c r="F99" s="179"/>
      <c r="G99" s="179"/>
      <c r="H99" s="179"/>
      <c r="I99" s="179"/>
      <c r="J99" s="180">
        <f>J220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123</v>
      </c>
      <c r="E100" s="185"/>
      <c r="F100" s="185"/>
      <c r="G100" s="185"/>
      <c r="H100" s="185"/>
      <c r="I100" s="185"/>
      <c r="J100" s="186">
        <f>J221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6"/>
      <c r="C101" s="177"/>
      <c r="D101" s="178" t="s">
        <v>124</v>
      </c>
      <c r="E101" s="179"/>
      <c r="F101" s="179"/>
      <c r="G101" s="179"/>
      <c r="H101" s="179"/>
      <c r="I101" s="179"/>
      <c r="J101" s="180">
        <f>J254</f>
        <v>0</v>
      </c>
      <c r="K101" s="177"/>
      <c r="L101" s="18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2"/>
      <c r="C102" s="183"/>
      <c r="D102" s="184" t="s">
        <v>125</v>
      </c>
      <c r="E102" s="185"/>
      <c r="F102" s="185"/>
      <c r="G102" s="185"/>
      <c r="H102" s="185"/>
      <c r="I102" s="185"/>
      <c r="J102" s="186">
        <f>J255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126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17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Odstranění závad z revizí elektroinstalací - III. etapa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113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 xml:space="preserve">2024/07-1 - ZŠ Bezručova 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21</v>
      </c>
      <c r="D116" s="37"/>
      <c r="E116" s="37"/>
      <c r="F116" s="24" t="str">
        <f>F12</f>
        <v xml:space="preserve"> </v>
      </c>
      <c r="G116" s="37"/>
      <c r="H116" s="37"/>
      <c r="I116" s="29" t="s">
        <v>23</v>
      </c>
      <c r="J116" s="76" t="str">
        <f>IF(J12="","",J12)</f>
        <v>17. 7. 2024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25</v>
      </c>
      <c r="D118" s="37"/>
      <c r="E118" s="37"/>
      <c r="F118" s="24" t="str">
        <f>E15</f>
        <v>TECHNICKÉ SLUŽBY HRADEC KRÁLOVÉ</v>
      </c>
      <c r="G118" s="37"/>
      <c r="H118" s="37"/>
      <c r="I118" s="29" t="s">
        <v>33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31</v>
      </c>
      <c r="D119" s="37"/>
      <c r="E119" s="37"/>
      <c r="F119" s="24" t="str">
        <f>IF(E18="","",E18)</f>
        <v>Vyplň údaj</v>
      </c>
      <c r="G119" s="37"/>
      <c r="H119" s="37"/>
      <c r="I119" s="29" t="s">
        <v>35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127</v>
      </c>
      <c r="D121" s="191" t="s">
        <v>63</v>
      </c>
      <c r="E121" s="191" t="s">
        <v>59</v>
      </c>
      <c r="F121" s="191" t="s">
        <v>60</v>
      </c>
      <c r="G121" s="191" t="s">
        <v>128</v>
      </c>
      <c r="H121" s="191" t="s">
        <v>129</v>
      </c>
      <c r="I121" s="191" t="s">
        <v>130</v>
      </c>
      <c r="J121" s="192" t="s">
        <v>117</v>
      </c>
      <c r="K121" s="193" t="s">
        <v>131</v>
      </c>
      <c r="L121" s="194"/>
      <c r="M121" s="97" t="s">
        <v>1</v>
      </c>
      <c r="N121" s="98" t="s">
        <v>42</v>
      </c>
      <c r="O121" s="98" t="s">
        <v>132</v>
      </c>
      <c r="P121" s="98" t="s">
        <v>133</v>
      </c>
      <c r="Q121" s="98" t="s">
        <v>134</v>
      </c>
      <c r="R121" s="98" t="s">
        <v>135</v>
      </c>
      <c r="S121" s="98" t="s">
        <v>136</v>
      </c>
      <c r="T121" s="99" t="s">
        <v>137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138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P123+P220+P254</f>
        <v>0</v>
      </c>
      <c r="Q122" s="101"/>
      <c r="R122" s="197">
        <f>R123+R220+R254</f>
        <v>0.00975</v>
      </c>
      <c r="S122" s="101"/>
      <c r="T122" s="198">
        <f>T123+T220+T254</f>
        <v>0.0074000000000000003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77</v>
      </c>
      <c r="AU122" s="14" t="s">
        <v>119</v>
      </c>
      <c r="BK122" s="199">
        <f>BK123+BK220+BK254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139</v>
      </c>
      <c r="F123" s="203" t="s">
        <v>140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</f>
        <v>0</v>
      </c>
      <c r="Q123" s="208"/>
      <c r="R123" s="209">
        <f>R124</f>
        <v>0.0093500000000000007</v>
      </c>
      <c r="S123" s="208"/>
      <c r="T123" s="210">
        <f>T124</f>
        <v>0.0074000000000000003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87</v>
      </c>
      <c r="AT123" s="212" t="s">
        <v>77</v>
      </c>
      <c r="AU123" s="212" t="s">
        <v>78</v>
      </c>
      <c r="AY123" s="211" t="s">
        <v>141</v>
      </c>
      <c r="BK123" s="213">
        <f>BK124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142</v>
      </c>
      <c r="F124" s="214" t="s">
        <v>143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SUM(P125:P219)</f>
        <v>0</v>
      </c>
      <c r="Q124" s="208"/>
      <c r="R124" s="209">
        <f>SUM(R125:R219)</f>
        <v>0.0093500000000000007</v>
      </c>
      <c r="S124" s="208"/>
      <c r="T124" s="210">
        <f>SUM(T125:T219)</f>
        <v>0.0074000000000000003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87</v>
      </c>
      <c r="AT124" s="212" t="s">
        <v>77</v>
      </c>
      <c r="AU124" s="212" t="s">
        <v>8</v>
      </c>
      <c r="AY124" s="211" t="s">
        <v>141</v>
      </c>
      <c r="BK124" s="213">
        <f>SUM(BK125:BK219)</f>
        <v>0</v>
      </c>
    </row>
    <row r="125" s="2" customFormat="1" ht="24.15" customHeight="1">
      <c r="A125" s="35"/>
      <c r="B125" s="36"/>
      <c r="C125" s="216" t="s">
        <v>8</v>
      </c>
      <c r="D125" s="216" t="s">
        <v>144</v>
      </c>
      <c r="E125" s="217" t="s">
        <v>145</v>
      </c>
      <c r="F125" s="218" t="s">
        <v>146</v>
      </c>
      <c r="G125" s="219" t="s">
        <v>147</v>
      </c>
      <c r="H125" s="220">
        <v>2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149</v>
      </c>
    </row>
    <row r="126" s="2" customFormat="1">
      <c r="A126" s="35"/>
      <c r="B126" s="36"/>
      <c r="C126" s="37"/>
      <c r="D126" s="230" t="s">
        <v>150</v>
      </c>
      <c r="E126" s="37"/>
      <c r="F126" s="231" t="s">
        <v>151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150</v>
      </c>
      <c r="AU126" s="14" t="s">
        <v>87</v>
      </c>
    </row>
    <row r="127" s="2" customFormat="1">
      <c r="A127" s="35"/>
      <c r="B127" s="36"/>
      <c r="C127" s="37"/>
      <c r="D127" s="235" t="s">
        <v>152</v>
      </c>
      <c r="E127" s="37"/>
      <c r="F127" s="236" t="s">
        <v>153</v>
      </c>
      <c r="G127" s="37"/>
      <c r="H127" s="37"/>
      <c r="I127" s="232"/>
      <c r="J127" s="37"/>
      <c r="K127" s="37"/>
      <c r="L127" s="41"/>
      <c r="M127" s="233"/>
      <c r="N127" s="234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152</v>
      </c>
      <c r="AU127" s="14" t="s">
        <v>87</v>
      </c>
    </row>
    <row r="128" s="2" customFormat="1" ht="16.5" customHeight="1">
      <c r="A128" s="35"/>
      <c r="B128" s="36"/>
      <c r="C128" s="237" t="s">
        <v>87</v>
      </c>
      <c r="D128" s="237" t="s">
        <v>154</v>
      </c>
      <c r="E128" s="238" t="s">
        <v>155</v>
      </c>
      <c r="F128" s="239" t="s">
        <v>156</v>
      </c>
      <c r="G128" s="240" t="s">
        <v>147</v>
      </c>
      <c r="H128" s="241">
        <v>12</v>
      </c>
      <c r="I128" s="242"/>
      <c r="J128" s="243">
        <f>ROUND(I128*H128,0)</f>
        <v>0</v>
      </c>
      <c r="K128" s="244"/>
      <c r="L128" s="245"/>
      <c r="M128" s="246" t="s">
        <v>1</v>
      </c>
      <c r="N128" s="247" t="s">
        <v>43</v>
      </c>
      <c r="O128" s="88"/>
      <c r="P128" s="226">
        <f>O128*H128</f>
        <v>0</v>
      </c>
      <c r="Q128" s="226">
        <v>6.9999999999999994E-05</v>
      </c>
      <c r="R128" s="226">
        <f>Q128*H128</f>
        <v>0.00083999999999999993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157</v>
      </c>
      <c r="AT128" s="228" t="s">
        <v>154</v>
      </c>
      <c r="AU128" s="228" t="s">
        <v>87</v>
      </c>
      <c r="AY128" s="14" t="s">
        <v>141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</v>
      </c>
      <c r="BK128" s="229">
        <f>ROUND(I128*H128,0)</f>
        <v>0</v>
      </c>
      <c r="BL128" s="14" t="s">
        <v>148</v>
      </c>
      <c r="BM128" s="228" t="s">
        <v>158</v>
      </c>
    </row>
    <row r="129" s="2" customFormat="1">
      <c r="A129" s="35"/>
      <c r="B129" s="36"/>
      <c r="C129" s="37"/>
      <c r="D129" s="235" t="s">
        <v>152</v>
      </c>
      <c r="E129" s="37"/>
      <c r="F129" s="236" t="s">
        <v>159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152</v>
      </c>
      <c r="AU129" s="14" t="s">
        <v>87</v>
      </c>
    </row>
    <row r="130" s="2" customFormat="1" ht="16.5" customHeight="1">
      <c r="A130" s="35"/>
      <c r="B130" s="36"/>
      <c r="C130" s="237" t="s">
        <v>160</v>
      </c>
      <c r="D130" s="237" t="s">
        <v>154</v>
      </c>
      <c r="E130" s="238" t="s">
        <v>161</v>
      </c>
      <c r="F130" s="239" t="s">
        <v>162</v>
      </c>
      <c r="G130" s="240" t="s">
        <v>163</v>
      </c>
      <c r="H130" s="241">
        <v>1</v>
      </c>
      <c r="I130" s="242"/>
      <c r="J130" s="243">
        <f>ROUND(I130*H130,0)</f>
        <v>0</v>
      </c>
      <c r="K130" s="244"/>
      <c r="L130" s="245"/>
      <c r="M130" s="246" t="s">
        <v>1</v>
      </c>
      <c r="N130" s="247" t="s">
        <v>43</v>
      </c>
      <c r="O130" s="88"/>
      <c r="P130" s="226">
        <f>O130*H130</f>
        <v>0</v>
      </c>
      <c r="Q130" s="226">
        <v>3.0000000000000001E-05</v>
      </c>
      <c r="R130" s="226">
        <f>Q130*H130</f>
        <v>3.0000000000000001E-05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157</v>
      </c>
      <c r="AT130" s="228" t="s">
        <v>154</v>
      </c>
      <c r="AU130" s="228" t="s">
        <v>87</v>
      </c>
      <c r="AY130" s="14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</v>
      </c>
      <c r="BK130" s="229">
        <f>ROUND(I130*H130,0)</f>
        <v>0</v>
      </c>
      <c r="BL130" s="14" t="s">
        <v>148</v>
      </c>
      <c r="BM130" s="228" t="s">
        <v>164</v>
      </c>
    </row>
    <row r="131" s="2" customFormat="1">
      <c r="A131" s="35"/>
      <c r="B131" s="36"/>
      <c r="C131" s="37"/>
      <c r="D131" s="235" t="s">
        <v>152</v>
      </c>
      <c r="E131" s="37"/>
      <c r="F131" s="236" t="s">
        <v>153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152</v>
      </c>
      <c r="AU131" s="14" t="s">
        <v>87</v>
      </c>
    </row>
    <row r="132" s="2" customFormat="1" ht="24.15" customHeight="1">
      <c r="A132" s="35"/>
      <c r="B132" s="36"/>
      <c r="C132" s="216" t="s">
        <v>165</v>
      </c>
      <c r="D132" s="216" t="s">
        <v>144</v>
      </c>
      <c r="E132" s="217" t="s">
        <v>166</v>
      </c>
      <c r="F132" s="218" t="s">
        <v>167</v>
      </c>
      <c r="G132" s="219" t="s">
        <v>163</v>
      </c>
      <c r="H132" s="220">
        <v>2</v>
      </c>
      <c r="I132" s="221"/>
      <c r="J132" s="222">
        <f>ROUND(I132*H132,0)</f>
        <v>0</v>
      </c>
      <c r="K132" s="223"/>
      <c r="L132" s="41"/>
      <c r="M132" s="224" t="s">
        <v>1</v>
      </c>
      <c r="N132" s="225" t="s">
        <v>43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148</v>
      </c>
      <c r="AT132" s="228" t="s">
        <v>144</v>
      </c>
      <c r="AU132" s="228" t="s">
        <v>87</v>
      </c>
      <c r="AY132" s="14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</v>
      </c>
      <c r="BK132" s="229">
        <f>ROUND(I132*H132,0)</f>
        <v>0</v>
      </c>
      <c r="BL132" s="14" t="s">
        <v>148</v>
      </c>
      <c r="BM132" s="228" t="s">
        <v>168</v>
      </c>
    </row>
    <row r="133" s="2" customFormat="1">
      <c r="A133" s="35"/>
      <c r="B133" s="36"/>
      <c r="C133" s="37"/>
      <c r="D133" s="230" t="s">
        <v>150</v>
      </c>
      <c r="E133" s="37"/>
      <c r="F133" s="231" t="s">
        <v>169</v>
      </c>
      <c r="G133" s="37"/>
      <c r="H133" s="37"/>
      <c r="I133" s="232"/>
      <c r="J133" s="37"/>
      <c r="K133" s="37"/>
      <c r="L133" s="41"/>
      <c r="M133" s="233"/>
      <c r="N133" s="234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150</v>
      </c>
      <c r="AU133" s="14" t="s">
        <v>87</v>
      </c>
    </row>
    <row r="134" s="2" customFormat="1">
      <c r="A134" s="35"/>
      <c r="B134" s="36"/>
      <c r="C134" s="37"/>
      <c r="D134" s="235" t="s">
        <v>152</v>
      </c>
      <c r="E134" s="37"/>
      <c r="F134" s="236" t="s">
        <v>170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152</v>
      </c>
      <c r="AU134" s="14" t="s">
        <v>87</v>
      </c>
    </row>
    <row r="135" s="2" customFormat="1" ht="16.5" customHeight="1">
      <c r="A135" s="35"/>
      <c r="B135" s="36"/>
      <c r="C135" s="237" t="s">
        <v>171</v>
      </c>
      <c r="D135" s="237" t="s">
        <v>154</v>
      </c>
      <c r="E135" s="238" t="s">
        <v>172</v>
      </c>
      <c r="F135" s="239" t="s">
        <v>173</v>
      </c>
      <c r="G135" s="240" t="s">
        <v>163</v>
      </c>
      <c r="H135" s="241">
        <v>1</v>
      </c>
      <c r="I135" s="242"/>
      <c r="J135" s="243">
        <f>ROUND(I135*H135,0)</f>
        <v>0</v>
      </c>
      <c r="K135" s="244"/>
      <c r="L135" s="245"/>
      <c r="M135" s="246" t="s">
        <v>1</v>
      </c>
      <c r="N135" s="247" t="s">
        <v>43</v>
      </c>
      <c r="O135" s="88"/>
      <c r="P135" s="226">
        <f>O135*H135</f>
        <v>0</v>
      </c>
      <c r="Q135" s="226">
        <v>5.0000000000000002E-05</v>
      </c>
      <c r="R135" s="226">
        <f>Q135*H135</f>
        <v>5.0000000000000002E-05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157</v>
      </c>
      <c r="AT135" s="228" t="s">
        <v>154</v>
      </c>
      <c r="AU135" s="228" t="s">
        <v>87</v>
      </c>
      <c r="AY135" s="14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</v>
      </c>
      <c r="BK135" s="229">
        <f>ROUND(I135*H135,0)</f>
        <v>0</v>
      </c>
      <c r="BL135" s="14" t="s">
        <v>148</v>
      </c>
      <c r="BM135" s="228" t="s">
        <v>174</v>
      </c>
    </row>
    <row r="136" s="2" customFormat="1">
      <c r="A136" s="35"/>
      <c r="B136" s="36"/>
      <c r="C136" s="37"/>
      <c r="D136" s="235" t="s">
        <v>152</v>
      </c>
      <c r="E136" s="37"/>
      <c r="F136" s="236" t="s">
        <v>175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152</v>
      </c>
      <c r="AU136" s="14" t="s">
        <v>87</v>
      </c>
    </row>
    <row r="137" s="2" customFormat="1" ht="24.15" customHeight="1">
      <c r="A137" s="35"/>
      <c r="B137" s="36"/>
      <c r="C137" s="216" t="s">
        <v>176</v>
      </c>
      <c r="D137" s="216" t="s">
        <v>144</v>
      </c>
      <c r="E137" s="217" t="s">
        <v>177</v>
      </c>
      <c r="F137" s="218" t="s">
        <v>178</v>
      </c>
      <c r="G137" s="219" t="s">
        <v>163</v>
      </c>
      <c r="H137" s="220">
        <v>1</v>
      </c>
      <c r="I137" s="221"/>
      <c r="J137" s="222">
        <f>ROUND(I137*H137,0)</f>
        <v>0</v>
      </c>
      <c r="K137" s="223"/>
      <c r="L137" s="41"/>
      <c r="M137" s="224" t="s">
        <v>1</v>
      </c>
      <c r="N137" s="225" t="s">
        <v>43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148</v>
      </c>
      <c r="AT137" s="228" t="s">
        <v>144</v>
      </c>
      <c r="AU137" s="228" t="s">
        <v>87</v>
      </c>
      <c r="AY137" s="14" t="s">
        <v>141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</v>
      </c>
      <c r="BK137" s="229">
        <f>ROUND(I137*H137,0)</f>
        <v>0</v>
      </c>
      <c r="BL137" s="14" t="s">
        <v>148</v>
      </c>
      <c r="BM137" s="228" t="s">
        <v>179</v>
      </c>
    </row>
    <row r="138" s="2" customFormat="1">
      <c r="A138" s="35"/>
      <c r="B138" s="36"/>
      <c r="C138" s="37"/>
      <c r="D138" s="230" t="s">
        <v>150</v>
      </c>
      <c r="E138" s="37"/>
      <c r="F138" s="231" t="s">
        <v>180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150</v>
      </c>
      <c r="AU138" s="14" t="s">
        <v>87</v>
      </c>
    </row>
    <row r="139" s="2" customFormat="1">
      <c r="A139" s="35"/>
      <c r="B139" s="36"/>
      <c r="C139" s="37"/>
      <c r="D139" s="235" t="s">
        <v>152</v>
      </c>
      <c r="E139" s="37"/>
      <c r="F139" s="236" t="s">
        <v>153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152</v>
      </c>
      <c r="AU139" s="14" t="s">
        <v>87</v>
      </c>
    </row>
    <row r="140" s="2" customFormat="1" ht="16.5" customHeight="1">
      <c r="A140" s="35"/>
      <c r="B140" s="36"/>
      <c r="C140" s="237" t="s">
        <v>181</v>
      </c>
      <c r="D140" s="237" t="s">
        <v>154</v>
      </c>
      <c r="E140" s="238" t="s">
        <v>182</v>
      </c>
      <c r="F140" s="239" t="s">
        <v>183</v>
      </c>
      <c r="G140" s="240" t="s">
        <v>163</v>
      </c>
      <c r="H140" s="241">
        <v>1</v>
      </c>
      <c r="I140" s="242"/>
      <c r="J140" s="243">
        <f>ROUND(I140*H140,0)</f>
        <v>0</v>
      </c>
      <c r="K140" s="244"/>
      <c r="L140" s="245"/>
      <c r="M140" s="246" t="s">
        <v>1</v>
      </c>
      <c r="N140" s="247" t="s">
        <v>43</v>
      </c>
      <c r="O140" s="88"/>
      <c r="P140" s="226">
        <f>O140*H140</f>
        <v>0</v>
      </c>
      <c r="Q140" s="226">
        <v>1.0000000000000001E-05</v>
      </c>
      <c r="R140" s="226">
        <f>Q140*H140</f>
        <v>1.0000000000000001E-05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157</v>
      </c>
      <c r="AT140" s="228" t="s">
        <v>154</v>
      </c>
      <c r="AU140" s="228" t="s">
        <v>87</v>
      </c>
      <c r="AY140" s="14" t="s">
        <v>141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</v>
      </c>
      <c r="BK140" s="229">
        <f>ROUND(I140*H140,0)</f>
        <v>0</v>
      </c>
      <c r="BL140" s="14" t="s">
        <v>148</v>
      </c>
      <c r="BM140" s="228" t="s">
        <v>184</v>
      </c>
    </row>
    <row r="141" s="2" customFormat="1">
      <c r="A141" s="35"/>
      <c r="B141" s="36"/>
      <c r="C141" s="37"/>
      <c r="D141" s="235" t="s">
        <v>152</v>
      </c>
      <c r="E141" s="37"/>
      <c r="F141" s="236" t="s">
        <v>153</v>
      </c>
      <c r="G141" s="37"/>
      <c r="H141" s="37"/>
      <c r="I141" s="232"/>
      <c r="J141" s="37"/>
      <c r="K141" s="37"/>
      <c r="L141" s="41"/>
      <c r="M141" s="233"/>
      <c r="N141" s="234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152</v>
      </c>
      <c r="AU141" s="14" t="s">
        <v>87</v>
      </c>
    </row>
    <row r="142" s="2" customFormat="1" ht="33" customHeight="1">
      <c r="A142" s="35"/>
      <c r="B142" s="36"/>
      <c r="C142" s="216" t="s">
        <v>185</v>
      </c>
      <c r="D142" s="216" t="s">
        <v>144</v>
      </c>
      <c r="E142" s="217" t="s">
        <v>186</v>
      </c>
      <c r="F142" s="218" t="s">
        <v>187</v>
      </c>
      <c r="G142" s="219" t="s">
        <v>147</v>
      </c>
      <c r="H142" s="220">
        <v>10</v>
      </c>
      <c r="I142" s="221"/>
      <c r="J142" s="222">
        <f>ROUND(I142*H142,0)</f>
        <v>0</v>
      </c>
      <c r="K142" s="223"/>
      <c r="L142" s="41"/>
      <c r="M142" s="224" t="s">
        <v>1</v>
      </c>
      <c r="N142" s="225" t="s">
        <v>43</v>
      </c>
      <c r="O142" s="88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148</v>
      </c>
      <c r="AT142" s="228" t="s">
        <v>144</v>
      </c>
      <c r="AU142" s="228" t="s">
        <v>87</v>
      </c>
      <c r="AY142" s="14" t="s">
        <v>141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</v>
      </c>
      <c r="BK142" s="229">
        <f>ROUND(I142*H142,0)</f>
        <v>0</v>
      </c>
      <c r="BL142" s="14" t="s">
        <v>148</v>
      </c>
      <c r="BM142" s="228" t="s">
        <v>188</v>
      </c>
    </row>
    <row r="143" s="2" customFormat="1">
      <c r="A143" s="35"/>
      <c r="B143" s="36"/>
      <c r="C143" s="37"/>
      <c r="D143" s="230" t="s">
        <v>150</v>
      </c>
      <c r="E143" s="37"/>
      <c r="F143" s="231" t="s">
        <v>189</v>
      </c>
      <c r="G143" s="37"/>
      <c r="H143" s="37"/>
      <c r="I143" s="232"/>
      <c r="J143" s="37"/>
      <c r="K143" s="37"/>
      <c r="L143" s="41"/>
      <c r="M143" s="233"/>
      <c r="N143" s="234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150</v>
      </c>
      <c r="AU143" s="14" t="s">
        <v>87</v>
      </c>
    </row>
    <row r="144" s="2" customFormat="1">
      <c r="A144" s="35"/>
      <c r="B144" s="36"/>
      <c r="C144" s="37"/>
      <c r="D144" s="235" t="s">
        <v>152</v>
      </c>
      <c r="E144" s="37"/>
      <c r="F144" s="236" t="s">
        <v>190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152</v>
      </c>
      <c r="AU144" s="14" t="s">
        <v>87</v>
      </c>
    </row>
    <row r="145" s="2" customFormat="1" ht="24.15" customHeight="1">
      <c r="A145" s="35"/>
      <c r="B145" s="36"/>
      <c r="C145" s="237" t="s">
        <v>191</v>
      </c>
      <c r="D145" s="237" t="s">
        <v>154</v>
      </c>
      <c r="E145" s="238" t="s">
        <v>192</v>
      </c>
      <c r="F145" s="239" t="s">
        <v>193</v>
      </c>
      <c r="G145" s="240" t="s">
        <v>147</v>
      </c>
      <c r="H145" s="241">
        <v>10</v>
      </c>
      <c r="I145" s="242"/>
      <c r="J145" s="243">
        <f>ROUND(I145*H145,0)</f>
        <v>0</v>
      </c>
      <c r="K145" s="244"/>
      <c r="L145" s="245"/>
      <c r="M145" s="246" t="s">
        <v>1</v>
      </c>
      <c r="N145" s="247" t="s">
        <v>43</v>
      </c>
      <c r="O145" s="88"/>
      <c r="P145" s="226">
        <f>O145*H145</f>
        <v>0</v>
      </c>
      <c r="Q145" s="226">
        <v>6.9999999999999994E-05</v>
      </c>
      <c r="R145" s="226">
        <f>Q145*H145</f>
        <v>0.00069999999999999988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157</v>
      </c>
      <c r="AT145" s="228" t="s">
        <v>154</v>
      </c>
      <c r="AU145" s="228" t="s">
        <v>87</v>
      </c>
      <c r="AY145" s="14" t="s">
        <v>141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</v>
      </c>
      <c r="BK145" s="229">
        <f>ROUND(I145*H145,0)</f>
        <v>0</v>
      </c>
      <c r="BL145" s="14" t="s">
        <v>148</v>
      </c>
      <c r="BM145" s="228" t="s">
        <v>194</v>
      </c>
    </row>
    <row r="146" s="2" customFormat="1">
      <c r="A146" s="35"/>
      <c r="B146" s="36"/>
      <c r="C146" s="37"/>
      <c r="D146" s="235" t="s">
        <v>152</v>
      </c>
      <c r="E146" s="37"/>
      <c r="F146" s="236" t="s">
        <v>195</v>
      </c>
      <c r="G146" s="37"/>
      <c r="H146" s="37"/>
      <c r="I146" s="232"/>
      <c r="J146" s="37"/>
      <c r="K146" s="37"/>
      <c r="L146" s="41"/>
      <c r="M146" s="233"/>
      <c r="N146" s="234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152</v>
      </c>
      <c r="AU146" s="14" t="s">
        <v>87</v>
      </c>
    </row>
    <row r="147" s="2" customFormat="1" ht="24.15" customHeight="1">
      <c r="A147" s="35"/>
      <c r="B147" s="36"/>
      <c r="C147" s="216" t="s">
        <v>196</v>
      </c>
      <c r="D147" s="216" t="s">
        <v>144</v>
      </c>
      <c r="E147" s="217" t="s">
        <v>197</v>
      </c>
      <c r="F147" s="218" t="s">
        <v>198</v>
      </c>
      <c r="G147" s="219" t="s">
        <v>147</v>
      </c>
      <c r="H147" s="220">
        <v>3</v>
      </c>
      <c r="I147" s="221"/>
      <c r="J147" s="222">
        <f>ROUND(I147*H147,0)</f>
        <v>0</v>
      </c>
      <c r="K147" s="223"/>
      <c r="L147" s="41"/>
      <c r="M147" s="224" t="s">
        <v>1</v>
      </c>
      <c r="N147" s="225" t="s">
        <v>43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148</v>
      </c>
      <c r="AT147" s="228" t="s">
        <v>144</v>
      </c>
      <c r="AU147" s="228" t="s">
        <v>87</v>
      </c>
      <c r="AY147" s="14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</v>
      </c>
      <c r="BK147" s="229">
        <f>ROUND(I147*H147,0)</f>
        <v>0</v>
      </c>
      <c r="BL147" s="14" t="s">
        <v>148</v>
      </c>
      <c r="BM147" s="228" t="s">
        <v>199</v>
      </c>
    </row>
    <row r="148" s="2" customFormat="1">
      <c r="A148" s="35"/>
      <c r="B148" s="36"/>
      <c r="C148" s="37"/>
      <c r="D148" s="230" t="s">
        <v>150</v>
      </c>
      <c r="E148" s="37"/>
      <c r="F148" s="231" t="s">
        <v>200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150</v>
      </c>
      <c r="AU148" s="14" t="s">
        <v>87</v>
      </c>
    </row>
    <row r="149" s="2" customFormat="1">
      <c r="A149" s="35"/>
      <c r="B149" s="36"/>
      <c r="C149" s="37"/>
      <c r="D149" s="235" t="s">
        <v>152</v>
      </c>
      <c r="E149" s="37"/>
      <c r="F149" s="236" t="s">
        <v>201</v>
      </c>
      <c r="G149" s="37"/>
      <c r="H149" s="37"/>
      <c r="I149" s="232"/>
      <c r="J149" s="37"/>
      <c r="K149" s="37"/>
      <c r="L149" s="41"/>
      <c r="M149" s="233"/>
      <c r="N149" s="234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152</v>
      </c>
      <c r="AU149" s="14" t="s">
        <v>87</v>
      </c>
    </row>
    <row r="150" s="2" customFormat="1" ht="24.15" customHeight="1">
      <c r="A150" s="35"/>
      <c r="B150" s="36"/>
      <c r="C150" s="237" t="s">
        <v>202</v>
      </c>
      <c r="D150" s="237" t="s">
        <v>154</v>
      </c>
      <c r="E150" s="238" t="s">
        <v>203</v>
      </c>
      <c r="F150" s="239" t="s">
        <v>204</v>
      </c>
      <c r="G150" s="240" t="s">
        <v>147</v>
      </c>
      <c r="H150" s="241">
        <v>1</v>
      </c>
      <c r="I150" s="242"/>
      <c r="J150" s="243">
        <f>ROUND(I150*H150,0)</f>
        <v>0</v>
      </c>
      <c r="K150" s="244"/>
      <c r="L150" s="245"/>
      <c r="M150" s="246" t="s">
        <v>1</v>
      </c>
      <c r="N150" s="247" t="s">
        <v>43</v>
      </c>
      <c r="O150" s="88"/>
      <c r="P150" s="226">
        <f>O150*H150</f>
        <v>0</v>
      </c>
      <c r="Q150" s="226">
        <v>0.00012</v>
      </c>
      <c r="R150" s="226">
        <f>Q150*H150</f>
        <v>0.00012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157</v>
      </c>
      <c r="AT150" s="228" t="s">
        <v>154</v>
      </c>
      <c r="AU150" s="228" t="s">
        <v>87</v>
      </c>
      <c r="AY150" s="14" t="s">
        <v>141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</v>
      </c>
      <c r="BK150" s="229">
        <f>ROUND(I150*H150,0)</f>
        <v>0</v>
      </c>
      <c r="BL150" s="14" t="s">
        <v>148</v>
      </c>
      <c r="BM150" s="228" t="s">
        <v>205</v>
      </c>
    </row>
    <row r="151" s="2" customFormat="1">
      <c r="A151" s="35"/>
      <c r="B151" s="36"/>
      <c r="C151" s="37"/>
      <c r="D151" s="235" t="s">
        <v>152</v>
      </c>
      <c r="E151" s="37"/>
      <c r="F151" s="236" t="s">
        <v>206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152</v>
      </c>
      <c r="AU151" s="14" t="s">
        <v>87</v>
      </c>
    </row>
    <row r="152" s="2" customFormat="1" ht="24.15" customHeight="1">
      <c r="A152" s="35"/>
      <c r="B152" s="36"/>
      <c r="C152" s="237" t="s">
        <v>9</v>
      </c>
      <c r="D152" s="237" t="s">
        <v>154</v>
      </c>
      <c r="E152" s="238" t="s">
        <v>207</v>
      </c>
      <c r="F152" s="239" t="s">
        <v>208</v>
      </c>
      <c r="G152" s="240" t="s">
        <v>147</v>
      </c>
      <c r="H152" s="241">
        <v>2</v>
      </c>
      <c r="I152" s="242"/>
      <c r="J152" s="243">
        <f>ROUND(I152*H152,0)</f>
        <v>0</v>
      </c>
      <c r="K152" s="244"/>
      <c r="L152" s="245"/>
      <c r="M152" s="246" t="s">
        <v>1</v>
      </c>
      <c r="N152" s="247" t="s">
        <v>43</v>
      </c>
      <c r="O152" s="88"/>
      <c r="P152" s="226">
        <f>O152*H152</f>
        <v>0</v>
      </c>
      <c r="Q152" s="226">
        <v>0.00017000000000000001</v>
      </c>
      <c r="R152" s="226">
        <f>Q152*H152</f>
        <v>0.00034000000000000002</v>
      </c>
      <c r="S152" s="226">
        <v>0</v>
      </c>
      <c r="T152" s="22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8" t="s">
        <v>157</v>
      </c>
      <c r="AT152" s="228" t="s">
        <v>154</v>
      </c>
      <c r="AU152" s="228" t="s">
        <v>87</v>
      </c>
      <c r="AY152" s="14" t="s">
        <v>141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4" t="s">
        <v>8</v>
      </c>
      <c r="BK152" s="229">
        <f>ROUND(I152*H152,0)</f>
        <v>0</v>
      </c>
      <c r="BL152" s="14" t="s">
        <v>148</v>
      </c>
      <c r="BM152" s="228" t="s">
        <v>209</v>
      </c>
    </row>
    <row r="153" s="2" customFormat="1">
      <c r="A153" s="35"/>
      <c r="B153" s="36"/>
      <c r="C153" s="37"/>
      <c r="D153" s="235" t="s">
        <v>152</v>
      </c>
      <c r="E153" s="37"/>
      <c r="F153" s="236" t="s">
        <v>153</v>
      </c>
      <c r="G153" s="37"/>
      <c r="H153" s="37"/>
      <c r="I153" s="232"/>
      <c r="J153" s="37"/>
      <c r="K153" s="37"/>
      <c r="L153" s="41"/>
      <c r="M153" s="233"/>
      <c r="N153" s="234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152</v>
      </c>
      <c r="AU153" s="14" t="s">
        <v>87</v>
      </c>
    </row>
    <row r="154" s="2" customFormat="1" ht="24.15" customHeight="1">
      <c r="A154" s="35"/>
      <c r="B154" s="36"/>
      <c r="C154" s="216" t="s">
        <v>210</v>
      </c>
      <c r="D154" s="216" t="s">
        <v>144</v>
      </c>
      <c r="E154" s="217" t="s">
        <v>211</v>
      </c>
      <c r="F154" s="218" t="s">
        <v>212</v>
      </c>
      <c r="G154" s="219" t="s">
        <v>163</v>
      </c>
      <c r="H154" s="220">
        <v>3</v>
      </c>
      <c r="I154" s="221"/>
      <c r="J154" s="222">
        <f>ROUND(I154*H154,0)</f>
        <v>0</v>
      </c>
      <c r="K154" s="223"/>
      <c r="L154" s="41"/>
      <c r="M154" s="224" t="s">
        <v>1</v>
      </c>
      <c r="N154" s="225" t="s">
        <v>43</v>
      </c>
      <c r="O154" s="88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148</v>
      </c>
      <c r="AT154" s="228" t="s">
        <v>144</v>
      </c>
      <c r="AU154" s="228" t="s">
        <v>87</v>
      </c>
      <c r="AY154" s="14" t="s">
        <v>141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</v>
      </c>
      <c r="BK154" s="229">
        <f>ROUND(I154*H154,0)</f>
        <v>0</v>
      </c>
      <c r="BL154" s="14" t="s">
        <v>148</v>
      </c>
      <c r="BM154" s="228" t="s">
        <v>213</v>
      </c>
    </row>
    <row r="155" s="2" customFormat="1">
      <c r="A155" s="35"/>
      <c r="B155" s="36"/>
      <c r="C155" s="37"/>
      <c r="D155" s="235" t="s">
        <v>152</v>
      </c>
      <c r="E155" s="37"/>
      <c r="F155" s="236" t="s">
        <v>214</v>
      </c>
      <c r="G155" s="37"/>
      <c r="H155" s="37"/>
      <c r="I155" s="232"/>
      <c r="J155" s="37"/>
      <c r="K155" s="37"/>
      <c r="L155" s="41"/>
      <c r="M155" s="233"/>
      <c r="N155" s="234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152</v>
      </c>
      <c r="AU155" s="14" t="s">
        <v>87</v>
      </c>
    </row>
    <row r="156" s="2" customFormat="1" ht="16.5" customHeight="1">
      <c r="A156" s="35"/>
      <c r="B156" s="36"/>
      <c r="C156" s="237" t="s">
        <v>215</v>
      </c>
      <c r="D156" s="237" t="s">
        <v>154</v>
      </c>
      <c r="E156" s="238" t="s">
        <v>216</v>
      </c>
      <c r="F156" s="239" t="s">
        <v>217</v>
      </c>
      <c r="G156" s="240" t="s">
        <v>163</v>
      </c>
      <c r="H156" s="241">
        <v>1</v>
      </c>
      <c r="I156" s="242"/>
      <c r="J156" s="243">
        <f>ROUND(I156*H156,0)</f>
        <v>0</v>
      </c>
      <c r="K156" s="244"/>
      <c r="L156" s="245"/>
      <c r="M156" s="246" t="s">
        <v>1</v>
      </c>
      <c r="N156" s="247" t="s">
        <v>43</v>
      </c>
      <c r="O156" s="88"/>
      <c r="P156" s="226">
        <f>O156*H156</f>
        <v>0</v>
      </c>
      <c r="Q156" s="226">
        <v>5.0000000000000002E-05</v>
      </c>
      <c r="R156" s="226">
        <f>Q156*H156</f>
        <v>5.0000000000000002E-05</v>
      </c>
      <c r="S156" s="226">
        <v>0</v>
      </c>
      <c r="T156" s="22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8" t="s">
        <v>157</v>
      </c>
      <c r="AT156" s="228" t="s">
        <v>154</v>
      </c>
      <c r="AU156" s="228" t="s">
        <v>87</v>
      </c>
      <c r="AY156" s="14" t="s">
        <v>141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4" t="s">
        <v>8</v>
      </c>
      <c r="BK156" s="229">
        <f>ROUND(I156*H156,0)</f>
        <v>0</v>
      </c>
      <c r="BL156" s="14" t="s">
        <v>148</v>
      </c>
      <c r="BM156" s="228" t="s">
        <v>218</v>
      </c>
    </row>
    <row r="157" s="2" customFormat="1">
      <c r="A157" s="35"/>
      <c r="B157" s="36"/>
      <c r="C157" s="37"/>
      <c r="D157" s="235" t="s">
        <v>152</v>
      </c>
      <c r="E157" s="37"/>
      <c r="F157" s="236" t="s">
        <v>219</v>
      </c>
      <c r="G157" s="37"/>
      <c r="H157" s="37"/>
      <c r="I157" s="232"/>
      <c r="J157" s="37"/>
      <c r="K157" s="37"/>
      <c r="L157" s="41"/>
      <c r="M157" s="233"/>
      <c r="N157" s="234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152</v>
      </c>
      <c r="AU157" s="14" t="s">
        <v>87</v>
      </c>
    </row>
    <row r="158" s="2" customFormat="1" ht="24.15" customHeight="1">
      <c r="A158" s="35"/>
      <c r="B158" s="36"/>
      <c r="C158" s="216" t="s">
        <v>220</v>
      </c>
      <c r="D158" s="216" t="s">
        <v>144</v>
      </c>
      <c r="E158" s="217" t="s">
        <v>221</v>
      </c>
      <c r="F158" s="218" t="s">
        <v>222</v>
      </c>
      <c r="G158" s="219" t="s">
        <v>163</v>
      </c>
      <c r="H158" s="220">
        <v>12</v>
      </c>
      <c r="I158" s="221"/>
      <c r="J158" s="222">
        <f>ROUND(I158*H158,0)</f>
        <v>0</v>
      </c>
      <c r="K158" s="223"/>
      <c r="L158" s="41"/>
      <c r="M158" s="224" t="s">
        <v>1</v>
      </c>
      <c r="N158" s="225" t="s">
        <v>43</v>
      </c>
      <c r="O158" s="88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148</v>
      </c>
      <c r="AT158" s="228" t="s">
        <v>144</v>
      </c>
      <c r="AU158" s="228" t="s">
        <v>87</v>
      </c>
      <c r="AY158" s="14" t="s">
        <v>141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</v>
      </c>
      <c r="BK158" s="229">
        <f>ROUND(I158*H158,0)</f>
        <v>0</v>
      </c>
      <c r="BL158" s="14" t="s">
        <v>148</v>
      </c>
      <c r="BM158" s="228" t="s">
        <v>223</v>
      </c>
    </row>
    <row r="159" s="2" customFormat="1">
      <c r="A159" s="35"/>
      <c r="B159" s="36"/>
      <c r="C159" s="37"/>
      <c r="D159" s="235" t="s">
        <v>152</v>
      </c>
      <c r="E159" s="37"/>
      <c r="F159" s="236" t="s">
        <v>224</v>
      </c>
      <c r="G159" s="37"/>
      <c r="H159" s="37"/>
      <c r="I159" s="232"/>
      <c r="J159" s="37"/>
      <c r="K159" s="37"/>
      <c r="L159" s="41"/>
      <c r="M159" s="233"/>
      <c r="N159" s="234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152</v>
      </c>
      <c r="AU159" s="14" t="s">
        <v>87</v>
      </c>
    </row>
    <row r="160" s="2" customFormat="1" ht="16.5" customHeight="1">
      <c r="A160" s="35"/>
      <c r="B160" s="36"/>
      <c r="C160" s="237" t="s">
        <v>148</v>
      </c>
      <c r="D160" s="237" t="s">
        <v>154</v>
      </c>
      <c r="E160" s="238" t="s">
        <v>225</v>
      </c>
      <c r="F160" s="239" t="s">
        <v>226</v>
      </c>
      <c r="G160" s="240" t="s">
        <v>163</v>
      </c>
      <c r="H160" s="241">
        <v>2</v>
      </c>
      <c r="I160" s="242"/>
      <c r="J160" s="243">
        <f>ROUND(I160*H160,0)</f>
        <v>0</v>
      </c>
      <c r="K160" s="244"/>
      <c r="L160" s="245"/>
      <c r="M160" s="246" t="s">
        <v>1</v>
      </c>
      <c r="N160" s="247" t="s">
        <v>43</v>
      </c>
      <c r="O160" s="88"/>
      <c r="P160" s="226">
        <f>O160*H160</f>
        <v>0</v>
      </c>
      <c r="Q160" s="226">
        <v>6.9999999999999994E-05</v>
      </c>
      <c r="R160" s="226">
        <f>Q160*H160</f>
        <v>0.00013999999999999999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157</v>
      </c>
      <c r="AT160" s="228" t="s">
        <v>154</v>
      </c>
      <c r="AU160" s="228" t="s">
        <v>87</v>
      </c>
      <c r="AY160" s="14" t="s">
        <v>141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</v>
      </c>
      <c r="BK160" s="229">
        <f>ROUND(I160*H160,0)</f>
        <v>0</v>
      </c>
      <c r="BL160" s="14" t="s">
        <v>148</v>
      </c>
      <c r="BM160" s="228" t="s">
        <v>227</v>
      </c>
    </row>
    <row r="161" s="2" customFormat="1">
      <c r="A161" s="35"/>
      <c r="B161" s="36"/>
      <c r="C161" s="37"/>
      <c r="D161" s="235" t="s">
        <v>152</v>
      </c>
      <c r="E161" s="37"/>
      <c r="F161" s="236" t="s">
        <v>228</v>
      </c>
      <c r="G161" s="37"/>
      <c r="H161" s="37"/>
      <c r="I161" s="232"/>
      <c r="J161" s="37"/>
      <c r="K161" s="37"/>
      <c r="L161" s="41"/>
      <c r="M161" s="233"/>
      <c r="N161" s="234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152</v>
      </c>
      <c r="AU161" s="14" t="s">
        <v>87</v>
      </c>
    </row>
    <row r="162" s="2" customFormat="1" ht="24.15" customHeight="1">
      <c r="A162" s="35"/>
      <c r="B162" s="36"/>
      <c r="C162" s="237" t="s">
        <v>229</v>
      </c>
      <c r="D162" s="237" t="s">
        <v>154</v>
      </c>
      <c r="E162" s="238" t="s">
        <v>230</v>
      </c>
      <c r="F162" s="239" t="s">
        <v>231</v>
      </c>
      <c r="G162" s="240" t="s">
        <v>163</v>
      </c>
      <c r="H162" s="241">
        <v>1</v>
      </c>
      <c r="I162" s="242"/>
      <c r="J162" s="243">
        <f>ROUND(I162*H162,0)</f>
        <v>0</v>
      </c>
      <c r="K162" s="244"/>
      <c r="L162" s="245"/>
      <c r="M162" s="246" t="s">
        <v>1</v>
      </c>
      <c r="N162" s="247" t="s">
        <v>43</v>
      </c>
      <c r="O162" s="88"/>
      <c r="P162" s="226">
        <f>O162*H162</f>
        <v>0</v>
      </c>
      <c r="Q162" s="226">
        <v>6.0000000000000002E-05</v>
      </c>
      <c r="R162" s="226">
        <f>Q162*H162</f>
        <v>6.0000000000000002E-05</v>
      </c>
      <c r="S162" s="226">
        <v>0</v>
      </c>
      <c r="T162" s="22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8" t="s">
        <v>157</v>
      </c>
      <c r="AT162" s="228" t="s">
        <v>154</v>
      </c>
      <c r="AU162" s="228" t="s">
        <v>87</v>
      </c>
      <c r="AY162" s="14" t="s">
        <v>141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4" t="s">
        <v>8</v>
      </c>
      <c r="BK162" s="229">
        <f>ROUND(I162*H162,0)</f>
        <v>0</v>
      </c>
      <c r="BL162" s="14" t="s">
        <v>148</v>
      </c>
      <c r="BM162" s="228" t="s">
        <v>232</v>
      </c>
    </row>
    <row r="163" s="2" customFormat="1">
      <c r="A163" s="35"/>
      <c r="B163" s="36"/>
      <c r="C163" s="37"/>
      <c r="D163" s="235" t="s">
        <v>152</v>
      </c>
      <c r="E163" s="37"/>
      <c r="F163" s="236" t="s">
        <v>233</v>
      </c>
      <c r="G163" s="37"/>
      <c r="H163" s="37"/>
      <c r="I163" s="232"/>
      <c r="J163" s="37"/>
      <c r="K163" s="37"/>
      <c r="L163" s="41"/>
      <c r="M163" s="233"/>
      <c r="N163" s="234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152</v>
      </c>
      <c r="AU163" s="14" t="s">
        <v>87</v>
      </c>
    </row>
    <row r="164" s="2" customFormat="1" ht="16.5" customHeight="1">
      <c r="A164" s="35"/>
      <c r="B164" s="36"/>
      <c r="C164" s="237" t="s">
        <v>234</v>
      </c>
      <c r="D164" s="237" t="s">
        <v>154</v>
      </c>
      <c r="E164" s="238" t="s">
        <v>235</v>
      </c>
      <c r="F164" s="239" t="s">
        <v>236</v>
      </c>
      <c r="G164" s="240" t="s">
        <v>163</v>
      </c>
      <c r="H164" s="241">
        <v>2</v>
      </c>
      <c r="I164" s="242"/>
      <c r="J164" s="243">
        <f>ROUND(I164*H164,0)</f>
        <v>0</v>
      </c>
      <c r="K164" s="244"/>
      <c r="L164" s="245"/>
      <c r="M164" s="246" t="s">
        <v>1</v>
      </c>
      <c r="N164" s="247" t="s">
        <v>43</v>
      </c>
      <c r="O164" s="88"/>
      <c r="P164" s="226">
        <f>O164*H164</f>
        <v>0</v>
      </c>
      <c r="Q164" s="226">
        <v>0.00012</v>
      </c>
      <c r="R164" s="226">
        <f>Q164*H164</f>
        <v>0.00024000000000000001</v>
      </c>
      <c r="S164" s="226">
        <v>0</v>
      </c>
      <c r="T164" s="22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8" t="s">
        <v>157</v>
      </c>
      <c r="AT164" s="228" t="s">
        <v>154</v>
      </c>
      <c r="AU164" s="228" t="s">
        <v>87</v>
      </c>
      <c r="AY164" s="14" t="s">
        <v>141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4" t="s">
        <v>8</v>
      </c>
      <c r="BK164" s="229">
        <f>ROUND(I164*H164,0)</f>
        <v>0</v>
      </c>
      <c r="BL164" s="14" t="s">
        <v>148</v>
      </c>
      <c r="BM164" s="228" t="s">
        <v>237</v>
      </c>
    </row>
    <row r="165" s="2" customFormat="1">
      <c r="A165" s="35"/>
      <c r="B165" s="36"/>
      <c r="C165" s="37"/>
      <c r="D165" s="235" t="s">
        <v>152</v>
      </c>
      <c r="E165" s="37"/>
      <c r="F165" s="236" t="s">
        <v>238</v>
      </c>
      <c r="G165" s="37"/>
      <c r="H165" s="37"/>
      <c r="I165" s="232"/>
      <c r="J165" s="37"/>
      <c r="K165" s="37"/>
      <c r="L165" s="41"/>
      <c r="M165" s="233"/>
      <c r="N165" s="234"/>
      <c r="O165" s="88"/>
      <c r="P165" s="88"/>
      <c r="Q165" s="88"/>
      <c r="R165" s="88"/>
      <c r="S165" s="88"/>
      <c r="T165" s="89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152</v>
      </c>
      <c r="AU165" s="14" t="s">
        <v>87</v>
      </c>
    </row>
    <row r="166" s="2" customFormat="1" ht="33" customHeight="1">
      <c r="A166" s="35"/>
      <c r="B166" s="36"/>
      <c r="C166" s="216" t="s">
        <v>239</v>
      </c>
      <c r="D166" s="216" t="s">
        <v>144</v>
      </c>
      <c r="E166" s="217" t="s">
        <v>240</v>
      </c>
      <c r="F166" s="218" t="s">
        <v>241</v>
      </c>
      <c r="G166" s="219" t="s">
        <v>163</v>
      </c>
      <c r="H166" s="220">
        <v>1</v>
      </c>
      <c r="I166" s="221"/>
      <c r="J166" s="222">
        <f>ROUND(I166*H166,0)</f>
        <v>0</v>
      </c>
      <c r="K166" s="223"/>
      <c r="L166" s="41"/>
      <c r="M166" s="224" t="s">
        <v>1</v>
      </c>
      <c r="N166" s="225" t="s">
        <v>43</v>
      </c>
      <c r="O166" s="88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148</v>
      </c>
      <c r="AT166" s="228" t="s">
        <v>144</v>
      </c>
      <c r="AU166" s="228" t="s">
        <v>87</v>
      </c>
      <c r="AY166" s="14" t="s">
        <v>141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</v>
      </c>
      <c r="BK166" s="229">
        <f>ROUND(I166*H166,0)</f>
        <v>0</v>
      </c>
      <c r="BL166" s="14" t="s">
        <v>148</v>
      </c>
      <c r="BM166" s="228" t="s">
        <v>242</v>
      </c>
    </row>
    <row r="167" s="2" customFormat="1">
      <c r="A167" s="35"/>
      <c r="B167" s="36"/>
      <c r="C167" s="37"/>
      <c r="D167" s="230" t="s">
        <v>150</v>
      </c>
      <c r="E167" s="37"/>
      <c r="F167" s="231" t="s">
        <v>243</v>
      </c>
      <c r="G167" s="37"/>
      <c r="H167" s="37"/>
      <c r="I167" s="232"/>
      <c r="J167" s="37"/>
      <c r="K167" s="37"/>
      <c r="L167" s="41"/>
      <c r="M167" s="233"/>
      <c r="N167" s="234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150</v>
      </c>
      <c r="AU167" s="14" t="s">
        <v>87</v>
      </c>
    </row>
    <row r="168" s="2" customFormat="1">
      <c r="A168" s="35"/>
      <c r="B168" s="36"/>
      <c r="C168" s="37"/>
      <c r="D168" s="235" t="s">
        <v>152</v>
      </c>
      <c r="E168" s="37"/>
      <c r="F168" s="236" t="s">
        <v>244</v>
      </c>
      <c r="G168" s="37"/>
      <c r="H168" s="37"/>
      <c r="I168" s="232"/>
      <c r="J168" s="37"/>
      <c r="K168" s="37"/>
      <c r="L168" s="41"/>
      <c r="M168" s="233"/>
      <c r="N168" s="234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152</v>
      </c>
      <c r="AU168" s="14" t="s">
        <v>87</v>
      </c>
    </row>
    <row r="169" s="2" customFormat="1" ht="16.5" customHeight="1">
      <c r="A169" s="35"/>
      <c r="B169" s="36"/>
      <c r="C169" s="237" t="s">
        <v>245</v>
      </c>
      <c r="D169" s="237" t="s">
        <v>154</v>
      </c>
      <c r="E169" s="238" t="s">
        <v>246</v>
      </c>
      <c r="F169" s="239" t="s">
        <v>247</v>
      </c>
      <c r="G169" s="240" t="s">
        <v>163</v>
      </c>
      <c r="H169" s="241">
        <v>1</v>
      </c>
      <c r="I169" s="242"/>
      <c r="J169" s="243">
        <f>ROUND(I169*H169,0)</f>
        <v>0</v>
      </c>
      <c r="K169" s="244"/>
      <c r="L169" s="245"/>
      <c r="M169" s="246" t="s">
        <v>1</v>
      </c>
      <c r="N169" s="247" t="s">
        <v>43</v>
      </c>
      <c r="O169" s="88"/>
      <c r="P169" s="226">
        <f>O169*H169</f>
        <v>0</v>
      </c>
      <c r="Q169" s="226">
        <v>0.00011</v>
      </c>
      <c r="R169" s="226">
        <f>Q169*H169</f>
        <v>0.00011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157</v>
      </c>
      <c r="AT169" s="228" t="s">
        <v>154</v>
      </c>
      <c r="AU169" s="228" t="s">
        <v>87</v>
      </c>
      <c r="AY169" s="14" t="s">
        <v>141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</v>
      </c>
      <c r="BK169" s="229">
        <f>ROUND(I169*H169,0)</f>
        <v>0</v>
      </c>
      <c r="BL169" s="14" t="s">
        <v>148</v>
      </c>
      <c r="BM169" s="228" t="s">
        <v>248</v>
      </c>
    </row>
    <row r="170" s="2" customFormat="1">
      <c r="A170" s="35"/>
      <c r="B170" s="36"/>
      <c r="C170" s="37"/>
      <c r="D170" s="235" t="s">
        <v>152</v>
      </c>
      <c r="E170" s="37"/>
      <c r="F170" s="236" t="s">
        <v>249</v>
      </c>
      <c r="G170" s="37"/>
      <c r="H170" s="37"/>
      <c r="I170" s="232"/>
      <c r="J170" s="37"/>
      <c r="K170" s="37"/>
      <c r="L170" s="41"/>
      <c r="M170" s="233"/>
      <c r="N170" s="234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152</v>
      </c>
      <c r="AU170" s="14" t="s">
        <v>87</v>
      </c>
    </row>
    <row r="171" s="2" customFormat="1" ht="33" customHeight="1">
      <c r="A171" s="35"/>
      <c r="B171" s="36"/>
      <c r="C171" s="216" t="s">
        <v>7</v>
      </c>
      <c r="D171" s="216" t="s">
        <v>144</v>
      </c>
      <c r="E171" s="217" t="s">
        <v>250</v>
      </c>
      <c r="F171" s="218" t="s">
        <v>251</v>
      </c>
      <c r="G171" s="219" t="s">
        <v>163</v>
      </c>
      <c r="H171" s="220">
        <v>2</v>
      </c>
      <c r="I171" s="221"/>
      <c r="J171" s="222">
        <f>ROUND(I171*H171,0)</f>
        <v>0</v>
      </c>
      <c r="K171" s="223"/>
      <c r="L171" s="41"/>
      <c r="M171" s="224" t="s">
        <v>1</v>
      </c>
      <c r="N171" s="225" t="s">
        <v>43</v>
      </c>
      <c r="O171" s="88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8" t="s">
        <v>148</v>
      </c>
      <c r="AT171" s="228" t="s">
        <v>144</v>
      </c>
      <c r="AU171" s="228" t="s">
        <v>87</v>
      </c>
      <c r="AY171" s="14" t="s">
        <v>141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4" t="s">
        <v>8</v>
      </c>
      <c r="BK171" s="229">
        <f>ROUND(I171*H171,0)</f>
        <v>0</v>
      </c>
      <c r="BL171" s="14" t="s">
        <v>148</v>
      </c>
      <c r="BM171" s="228" t="s">
        <v>252</v>
      </c>
    </row>
    <row r="172" s="2" customFormat="1">
      <c r="A172" s="35"/>
      <c r="B172" s="36"/>
      <c r="C172" s="37"/>
      <c r="D172" s="230" t="s">
        <v>150</v>
      </c>
      <c r="E172" s="37"/>
      <c r="F172" s="231" t="s">
        <v>253</v>
      </c>
      <c r="G172" s="37"/>
      <c r="H172" s="37"/>
      <c r="I172" s="232"/>
      <c r="J172" s="37"/>
      <c r="K172" s="37"/>
      <c r="L172" s="41"/>
      <c r="M172" s="233"/>
      <c r="N172" s="234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150</v>
      </c>
      <c r="AU172" s="14" t="s">
        <v>87</v>
      </c>
    </row>
    <row r="173" s="2" customFormat="1">
      <c r="A173" s="35"/>
      <c r="B173" s="36"/>
      <c r="C173" s="37"/>
      <c r="D173" s="235" t="s">
        <v>152</v>
      </c>
      <c r="E173" s="37"/>
      <c r="F173" s="236" t="s">
        <v>254</v>
      </c>
      <c r="G173" s="37"/>
      <c r="H173" s="37"/>
      <c r="I173" s="232"/>
      <c r="J173" s="37"/>
      <c r="K173" s="37"/>
      <c r="L173" s="41"/>
      <c r="M173" s="233"/>
      <c r="N173" s="234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152</v>
      </c>
      <c r="AU173" s="14" t="s">
        <v>87</v>
      </c>
    </row>
    <row r="174" s="2" customFormat="1" ht="33" customHeight="1">
      <c r="A174" s="35"/>
      <c r="B174" s="36"/>
      <c r="C174" s="216" t="s">
        <v>255</v>
      </c>
      <c r="D174" s="216" t="s">
        <v>144</v>
      </c>
      <c r="E174" s="217" t="s">
        <v>256</v>
      </c>
      <c r="F174" s="218" t="s">
        <v>257</v>
      </c>
      <c r="G174" s="219" t="s">
        <v>163</v>
      </c>
      <c r="H174" s="220">
        <v>4</v>
      </c>
      <c r="I174" s="221"/>
      <c r="J174" s="222">
        <f>ROUND(I174*H174,0)</f>
        <v>0</v>
      </c>
      <c r="K174" s="223"/>
      <c r="L174" s="41"/>
      <c r="M174" s="224" t="s">
        <v>1</v>
      </c>
      <c r="N174" s="225" t="s">
        <v>43</v>
      </c>
      <c r="O174" s="88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148</v>
      </c>
      <c r="AT174" s="228" t="s">
        <v>144</v>
      </c>
      <c r="AU174" s="228" t="s">
        <v>87</v>
      </c>
      <c r="AY174" s="14" t="s">
        <v>141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</v>
      </c>
      <c r="BK174" s="229">
        <f>ROUND(I174*H174,0)</f>
        <v>0</v>
      </c>
      <c r="BL174" s="14" t="s">
        <v>148</v>
      </c>
      <c r="BM174" s="228" t="s">
        <v>258</v>
      </c>
    </row>
    <row r="175" s="2" customFormat="1">
      <c r="A175" s="35"/>
      <c r="B175" s="36"/>
      <c r="C175" s="37"/>
      <c r="D175" s="235" t="s">
        <v>152</v>
      </c>
      <c r="E175" s="37"/>
      <c r="F175" s="236" t="s">
        <v>259</v>
      </c>
      <c r="G175" s="37"/>
      <c r="H175" s="37"/>
      <c r="I175" s="232"/>
      <c r="J175" s="37"/>
      <c r="K175" s="37"/>
      <c r="L175" s="41"/>
      <c r="M175" s="233"/>
      <c r="N175" s="234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152</v>
      </c>
      <c r="AU175" s="14" t="s">
        <v>87</v>
      </c>
    </row>
    <row r="176" s="2" customFormat="1" ht="37.8" customHeight="1">
      <c r="A176" s="35"/>
      <c r="B176" s="36"/>
      <c r="C176" s="216" t="s">
        <v>260</v>
      </c>
      <c r="D176" s="216" t="s">
        <v>144</v>
      </c>
      <c r="E176" s="217" t="s">
        <v>261</v>
      </c>
      <c r="F176" s="218" t="s">
        <v>262</v>
      </c>
      <c r="G176" s="219" t="s">
        <v>163</v>
      </c>
      <c r="H176" s="220">
        <v>4</v>
      </c>
      <c r="I176" s="221"/>
      <c r="J176" s="222">
        <f>ROUND(I176*H176,0)</f>
        <v>0</v>
      </c>
      <c r="K176" s="223"/>
      <c r="L176" s="41"/>
      <c r="M176" s="224" t="s">
        <v>1</v>
      </c>
      <c r="N176" s="225" t="s">
        <v>43</v>
      </c>
      <c r="O176" s="88"/>
      <c r="P176" s="226">
        <f>O176*H176</f>
        <v>0</v>
      </c>
      <c r="Q176" s="226">
        <v>0</v>
      </c>
      <c r="R176" s="226">
        <f>Q176*H176</f>
        <v>0</v>
      </c>
      <c r="S176" s="226">
        <v>5.0000000000000002E-05</v>
      </c>
      <c r="T176" s="227">
        <f>S176*H176</f>
        <v>0.00020000000000000001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148</v>
      </c>
      <c r="AT176" s="228" t="s">
        <v>144</v>
      </c>
      <c r="AU176" s="228" t="s">
        <v>87</v>
      </c>
      <c r="AY176" s="14" t="s">
        <v>141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</v>
      </c>
      <c r="BK176" s="229">
        <f>ROUND(I176*H176,0)</f>
        <v>0</v>
      </c>
      <c r="BL176" s="14" t="s">
        <v>148</v>
      </c>
      <c r="BM176" s="228" t="s">
        <v>263</v>
      </c>
    </row>
    <row r="177" s="2" customFormat="1">
      <c r="A177" s="35"/>
      <c r="B177" s="36"/>
      <c r="C177" s="37"/>
      <c r="D177" s="230" t="s">
        <v>150</v>
      </c>
      <c r="E177" s="37"/>
      <c r="F177" s="231" t="s">
        <v>264</v>
      </c>
      <c r="G177" s="37"/>
      <c r="H177" s="37"/>
      <c r="I177" s="232"/>
      <c r="J177" s="37"/>
      <c r="K177" s="37"/>
      <c r="L177" s="41"/>
      <c r="M177" s="233"/>
      <c r="N177" s="234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150</v>
      </c>
      <c r="AU177" s="14" t="s">
        <v>87</v>
      </c>
    </row>
    <row r="178" s="2" customFormat="1">
      <c r="A178" s="35"/>
      <c r="B178" s="36"/>
      <c r="C178" s="37"/>
      <c r="D178" s="235" t="s">
        <v>152</v>
      </c>
      <c r="E178" s="37"/>
      <c r="F178" s="236" t="s">
        <v>265</v>
      </c>
      <c r="G178" s="37"/>
      <c r="H178" s="37"/>
      <c r="I178" s="232"/>
      <c r="J178" s="37"/>
      <c r="K178" s="37"/>
      <c r="L178" s="41"/>
      <c r="M178" s="233"/>
      <c r="N178" s="234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152</v>
      </c>
      <c r="AU178" s="14" t="s">
        <v>87</v>
      </c>
    </row>
    <row r="179" s="2" customFormat="1" ht="37.8" customHeight="1">
      <c r="A179" s="35"/>
      <c r="B179" s="36"/>
      <c r="C179" s="216" t="s">
        <v>266</v>
      </c>
      <c r="D179" s="216" t="s">
        <v>144</v>
      </c>
      <c r="E179" s="217" t="s">
        <v>267</v>
      </c>
      <c r="F179" s="218" t="s">
        <v>268</v>
      </c>
      <c r="G179" s="219" t="s">
        <v>163</v>
      </c>
      <c r="H179" s="220">
        <v>2</v>
      </c>
      <c r="I179" s="221"/>
      <c r="J179" s="222">
        <f>ROUND(I179*H179,0)</f>
        <v>0</v>
      </c>
      <c r="K179" s="223"/>
      <c r="L179" s="41"/>
      <c r="M179" s="224" t="s">
        <v>1</v>
      </c>
      <c r="N179" s="225" t="s">
        <v>43</v>
      </c>
      <c r="O179" s="88"/>
      <c r="P179" s="226">
        <f>O179*H179</f>
        <v>0</v>
      </c>
      <c r="Q179" s="226">
        <v>0</v>
      </c>
      <c r="R179" s="226">
        <f>Q179*H179</f>
        <v>0</v>
      </c>
      <c r="S179" s="226">
        <v>0.00010000000000000001</v>
      </c>
      <c r="T179" s="227">
        <f>S179*H179</f>
        <v>0.00020000000000000001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148</v>
      </c>
      <c r="AT179" s="228" t="s">
        <v>144</v>
      </c>
      <c r="AU179" s="228" t="s">
        <v>87</v>
      </c>
      <c r="AY179" s="14" t="s">
        <v>141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</v>
      </c>
      <c r="BK179" s="229">
        <f>ROUND(I179*H179,0)</f>
        <v>0</v>
      </c>
      <c r="BL179" s="14" t="s">
        <v>148</v>
      </c>
      <c r="BM179" s="228" t="s">
        <v>269</v>
      </c>
    </row>
    <row r="180" s="2" customFormat="1">
      <c r="A180" s="35"/>
      <c r="B180" s="36"/>
      <c r="C180" s="37"/>
      <c r="D180" s="230" t="s">
        <v>150</v>
      </c>
      <c r="E180" s="37"/>
      <c r="F180" s="231" t="s">
        <v>270</v>
      </c>
      <c r="G180" s="37"/>
      <c r="H180" s="37"/>
      <c r="I180" s="232"/>
      <c r="J180" s="37"/>
      <c r="K180" s="37"/>
      <c r="L180" s="41"/>
      <c r="M180" s="233"/>
      <c r="N180" s="234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150</v>
      </c>
      <c r="AU180" s="14" t="s">
        <v>87</v>
      </c>
    </row>
    <row r="181" s="2" customFormat="1">
      <c r="A181" s="35"/>
      <c r="B181" s="36"/>
      <c r="C181" s="37"/>
      <c r="D181" s="235" t="s">
        <v>152</v>
      </c>
      <c r="E181" s="37"/>
      <c r="F181" s="236" t="s">
        <v>271</v>
      </c>
      <c r="G181" s="37"/>
      <c r="H181" s="37"/>
      <c r="I181" s="232"/>
      <c r="J181" s="37"/>
      <c r="K181" s="37"/>
      <c r="L181" s="41"/>
      <c r="M181" s="233"/>
      <c r="N181" s="234"/>
      <c r="O181" s="88"/>
      <c r="P181" s="88"/>
      <c r="Q181" s="88"/>
      <c r="R181" s="88"/>
      <c r="S181" s="88"/>
      <c r="T181" s="89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4" t="s">
        <v>152</v>
      </c>
      <c r="AU181" s="14" t="s">
        <v>87</v>
      </c>
    </row>
    <row r="182" s="2" customFormat="1" ht="37.8" customHeight="1">
      <c r="A182" s="35"/>
      <c r="B182" s="36"/>
      <c r="C182" s="216" t="s">
        <v>272</v>
      </c>
      <c r="D182" s="216" t="s">
        <v>144</v>
      </c>
      <c r="E182" s="217" t="s">
        <v>273</v>
      </c>
      <c r="F182" s="218" t="s">
        <v>274</v>
      </c>
      <c r="G182" s="219" t="s">
        <v>163</v>
      </c>
      <c r="H182" s="220">
        <v>10</v>
      </c>
      <c r="I182" s="221"/>
      <c r="J182" s="222">
        <f>ROUND(I182*H182,0)</f>
        <v>0</v>
      </c>
      <c r="K182" s="223"/>
      <c r="L182" s="41"/>
      <c r="M182" s="224" t="s">
        <v>1</v>
      </c>
      <c r="N182" s="225" t="s">
        <v>43</v>
      </c>
      <c r="O182" s="88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8" t="s">
        <v>148</v>
      </c>
      <c r="AT182" s="228" t="s">
        <v>144</v>
      </c>
      <c r="AU182" s="228" t="s">
        <v>87</v>
      </c>
      <c r="AY182" s="14" t="s">
        <v>141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4" t="s">
        <v>8</v>
      </c>
      <c r="BK182" s="229">
        <f>ROUND(I182*H182,0)</f>
        <v>0</v>
      </c>
      <c r="BL182" s="14" t="s">
        <v>148</v>
      </c>
      <c r="BM182" s="228" t="s">
        <v>275</v>
      </c>
    </row>
    <row r="183" s="2" customFormat="1">
      <c r="A183" s="35"/>
      <c r="B183" s="36"/>
      <c r="C183" s="37"/>
      <c r="D183" s="235" t="s">
        <v>152</v>
      </c>
      <c r="E183" s="37"/>
      <c r="F183" s="236" t="s">
        <v>276</v>
      </c>
      <c r="G183" s="37"/>
      <c r="H183" s="37"/>
      <c r="I183" s="232"/>
      <c r="J183" s="37"/>
      <c r="K183" s="37"/>
      <c r="L183" s="41"/>
      <c r="M183" s="233"/>
      <c r="N183" s="234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152</v>
      </c>
      <c r="AU183" s="14" t="s">
        <v>87</v>
      </c>
    </row>
    <row r="184" s="2" customFormat="1" ht="37.8" customHeight="1">
      <c r="A184" s="35"/>
      <c r="B184" s="36"/>
      <c r="C184" s="216" t="s">
        <v>277</v>
      </c>
      <c r="D184" s="216" t="s">
        <v>144</v>
      </c>
      <c r="E184" s="217" t="s">
        <v>278</v>
      </c>
      <c r="F184" s="218" t="s">
        <v>279</v>
      </c>
      <c r="G184" s="219" t="s">
        <v>163</v>
      </c>
      <c r="H184" s="220">
        <v>1</v>
      </c>
      <c r="I184" s="221"/>
      <c r="J184" s="222">
        <f>ROUND(I184*H184,0)</f>
        <v>0</v>
      </c>
      <c r="K184" s="223"/>
      <c r="L184" s="41"/>
      <c r="M184" s="224" t="s">
        <v>1</v>
      </c>
      <c r="N184" s="225" t="s">
        <v>43</v>
      </c>
      <c r="O184" s="88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8" t="s">
        <v>148</v>
      </c>
      <c r="AT184" s="228" t="s">
        <v>144</v>
      </c>
      <c r="AU184" s="228" t="s">
        <v>87</v>
      </c>
      <c r="AY184" s="14" t="s">
        <v>141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4" t="s">
        <v>8</v>
      </c>
      <c r="BK184" s="229">
        <f>ROUND(I184*H184,0)</f>
        <v>0</v>
      </c>
      <c r="BL184" s="14" t="s">
        <v>148</v>
      </c>
      <c r="BM184" s="228" t="s">
        <v>280</v>
      </c>
    </row>
    <row r="185" s="2" customFormat="1">
      <c r="A185" s="35"/>
      <c r="B185" s="36"/>
      <c r="C185" s="37"/>
      <c r="D185" s="230" t="s">
        <v>150</v>
      </c>
      <c r="E185" s="37"/>
      <c r="F185" s="231" t="s">
        <v>281</v>
      </c>
      <c r="G185" s="37"/>
      <c r="H185" s="37"/>
      <c r="I185" s="232"/>
      <c r="J185" s="37"/>
      <c r="K185" s="37"/>
      <c r="L185" s="41"/>
      <c r="M185" s="233"/>
      <c r="N185" s="234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150</v>
      </c>
      <c r="AU185" s="14" t="s">
        <v>87</v>
      </c>
    </row>
    <row r="186" s="2" customFormat="1">
      <c r="A186" s="35"/>
      <c r="B186" s="36"/>
      <c r="C186" s="37"/>
      <c r="D186" s="235" t="s">
        <v>152</v>
      </c>
      <c r="E186" s="37"/>
      <c r="F186" s="236" t="s">
        <v>244</v>
      </c>
      <c r="G186" s="37"/>
      <c r="H186" s="37"/>
      <c r="I186" s="232"/>
      <c r="J186" s="37"/>
      <c r="K186" s="37"/>
      <c r="L186" s="41"/>
      <c r="M186" s="233"/>
      <c r="N186" s="234"/>
      <c r="O186" s="88"/>
      <c r="P186" s="88"/>
      <c r="Q186" s="88"/>
      <c r="R186" s="88"/>
      <c r="S186" s="88"/>
      <c r="T186" s="89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4" t="s">
        <v>152</v>
      </c>
      <c r="AU186" s="14" t="s">
        <v>87</v>
      </c>
    </row>
    <row r="187" s="2" customFormat="1" ht="21.75" customHeight="1">
      <c r="A187" s="35"/>
      <c r="B187" s="36"/>
      <c r="C187" s="216" t="s">
        <v>282</v>
      </c>
      <c r="D187" s="216" t="s">
        <v>144</v>
      </c>
      <c r="E187" s="217" t="s">
        <v>283</v>
      </c>
      <c r="F187" s="218" t="s">
        <v>284</v>
      </c>
      <c r="G187" s="219" t="s">
        <v>163</v>
      </c>
      <c r="H187" s="220">
        <v>1</v>
      </c>
      <c r="I187" s="221"/>
      <c r="J187" s="222">
        <f>ROUND(I187*H187,0)</f>
        <v>0</v>
      </c>
      <c r="K187" s="223"/>
      <c r="L187" s="41"/>
      <c r="M187" s="224" t="s">
        <v>1</v>
      </c>
      <c r="N187" s="225" t="s">
        <v>43</v>
      </c>
      <c r="O187" s="88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8" t="s">
        <v>148</v>
      </c>
      <c r="AT187" s="228" t="s">
        <v>144</v>
      </c>
      <c r="AU187" s="228" t="s">
        <v>87</v>
      </c>
      <c r="AY187" s="14" t="s">
        <v>141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4" t="s">
        <v>8</v>
      </c>
      <c r="BK187" s="229">
        <f>ROUND(I187*H187,0)</f>
        <v>0</v>
      </c>
      <c r="BL187" s="14" t="s">
        <v>148</v>
      </c>
      <c r="BM187" s="228" t="s">
        <v>285</v>
      </c>
    </row>
    <row r="188" s="2" customFormat="1">
      <c r="A188" s="35"/>
      <c r="B188" s="36"/>
      <c r="C188" s="37"/>
      <c r="D188" s="230" t="s">
        <v>150</v>
      </c>
      <c r="E188" s="37"/>
      <c r="F188" s="231" t="s">
        <v>286</v>
      </c>
      <c r="G188" s="37"/>
      <c r="H188" s="37"/>
      <c r="I188" s="232"/>
      <c r="J188" s="37"/>
      <c r="K188" s="37"/>
      <c r="L188" s="41"/>
      <c r="M188" s="233"/>
      <c r="N188" s="234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150</v>
      </c>
      <c r="AU188" s="14" t="s">
        <v>87</v>
      </c>
    </row>
    <row r="189" s="2" customFormat="1">
      <c r="A189" s="35"/>
      <c r="B189" s="36"/>
      <c r="C189" s="37"/>
      <c r="D189" s="235" t="s">
        <v>152</v>
      </c>
      <c r="E189" s="37"/>
      <c r="F189" s="236" t="s">
        <v>287</v>
      </c>
      <c r="G189" s="37"/>
      <c r="H189" s="37"/>
      <c r="I189" s="232"/>
      <c r="J189" s="37"/>
      <c r="K189" s="37"/>
      <c r="L189" s="41"/>
      <c r="M189" s="233"/>
      <c r="N189" s="234"/>
      <c r="O189" s="88"/>
      <c r="P189" s="88"/>
      <c r="Q189" s="88"/>
      <c r="R189" s="88"/>
      <c r="S189" s="88"/>
      <c r="T189" s="89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4" t="s">
        <v>152</v>
      </c>
      <c r="AU189" s="14" t="s">
        <v>87</v>
      </c>
    </row>
    <row r="190" s="2" customFormat="1" ht="24.15" customHeight="1">
      <c r="A190" s="35"/>
      <c r="B190" s="36"/>
      <c r="C190" s="237" t="s">
        <v>288</v>
      </c>
      <c r="D190" s="237" t="s">
        <v>154</v>
      </c>
      <c r="E190" s="238" t="s">
        <v>289</v>
      </c>
      <c r="F190" s="239" t="s">
        <v>290</v>
      </c>
      <c r="G190" s="240" t="s">
        <v>163</v>
      </c>
      <c r="H190" s="241">
        <v>1</v>
      </c>
      <c r="I190" s="242"/>
      <c r="J190" s="243">
        <f>ROUND(I190*H190,0)</f>
        <v>0</v>
      </c>
      <c r="K190" s="244"/>
      <c r="L190" s="245"/>
      <c r="M190" s="246" t="s">
        <v>1</v>
      </c>
      <c r="N190" s="247" t="s">
        <v>43</v>
      </c>
      <c r="O190" s="88"/>
      <c r="P190" s="226">
        <f>O190*H190</f>
        <v>0</v>
      </c>
      <c r="Q190" s="226">
        <v>0.00012999999999999999</v>
      </c>
      <c r="R190" s="226">
        <f>Q190*H190</f>
        <v>0.00012999999999999999</v>
      </c>
      <c r="S190" s="226">
        <v>0</v>
      </c>
      <c r="T190" s="22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8" t="s">
        <v>157</v>
      </c>
      <c r="AT190" s="228" t="s">
        <v>154</v>
      </c>
      <c r="AU190" s="228" t="s">
        <v>87</v>
      </c>
      <c r="AY190" s="14" t="s">
        <v>141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4" t="s">
        <v>8</v>
      </c>
      <c r="BK190" s="229">
        <f>ROUND(I190*H190,0)</f>
        <v>0</v>
      </c>
      <c r="BL190" s="14" t="s">
        <v>148</v>
      </c>
      <c r="BM190" s="228" t="s">
        <v>291</v>
      </c>
    </row>
    <row r="191" s="2" customFormat="1">
      <c r="A191" s="35"/>
      <c r="B191" s="36"/>
      <c r="C191" s="37"/>
      <c r="D191" s="235" t="s">
        <v>152</v>
      </c>
      <c r="E191" s="37"/>
      <c r="F191" s="236" t="s">
        <v>292</v>
      </c>
      <c r="G191" s="37"/>
      <c r="H191" s="37"/>
      <c r="I191" s="232"/>
      <c r="J191" s="37"/>
      <c r="K191" s="37"/>
      <c r="L191" s="41"/>
      <c r="M191" s="233"/>
      <c r="N191" s="234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152</v>
      </c>
      <c r="AU191" s="14" t="s">
        <v>87</v>
      </c>
    </row>
    <row r="192" s="2" customFormat="1" ht="44.25" customHeight="1">
      <c r="A192" s="35"/>
      <c r="B192" s="36"/>
      <c r="C192" s="216" t="s">
        <v>293</v>
      </c>
      <c r="D192" s="216" t="s">
        <v>144</v>
      </c>
      <c r="E192" s="217" t="s">
        <v>294</v>
      </c>
      <c r="F192" s="218" t="s">
        <v>295</v>
      </c>
      <c r="G192" s="219" t="s">
        <v>163</v>
      </c>
      <c r="H192" s="220">
        <v>7</v>
      </c>
      <c r="I192" s="221"/>
      <c r="J192" s="222">
        <f>ROUND(I192*H192,0)</f>
        <v>0</v>
      </c>
      <c r="K192" s="223"/>
      <c r="L192" s="41"/>
      <c r="M192" s="224" t="s">
        <v>1</v>
      </c>
      <c r="N192" s="225" t="s">
        <v>43</v>
      </c>
      <c r="O192" s="88"/>
      <c r="P192" s="226">
        <f>O192*H192</f>
        <v>0</v>
      </c>
      <c r="Q192" s="226">
        <v>0</v>
      </c>
      <c r="R192" s="226">
        <f>Q192*H192</f>
        <v>0</v>
      </c>
      <c r="S192" s="226">
        <v>0.001</v>
      </c>
      <c r="T192" s="227">
        <f>S192*H192</f>
        <v>0.0070000000000000001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8" t="s">
        <v>148</v>
      </c>
      <c r="AT192" s="228" t="s">
        <v>144</v>
      </c>
      <c r="AU192" s="228" t="s">
        <v>87</v>
      </c>
      <c r="AY192" s="14" t="s">
        <v>141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4" t="s">
        <v>8</v>
      </c>
      <c r="BK192" s="229">
        <f>ROUND(I192*H192,0)</f>
        <v>0</v>
      </c>
      <c r="BL192" s="14" t="s">
        <v>148</v>
      </c>
      <c r="BM192" s="228" t="s">
        <v>296</v>
      </c>
    </row>
    <row r="193" s="2" customFormat="1">
      <c r="A193" s="35"/>
      <c r="B193" s="36"/>
      <c r="C193" s="37"/>
      <c r="D193" s="230" t="s">
        <v>150</v>
      </c>
      <c r="E193" s="37"/>
      <c r="F193" s="231" t="s">
        <v>297</v>
      </c>
      <c r="G193" s="37"/>
      <c r="H193" s="37"/>
      <c r="I193" s="232"/>
      <c r="J193" s="37"/>
      <c r="K193" s="37"/>
      <c r="L193" s="41"/>
      <c r="M193" s="233"/>
      <c r="N193" s="234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150</v>
      </c>
      <c r="AU193" s="14" t="s">
        <v>87</v>
      </c>
    </row>
    <row r="194" s="2" customFormat="1">
      <c r="A194" s="35"/>
      <c r="B194" s="36"/>
      <c r="C194" s="37"/>
      <c r="D194" s="235" t="s">
        <v>152</v>
      </c>
      <c r="E194" s="37"/>
      <c r="F194" s="236" t="s">
        <v>298</v>
      </c>
      <c r="G194" s="37"/>
      <c r="H194" s="37"/>
      <c r="I194" s="232"/>
      <c r="J194" s="37"/>
      <c r="K194" s="37"/>
      <c r="L194" s="41"/>
      <c r="M194" s="233"/>
      <c r="N194" s="234"/>
      <c r="O194" s="88"/>
      <c r="P194" s="88"/>
      <c r="Q194" s="88"/>
      <c r="R194" s="88"/>
      <c r="S194" s="88"/>
      <c r="T194" s="89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4" t="s">
        <v>152</v>
      </c>
      <c r="AU194" s="14" t="s">
        <v>87</v>
      </c>
    </row>
    <row r="195" s="2" customFormat="1" ht="37.8" customHeight="1">
      <c r="A195" s="35"/>
      <c r="B195" s="36"/>
      <c r="C195" s="216" t="s">
        <v>299</v>
      </c>
      <c r="D195" s="216" t="s">
        <v>144</v>
      </c>
      <c r="E195" s="217" t="s">
        <v>300</v>
      </c>
      <c r="F195" s="218" t="s">
        <v>301</v>
      </c>
      <c r="G195" s="219" t="s">
        <v>163</v>
      </c>
      <c r="H195" s="220">
        <v>9</v>
      </c>
      <c r="I195" s="221"/>
      <c r="J195" s="222">
        <f>ROUND(I195*H195,0)</f>
        <v>0</v>
      </c>
      <c r="K195" s="223"/>
      <c r="L195" s="41"/>
      <c r="M195" s="224" t="s">
        <v>1</v>
      </c>
      <c r="N195" s="225" t="s">
        <v>43</v>
      </c>
      <c r="O195" s="88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8" t="s">
        <v>148</v>
      </c>
      <c r="AT195" s="228" t="s">
        <v>144</v>
      </c>
      <c r="AU195" s="228" t="s">
        <v>87</v>
      </c>
      <c r="AY195" s="14" t="s">
        <v>141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4" t="s">
        <v>8</v>
      </c>
      <c r="BK195" s="229">
        <f>ROUND(I195*H195,0)</f>
        <v>0</v>
      </c>
      <c r="BL195" s="14" t="s">
        <v>148</v>
      </c>
      <c r="BM195" s="228" t="s">
        <v>302</v>
      </c>
    </row>
    <row r="196" s="2" customFormat="1">
      <c r="A196" s="35"/>
      <c r="B196" s="36"/>
      <c r="C196" s="37"/>
      <c r="D196" s="230" t="s">
        <v>150</v>
      </c>
      <c r="E196" s="37"/>
      <c r="F196" s="231" t="s">
        <v>303</v>
      </c>
      <c r="G196" s="37"/>
      <c r="H196" s="37"/>
      <c r="I196" s="232"/>
      <c r="J196" s="37"/>
      <c r="K196" s="37"/>
      <c r="L196" s="41"/>
      <c r="M196" s="233"/>
      <c r="N196" s="234"/>
      <c r="O196" s="88"/>
      <c r="P196" s="88"/>
      <c r="Q196" s="88"/>
      <c r="R196" s="88"/>
      <c r="S196" s="88"/>
      <c r="T196" s="89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150</v>
      </c>
      <c r="AU196" s="14" t="s">
        <v>87</v>
      </c>
    </row>
    <row r="197" s="2" customFormat="1">
      <c r="A197" s="35"/>
      <c r="B197" s="36"/>
      <c r="C197" s="37"/>
      <c r="D197" s="235" t="s">
        <v>152</v>
      </c>
      <c r="E197" s="37"/>
      <c r="F197" s="236" t="s">
        <v>304</v>
      </c>
      <c r="G197" s="37"/>
      <c r="H197" s="37"/>
      <c r="I197" s="232"/>
      <c r="J197" s="37"/>
      <c r="K197" s="37"/>
      <c r="L197" s="41"/>
      <c r="M197" s="233"/>
      <c r="N197" s="234"/>
      <c r="O197" s="88"/>
      <c r="P197" s="88"/>
      <c r="Q197" s="88"/>
      <c r="R197" s="88"/>
      <c r="S197" s="88"/>
      <c r="T197" s="89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4" t="s">
        <v>152</v>
      </c>
      <c r="AU197" s="14" t="s">
        <v>87</v>
      </c>
    </row>
    <row r="198" s="2" customFormat="1" ht="21.75" customHeight="1">
      <c r="A198" s="35"/>
      <c r="B198" s="36"/>
      <c r="C198" s="237" t="s">
        <v>305</v>
      </c>
      <c r="D198" s="237" t="s">
        <v>154</v>
      </c>
      <c r="E198" s="238" t="s">
        <v>306</v>
      </c>
      <c r="F198" s="239" t="s">
        <v>307</v>
      </c>
      <c r="G198" s="240" t="s">
        <v>163</v>
      </c>
      <c r="H198" s="241">
        <v>1</v>
      </c>
      <c r="I198" s="242"/>
      <c r="J198" s="243">
        <f>ROUND(I198*H198,0)</f>
        <v>0</v>
      </c>
      <c r="K198" s="244"/>
      <c r="L198" s="245"/>
      <c r="M198" s="246" t="s">
        <v>1</v>
      </c>
      <c r="N198" s="247" t="s">
        <v>43</v>
      </c>
      <c r="O198" s="88"/>
      <c r="P198" s="226">
        <f>O198*H198</f>
        <v>0</v>
      </c>
      <c r="Q198" s="226">
        <v>0.0012999999999999999</v>
      </c>
      <c r="R198" s="226">
        <f>Q198*H198</f>
        <v>0.0012999999999999999</v>
      </c>
      <c r="S198" s="226">
        <v>0</v>
      </c>
      <c r="T198" s="22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8" t="s">
        <v>157</v>
      </c>
      <c r="AT198" s="228" t="s">
        <v>154</v>
      </c>
      <c r="AU198" s="228" t="s">
        <v>87</v>
      </c>
      <c r="AY198" s="14" t="s">
        <v>141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4" t="s">
        <v>8</v>
      </c>
      <c r="BK198" s="229">
        <f>ROUND(I198*H198,0)</f>
        <v>0</v>
      </c>
      <c r="BL198" s="14" t="s">
        <v>148</v>
      </c>
      <c r="BM198" s="228" t="s">
        <v>308</v>
      </c>
    </row>
    <row r="199" s="2" customFormat="1">
      <c r="A199" s="35"/>
      <c r="B199" s="36"/>
      <c r="C199" s="37"/>
      <c r="D199" s="235" t="s">
        <v>152</v>
      </c>
      <c r="E199" s="37"/>
      <c r="F199" s="236" t="s">
        <v>309</v>
      </c>
      <c r="G199" s="37"/>
      <c r="H199" s="37"/>
      <c r="I199" s="232"/>
      <c r="J199" s="37"/>
      <c r="K199" s="37"/>
      <c r="L199" s="41"/>
      <c r="M199" s="233"/>
      <c r="N199" s="234"/>
      <c r="O199" s="88"/>
      <c r="P199" s="88"/>
      <c r="Q199" s="88"/>
      <c r="R199" s="88"/>
      <c r="S199" s="88"/>
      <c r="T199" s="89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4" t="s">
        <v>152</v>
      </c>
      <c r="AU199" s="14" t="s">
        <v>87</v>
      </c>
    </row>
    <row r="200" s="2" customFormat="1" ht="24.15" customHeight="1">
      <c r="A200" s="35"/>
      <c r="B200" s="36"/>
      <c r="C200" s="237" t="s">
        <v>157</v>
      </c>
      <c r="D200" s="237" t="s">
        <v>154</v>
      </c>
      <c r="E200" s="238" t="s">
        <v>310</v>
      </c>
      <c r="F200" s="239" t="s">
        <v>311</v>
      </c>
      <c r="G200" s="240" t="s">
        <v>163</v>
      </c>
      <c r="H200" s="241">
        <v>4</v>
      </c>
      <c r="I200" s="242"/>
      <c r="J200" s="243">
        <f>ROUND(I200*H200,0)</f>
        <v>0</v>
      </c>
      <c r="K200" s="244"/>
      <c r="L200" s="245"/>
      <c r="M200" s="246" t="s">
        <v>1</v>
      </c>
      <c r="N200" s="247" t="s">
        <v>43</v>
      </c>
      <c r="O200" s="88"/>
      <c r="P200" s="226">
        <f>O200*H200</f>
        <v>0</v>
      </c>
      <c r="Q200" s="226">
        <v>0.0012999999999999999</v>
      </c>
      <c r="R200" s="226">
        <f>Q200*H200</f>
        <v>0.0051999999999999998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157</v>
      </c>
      <c r="AT200" s="228" t="s">
        <v>154</v>
      </c>
      <c r="AU200" s="228" t="s">
        <v>87</v>
      </c>
      <c r="AY200" s="14" t="s">
        <v>141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</v>
      </c>
      <c r="BK200" s="229">
        <f>ROUND(I200*H200,0)</f>
        <v>0</v>
      </c>
      <c r="BL200" s="14" t="s">
        <v>148</v>
      </c>
      <c r="BM200" s="228" t="s">
        <v>312</v>
      </c>
    </row>
    <row r="201" s="2" customFormat="1">
      <c r="A201" s="35"/>
      <c r="B201" s="36"/>
      <c r="C201" s="37"/>
      <c r="D201" s="235" t="s">
        <v>152</v>
      </c>
      <c r="E201" s="37"/>
      <c r="F201" s="236" t="s">
        <v>313</v>
      </c>
      <c r="G201" s="37"/>
      <c r="H201" s="37"/>
      <c r="I201" s="232"/>
      <c r="J201" s="37"/>
      <c r="K201" s="37"/>
      <c r="L201" s="41"/>
      <c r="M201" s="233"/>
      <c r="N201" s="234"/>
      <c r="O201" s="88"/>
      <c r="P201" s="88"/>
      <c r="Q201" s="88"/>
      <c r="R201" s="88"/>
      <c r="S201" s="88"/>
      <c r="T201" s="89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152</v>
      </c>
      <c r="AU201" s="14" t="s">
        <v>87</v>
      </c>
    </row>
    <row r="202" s="2" customFormat="1" ht="21.75" customHeight="1">
      <c r="A202" s="35"/>
      <c r="B202" s="36"/>
      <c r="C202" s="216" t="s">
        <v>314</v>
      </c>
      <c r="D202" s="216" t="s">
        <v>144</v>
      </c>
      <c r="E202" s="217" t="s">
        <v>315</v>
      </c>
      <c r="F202" s="218" t="s">
        <v>316</v>
      </c>
      <c r="G202" s="219" t="s">
        <v>163</v>
      </c>
      <c r="H202" s="220">
        <v>1</v>
      </c>
      <c r="I202" s="221"/>
      <c r="J202" s="222">
        <f>ROUND(I202*H202,0)</f>
        <v>0</v>
      </c>
      <c r="K202" s="223"/>
      <c r="L202" s="41"/>
      <c r="M202" s="224" t="s">
        <v>1</v>
      </c>
      <c r="N202" s="225" t="s">
        <v>43</v>
      </c>
      <c r="O202" s="88"/>
      <c r="P202" s="226">
        <f>O202*H202</f>
        <v>0</v>
      </c>
      <c r="Q202" s="226">
        <v>0</v>
      </c>
      <c r="R202" s="226">
        <f>Q202*H202</f>
        <v>0</v>
      </c>
      <c r="S202" s="226">
        <v>0</v>
      </c>
      <c r="T202" s="22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8" t="s">
        <v>148</v>
      </c>
      <c r="AT202" s="228" t="s">
        <v>144</v>
      </c>
      <c r="AU202" s="228" t="s">
        <v>87</v>
      </c>
      <c r="AY202" s="14" t="s">
        <v>141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4" t="s">
        <v>8</v>
      </c>
      <c r="BK202" s="229">
        <f>ROUND(I202*H202,0)</f>
        <v>0</v>
      </c>
      <c r="BL202" s="14" t="s">
        <v>148</v>
      </c>
      <c r="BM202" s="228" t="s">
        <v>317</v>
      </c>
    </row>
    <row r="203" s="2" customFormat="1">
      <c r="A203" s="35"/>
      <c r="B203" s="36"/>
      <c r="C203" s="37"/>
      <c r="D203" s="230" t="s">
        <v>150</v>
      </c>
      <c r="E203" s="37"/>
      <c r="F203" s="231" t="s">
        <v>318</v>
      </c>
      <c r="G203" s="37"/>
      <c r="H203" s="37"/>
      <c r="I203" s="232"/>
      <c r="J203" s="37"/>
      <c r="K203" s="37"/>
      <c r="L203" s="41"/>
      <c r="M203" s="233"/>
      <c r="N203" s="234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150</v>
      </c>
      <c r="AU203" s="14" t="s">
        <v>87</v>
      </c>
    </row>
    <row r="204" s="2" customFormat="1">
      <c r="A204" s="35"/>
      <c r="B204" s="36"/>
      <c r="C204" s="37"/>
      <c r="D204" s="235" t="s">
        <v>152</v>
      </c>
      <c r="E204" s="37"/>
      <c r="F204" s="236" t="s">
        <v>319</v>
      </c>
      <c r="G204" s="37"/>
      <c r="H204" s="37"/>
      <c r="I204" s="232"/>
      <c r="J204" s="37"/>
      <c r="K204" s="37"/>
      <c r="L204" s="41"/>
      <c r="M204" s="233"/>
      <c r="N204" s="234"/>
      <c r="O204" s="88"/>
      <c r="P204" s="88"/>
      <c r="Q204" s="88"/>
      <c r="R204" s="88"/>
      <c r="S204" s="88"/>
      <c r="T204" s="89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4" t="s">
        <v>152</v>
      </c>
      <c r="AU204" s="14" t="s">
        <v>87</v>
      </c>
    </row>
    <row r="205" s="2" customFormat="1" ht="24.15" customHeight="1">
      <c r="A205" s="35"/>
      <c r="B205" s="36"/>
      <c r="C205" s="237" t="s">
        <v>320</v>
      </c>
      <c r="D205" s="237" t="s">
        <v>154</v>
      </c>
      <c r="E205" s="238" t="s">
        <v>321</v>
      </c>
      <c r="F205" s="239" t="s">
        <v>322</v>
      </c>
      <c r="G205" s="240" t="s">
        <v>1</v>
      </c>
      <c r="H205" s="241">
        <v>1</v>
      </c>
      <c r="I205" s="242"/>
      <c r="J205" s="243">
        <f>ROUND(I205*H205,0)</f>
        <v>0</v>
      </c>
      <c r="K205" s="244"/>
      <c r="L205" s="245"/>
      <c r="M205" s="246" t="s">
        <v>1</v>
      </c>
      <c r="N205" s="247" t="s">
        <v>43</v>
      </c>
      <c r="O205" s="88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8" t="s">
        <v>157</v>
      </c>
      <c r="AT205" s="228" t="s">
        <v>154</v>
      </c>
      <c r="AU205" s="228" t="s">
        <v>87</v>
      </c>
      <c r="AY205" s="14" t="s">
        <v>141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4" t="s">
        <v>8</v>
      </c>
      <c r="BK205" s="229">
        <f>ROUND(I205*H205,0)</f>
        <v>0</v>
      </c>
      <c r="BL205" s="14" t="s">
        <v>148</v>
      </c>
      <c r="BM205" s="228" t="s">
        <v>323</v>
      </c>
    </row>
    <row r="206" s="2" customFormat="1">
      <c r="A206" s="35"/>
      <c r="B206" s="36"/>
      <c r="C206" s="37"/>
      <c r="D206" s="235" t="s">
        <v>152</v>
      </c>
      <c r="E206" s="37"/>
      <c r="F206" s="236" t="s">
        <v>319</v>
      </c>
      <c r="G206" s="37"/>
      <c r="H206" s="37"/>
      <c r="I206" s="232"/>
      <c r="J206" s="37"/>
      <c r="K206" s="37"/>
      <c r="L206" s="41"/>
      <c r="M206" s="233"/>
      <c r="N206" s="234"/>
      <c r="O206" s="88"/>
      <c r="P206" s="88"/>
      <c r="Q206" s="88"/>
      <c r="R206" s="88"/>
      <c r="S206" s="88"/>
      <c r="T206" s="89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4" t="s">
        <v>152</v>
      </c>
      <c r="AU206" s="14" t="s">
        <v>87</v>
      </c>
    </row>
    <row r="207" s="2" customFormat="1" ht="24.15" customHeight="1">
      <c r="A207" s="35"/>
      <c r="B207" s="36"/>
      <c r="C207" s="216" t="s">
        <v>324</v>
      </c>
      <c r="D207" s="216" t="s">
        <v>144</v>
      </c>
      <c r="E207" s="217" t="s">
        <v>325</v>
      </c>
      <c r="F207" s="218" t="s">
        <v>326</v>
      </c>
      <c r="G207" s="219" t="s">
        <v>163</v>
      </c>
      <c r="H207" s="220">
        <v>1</v>
      </c>
      <c r="I207" s="221"/>
      <c r="J207" s="222">
        <f>ROUND(I207*H207,0)</f>
        <v>0</v>
      </c>
      <c r="K207" s="223"/>
      <c r="L207" s="41"/>
      <c r="M207" s="224" t="s">
        <v>1</v>
      </c>
      <c r="N207" s="225" t="s">
        <v>43</v>
      </c>
      <c r="O207" s="88"/>
      <c r="P207" s="226">
        <f>O207*H207</f>
        <v>0</v>
      </c>
      <c r="Q207" s="226">
        <v>0</v>
      </c>
      <c r="R207" s="226">
        <f>Q207*H207</f>
        <v>0</v>
      </c>
      <c r="S207" s="226">
        <v>0</v>
      </c>
      <c r="T207" s="22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8" t="s">
        <v>148</v>
      </c>
      <c r="AT207" s="228" t="s">
        <v>144</v>
      </c>
      <c r="AU207" s="228" t="s">
        <v>87</v>
      </c>
      <c r="AY207" s="14" t="s">
        <v>141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4" t="s">
        <v>8</v>
      </c>
      <c r="BK207" s="229">
        <f>ROUND(I207*H207,0)</f>
        <v>0</v>
      </c>
      <c r="BL207" s="14" t="s">
        <v>148</v>
      </c>
      <c r="BM207" s="228" t="s">
        <v>327</v>
      </c>
    </row>
    <row r="208" s="2" customFormat="1">
      <c r="A208" s="35"/>
      <c r="B208" s="36"/>
      <c r="C208" s="37"/>
      <c r="D208" s="230" t="s">
        <v>150</v>
      </c>
      <c r="E208" s="37"/>
      <c r="F208" s="231" t="s">
        <v>328</v>
      </c>
      <c r="G208" s="37"/>
      <c r="H208" s="37"/>
      <c r="I208" s="232"/>
      <c r="J208" s="37"/>
      <c r="K208" s="37"/>
      <c r="L208" s="41"/>
      <c r="M208" s="233"/>
      <c r="N208" s="234"/>
      <c r="O208" s="88"/>
      <c r="P208" s="88"/>
      <c r="Q208" s="88"/>
      <c r="R208" s="88"/>
      <c r="S208" s="88"/>
      <c r="T208" s="89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4" t="s">
        <v>150</v>
      </c>
      <c r="AU208" s="14" t="s">
        <v>87</v>
      </c>
    </row>
    <row r="209" s="2" customFormat="1">
      <c r="A209" s="35"/>
      <c r="B209" s="36"/>
      <c r="C209" s="37"/>
      <c r="D209" s="235" t="s">
        <v>152</v>
      </c>
      <c r="E209" s="37"/>
      <c r="F209" s="236" t="s">
        <v>329</v>
      </c>
      <c r="G209" s="37"/>
      <c r="H209" s="37"/>
      <c r="I209" s="232"/>
      <c r="J209" s="37"/>
      <c r="K209" s="37"/>
      <c r="L209" s="41"/>
      <c r="M209" s="233"/>
      <c r="N209" s="234"/>
      <c r="O209" s="88"/>
      <c r="P209" s="88"/>
      <c r="Q209" s="88"/>
      <c r="R209" s="88"/>
      <c r="S209" s="88"/>
      <c r="T209" s="89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4" t="s">
        <v>152</v>
      </c>
      <c r="AU209" s="14" t="s">
        <v>87</v>
      </c>
    </row>
    <row r="210" s="2" customFormat="1" ht="24.15" customHeight="1">
      <c r="A210" s="35"/>
      <c r="B210" s="36"/>
      <c r="C210" s="216" t="s">
        <v>330</v>
      </c>
      <c r="D210" s="216" t="s">
        <v>144</v>
      </c>
      <c r="E210" s="217" t="s">
        <v>331</v>
      </c>
      <c r="F210" s="218" t="s">
        <v>332</v>
      </c>
      <c r="G210" s="219" t="s">
        <v>163</v>
      </c>
      <c r="H210" s="220">
        <v>20</v>
      </c>
      <c r="I210" s="221"/>
      <c r="J210" s="222">
        <f>ROUND(I210*H210,0)</f>
        <v>0</v>
      </c>
      <c r="K210" s="223"/>
      <c r="L210" s="41"/>
      <c r="M210" s="224" t="s">
        <v>1</v>
      </c>
      <c r="N210" s="225" t="s">
        <v>43</v>
      </c>
      <c r="O210" s="88"/>
      <c r="P210" s="226">
        <f>O210*H210</f>
        <v>0</v>
      </c>
      <c r="Q210" s="226">
        <v>0</v>
      </c>
      <c r="R210" s="226">
        <f>Q210*H210</f>
        <v>0</v>
      </c>
      <c r="S210" s="226">
        <v>0</v>
      </c>
      <c r="T210" s="22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8" t="s">
        <v>148</v>
      </c>
      <c r="AT210" s="228" t="s">
        <v>144</v>
      </c>
      <c r="AU210" s="228" t="s">
        <v>87</v>
      </c>
      <c r="AY210" s="14" t="s">
        <v>141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14" t="s">
        <v>8</v>
      </c>
      <c r="BK210" s="229">
        <f>ROUND(I210*H210,0)</f>
        <v>0</v>
      </c>
      <c r="BL210" s="14" t="s">
        <v>148</v>
      </c>
      <c r="BM210" s="228" t="s">
        <v>333</v>
      </c>
    </row>
    <row r="211" s="2" customFormat="1">
      <c r="A211" s="35"/>
      <c r="B211" s="36"/>
      <c r="C211" s="37"/>
      <c r="D211" s="235" t="s">
        <v>152</v>
      </c>
      <c r="E211" s="37"/>
      <c r="F211" s="236" t="s">
        <v>334</v>
      </c>
      <c r="G211" s="37"/>
      <c r="H211" s="37"/>
      <c r="I211" s="232"/>
      <c r="J211" s="37"/>
      <c r="K211" s="37"/>
      <c r="L211" s="41"/>
      <c r="M211" s="233"/>
      <c r="N211" s="234"/>
      <c r="O211" s="88"/>
      <c r="P211" s="88"/>
      <c r="Q211" s="88"/>
      <c r="R211" s="88"/>
      <c r="S211" s="88"/>
      <c r="T211" s="89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4" t="s">
        <v>152</v>
      </c>
      <c r="AU211" s="14" t="s">
        <v>87</v>
      </c>
    </row>
    <row r="212" s="2" customFormat="1" ht="16.5" customHeight="1">
      <c r="A212" s="35"/>
      <c r="B212" s="36"/>
      <c r="C212" s="237" t="s">
        <v>335</v>
      </c>
      <c r="D212" s="237" t="s">
        <v>154</v>
      </c>
      <c r="E212" s="238" t="s">
        <v>336</v>
      </c>
      <c r="F212" s="239" t="s">
        <v>337</v>
      </c>
      <c r="G212" s="240" t="s">
        <v>163</v>
      </c>
      <c r="H212" s="241">
        <v>21</v>
      </c>
      <c r="I212" s="242"/>
      <c r="J212" s="243">
        <f>ROUND(I212*H212,0)</f>
        <v>0</v>
      </c>
      <c r="K212" s="244"/>
      <c r="L212" s="245"/>
      <c r="M212" s="246" t="s">
        <v>1</v>
      </c>
      <c r="N212" s="247" t="s">
        <v>43</v>
      </c>
      <c r="O212" s="88"/>
      <c r="P212" s="226">
        <f>O212*H212</f>
        <v>0</v>
      </c>
      <c r="Q212" s="226">
        <v>0</v>
      </c>
      <c r="R212" s="226">
        <f>Q212*H212</f>
        <v>0</v>
      </c>
      <c r="S212" s="226">
        <v>0</v>
      </c>
      <c r="T212" s="22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8" t="s">
        <v>157</v>
      </c>
      <c r="AT212" s="228" t="s">
        <v>154</v>
      </c>
      <c r="AU212" s="228" t="s">
        <v>87</v>
      </c>
      <c r="AY212" s="14" t="s">
        <v>141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14" t="s">
        <v>8</v>
      </c>
      <c r="BK212" s="229">
        <f>ROUND(I212*H212,0)</f>
        <v>0</v>
      </c>
      <c r="BL212" s="14" t="s">
        <v>148</v>
      </c>
      <c r="BM212" s="228" t="s">
        <v>338</v>
      </c>
    </row>
    <row r="213" s="2" customFormat="1">
      <c r="A213" s="35"/>
      <c r="B213" s="36"/>
      <c r="C213" s="37"/>
      <c r="D213" s="235" t="s">
        <v>152</v>
      </c>
      <c r="E213" s="37"/>
      <c r="F213" s="236" t="s">
        <v>339</v>
      </c>
      <c r="G213" s="37"/>
      <c r="H213" s="37"/>
      <c r="I213" s="232"/>
      <c r="J213" s="37"/>
      <c r="K213" s="37"/>
      <c r="L213" s="41"/>
      <c r="M213" s="233"/>
      <c r="N213" s="234"/>
      <c r="O213" s="88"/>
      <c r="P213" s="88"/>
      <c r="Q213" s="88"/>
      <c r="R213" s="88"/>
      <c r="S213" s="88"/>
      <c r="T213" s="89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T213" s="14" t="s">
        <v>152</v>
      </c>
      <c r="AU213" s="14" t="s">
        <v>87</v>
      </c>
    </row>
    <row r="214" s="2" customFormat="1" ht="16.5" customHeight="1">
      <c r="A214" s="35"/>
      <c r="B214" s="36"/>
      <c r="C214" s="216" t="s">
        <v>340</v>
      </c>
      <c r="D214" s="216" t="s">
        <v>144</v>
      </c>
      <c r="E214" s="217" t="s">
        <v>341</v>
      </c>
      <c r="F214" s="218" t="s">
        <v>342</v>
      </c>
      <c r="G214" s="219" t="s">
        <v>163</v>
      </c>
      <c r="H214" s="220">
        <v>9</v>
      </c>
      <c r="I214" s="221"/>
      <c r="J214" s="222">
        <f>ROUND(I214*H214,0)</f>
        <v>0</v>
      </c>
      <c r="K214" s="223"/>
      <c r="L214" s="41"/>
      <c r="M214" s="224" t="s">
        <v>1</v>
      </c>
      <c r="N214" s="225" t="s">
        <v>43</v>
      </c>
      <c r="O214" s="88"/>
      <c r="P214" s="226">
        <f>O214*H214</f>
        <v>0</v>
      </c>
      <c r="Q214" s="226">
        <v>0</v>
      </c>
      <c r="R214" s="226">
        <f>Q214*H214</f>
        <v>0</v>
      </c>
      <c r="S214" s="226">
        <v>0</v>
      </c>
      <c r="T214" s="22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8" t="s">
        <v>148</v>
      </c>
      <c r="AT214" s="228" t="s">
        <v>144</v>
      </c>
      <c r="AU214" s="228" t="s">
        <v>87</v>
      </c>
      <c r="AY214" s="14" t="s">
        <v>141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14" t="s">
        <v>8</v>
      </c>
      <c r="BK214" s="229">
        <f>ROUND(I214*H214,0)</f>
        <v>0</v>
      </c>
      <c r="BL214" s="14" t="s">
        <v>148</v>
      </c>
      <c r="BM214" s="228" t="s">
        <v>343</v>
      </c>
    </row>
    <row r="215" s="2" customFormat="1">
      <c r="A215" s="35"/>
      <c r="B215" s="36"/>
      <c r="C215" s="37"/>
      <c r="D215" s="235" t="s">
        <v>152</v>
      </c>
      <c r="E215" s="37"/>
      <c r="F215" s="236" t="s">
        <v>344</v>
      </c>
      <c r="G215" s="37"/>
      <c r="H215" s="37"/>
      <c r="I215" s="232"/>
      <c r="J215" s="37"/>
      <c r="K215" s="37"/>
      <c r="L215" s="41"/>
      <c r="M215" s="233"/>
      <c r="N215" s="234"/>
      <c r="O215" s="88"/>
      <c r="P215" s="88"/>
      <c r="Q215" s="88"/>
      <c r="R215" s="88"/>
      <c r="S215" s="88"/>
      <c r="T215" s="89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4" t="s">
        <v>152</v>
      </c>
      <c r="AU215" s="14" t="s">
        <v>87</v>
      </c>
    </row>
    <row r="216" s="2" customFormat="1" ht="21.75" customHeight="1">
      <c r="A216" s="35"/>
      <c r="B216" s="36"/>
      <c r="C216" s="237" t="s">
        <v>345</v>
      </c>
      <c r="D216" s="237" t="s">
        <v>154</v>
      </c>
      <c r="E216" s="238" t="s">
        <v>346</v>
      </c>
      <c r="F216" s="239" t="s">
        <v>347</v>
      </c>
      <c r="G216" s="240" t="s">
        <v>163</v>
      </c>
      <c r="H216" s="241">
        <v>3</v>
      </c>
      <c r="I216" s="242"/>
      <c r="J216" s="243">
        <f>ROUND(I216*H216,0)</f>
        <v>0</v>
      </c>
      <c r="K216" s="244"/>
      <c r="L216" s="245"/>
      <c r="M216" s="246" t="s">
        <v>1</v>
      </c>
      <c r="N216" s="247" t="s">
        <v>43</v>
      </c>
      <c r="O216" s="88"/>
      <c r="P216" s="226">
        <f>O216*H216</f>
        <v>0</v>
      </c>
      <c r="Q216" s="226">
        <v>1.0000000000000001E-05</v>
      </c>
      <c r="R216" s="226">
        <f>Q216*H216</f>
        <v>3.0000000000000004E-05</v>
      </c>
      <c r="S216" s="226">
        <v>0</v>
      </c>
      <c r="T216" s="22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8" t="s">
        <v>157</v>
      </c>
      <c r="AT216" s="228" t="s">
        <v>154</v>
      </c>
      <c r="AU216" s="228" t="s">
        <v>87</v>
      </c>
      <c r="AY216" s="14" t="s">
        <v>141</v>
      </c>
      <c r="BE216" s="229">
        <f>IF(N216="základní",J216,0)</f>
        <v>0</v>
      </c>
      <c r="BF216" s="229">
        <f>IF(N216="snížená",J216,0)</f>
        <v>0</v>
      </c>
      <c r="BG216" s="229">
        <f>IF(N216="zákl. přenesená",J216,0)</f>
        <v>0</v>
      </c>
      <c r="BH216" s="229">
        <f>IF(N216="sníž. přenesená",J216,0)</f>
        <v>0</v>
      </c>
      <c r="BI216" s="229">
        <f>IF(N216="nulová",J216,0)</f>
        <v>0</v>
      </c>
      <c r="BJ216" s="14" t="s">
        <v>8</v>
      </c>
      <c r="BK216" s="229">
        <f>ROUND(I216*H216,0)</f>
        <v>0</v>
      </c>
      <c r="BL216" s="14" t="s">
        <v>148</v>
      </c>
      <c r="BM216" s="228" t="s">
        <v>348</v>
      </c>
    </row>
    <row r="217" s="2" customFormat="1">
      <c r="A217" s="35"/>
      <c r="B217" s="36"/>
      <c r="C217" s="37"/>
      <c r="D217" s="235" t="s">
        <v>152</v>
      </c>
      <c r="E217" s="37"/>
      <c r="F217" s="236" t="s">
        <v>349</v>
      </c>
      <c r="G217" s="37"/>
      <c r="H217" s="37"/>
      <c r="I217" s="232"/>
      <c r="J217" s="37"/>
      <c r="K217" s="37"/>
      <c r="L217" s="41"/>
      <c r="M217" s="233"/>
      <c r="N217" s="234"/>
      <c r="O217" s="88"/>
      <c r="P217" s="88"/>
      <c r="Q217" s="88"/>
      <c r="R217" s="88"/>
      <c r="S217" s="88"/>
      <c r="T217" s="89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4" t="s">
        <v>152</v>
      </c>
      <c r="AU217" s="14" t="s">
        <v>87</v>
      </c>
    </row>
    <row r="218" s="2" customFormat="1" ht="16.5" customHeight="1">
      <c r="A218" s="35"/>
      <c r="B218" s="36"/>
      <c r="C218" s="237" t="s">
        <v>350</v>
      </c>
      <c r="D218" s="237" t="s">
        <v>154</v>
      </c>
      <c r="E218" s="238" t="s">
        <v>351</v>
      </c>
      <c r="F218" s="239" t="s">
        <v>352</v>
      </c>
      <c r="G218" s="240" t="s">
        <v>163</v>
      </c>
      <c r="H218" s="241">
        <v>5</v>
      </c>
      <c r="I218" s="242"/>
      <c r="J218" s="243">
        <f>ROUND(I218*H218,0)</f>
        <v>0</v>
      </c>
      <c r="K218" s="244"/>
      <c r="L218" s="245"/>
      <c r="M218" s="246" t="s">
        <v>1</v>
      </c>
      <c r="N218" s="247" t="s">
        <v>43</v>
      </c>
      <c r="O218" s="88"/>
      <c r="P218" s="226">
        <f>O218*H218</f>
        <v>0</v>
      </c>
      <c r="Q218" s="226">
        <v>0</v>
      </c>
      <c r="R218" s="226">
        <f>Q218*H218</f>
        <v>0</v>
      </c>
      <c r="S218" s="226">
        <v>0</v>
      </c>
      <c r="T218" s="22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28" t="s">
        <v>157</v>
      </c>
      <c r="AT218" s="228" t="s">
        <v>154</v>
      </c>
      <c r="AU218" s="228" t="s">
        <v>87</v>
      </c>
      <c r="AY218" s="14" t="s">
        <v>141</v>
      </c>
      <c r="BE218" s="229">
        <f>IF(N218="základní",J218,0)</f>
        <v>0</v>
      </c>
      <c r="BF218" s="229">
        <f>IF(N218="snížená",J218,0)</f>
        <v>0</v>
      </c>
      <c r="BG218" s="229">
        <f>IF(N218="zákl. přenesená",J218,0)</f>
        <v>0</v>
      </c>
      <c r="BH218" s="229">
        <f>IF(N218="sníž. přenesená",J218,0)</f>
        <v>0</v>
      </c>
      <c r="BI218" s="229">
        <f>IF(N218="nulová",J218,0)</f>
        <v>0</v>
      </c>
      <c r="BJ218" s="14" t="s">
        <v>8</v>
      </c>
      <c r="BK218" s="229">
        <f>ROUND(I218*H218,0)</f>
        <v>0</v>
      </c>
      <c r="BL218" s="14" t="s">
        <v>148</v>
      </c>
      <c r="BM218" s="228" t="s">
        <v>353</v>
      </c>
    </row>
    <row r="219" s="2" customFormat="1">
      <c r="A219" s="35"/>
      <c r="B219" s="36"/>
      <c r="C219" s="37"/>
      <c r="D219" s="235" t="s">
        <v>152</v>
      </c>
      <c r="E219" s="37"/>
      <c r="F219" s="236" t="s">
        <v>354</v>
      </c>
      <c r="G219" s="37"/>
      <c r="H219" s="37"/>
      <c r="I219" s="232"/>
      <c r="J219" s="37"/>
      <c r="K219" s="37"/>
      <c r="L219" s="41"/>
      <c r="M219" s="233"/>
      <c r="N219" s="234"/>
      <c r="O219" s="88"/>
      <c r="P219" s="88"/>
      <c r="Q219" s="88"/>
      <c r="R219" s="88"/>
      <c r="S219" s="88"/>
      <c r="T219" s="89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4" t="s">
        <v>152</v>
      </c>
      <c r="AU219" s="14" t="s">
        <v>87</v>
      </c>
    </row>
    <row r="220" s="12" customFormat="1" ht="25.92" customHeight="1">
      <c r="A220" s="12"/>
      <c r="B220" s="200"/>
      <c r="C220" s="201"/>
      <c r="D220" s="202" t="s">
        <v>77</v>
      </c>
      <c r="E220" s="203" t="s">
        <v>154</v>
      </c>
      <c r="F220" s="203" t="s">
        <v>355</v>
      </c>
      <c r="G220" s="201"/>
      <c r="H220" s="201"/>
      <c r="I220" s="204"/>
      <c r="J220" s="205">
        <f>BK220</f>
        <v>0</v>
      </c>
      <c r="K220" s="201"/>
      <c r="L220" s="206"/>
      <c r="M220" s="207"/>
      <c r="N220" s="208"/>
      <c r="O220" s="208"/>
      <c r="P220" s="209">
        <f>P221</f>
        <v>0</v>
      </c>
      <c r="Q220" s="208"/>
      <c r="R220" s="209">
        <f>R221</f>
        <v>0.00039999999999999996</v>
      </c>
      <c r="S220" s="208"/>
      <c r="T220" s="210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11" t="s">
        <v>160</v>
      </c>
      <c r="AT220" s="212" t="s">
        <v>77</v>
      </c>
      <c r="AU220" s="212" t="s">
        <v>78</v>
      </c>
      <c r="AY220" s="211" t="s">
        <v>141</v>
      </c>
      <c r="BK220" s="213">
        <f>BK221</f>
        <v>0</v>
      </c>
    </row>
    <row r="221" s="12" customFormat="1" ht="22.8" customHeight="1">
      <c r="A221" s="12"/>
      <c r="B221" s="200"/>
      <c r="C221" s="201"/>
      <c r="D221" s="202" t="s">
        <v>77</v>
      </c>
      <c r="E221" s="214" t="s">
        <v>356</v>
      </c>
      <c r="F221" s="214" t="s">
        <v>357</v>
      </c>
      <c r="G221" s="201"/>
      <c r="H221" s="201"/>
      <c r="I221" s="204"/>
      <c r="J221" s="215">
        <f>BK221</f>
        <v>0</v>
      </c>
      <c r="K221" s="201"/>
      <c r="L221" s="206"/>
      <c r="M221" s="207"/>
      <c r="N221" s="208"/>
      <c r="O221" s="208"/>
      <c r="P221" s="209">
        <f>SUM(P222:P253)</f>
        <v>0</v>
      </c>
      <c r="Q221" s="208"/>
      <c r="R221" s="209">
        <f>SUM(R222:R253)</f>
        <v>0.00039999999999999996</v>
      </c>
      <c r="S221" s="208"/>
      <c r="T221" s="210">
        <f>SUM(T222:T253)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1" t="s">
        <v>160</v>
      </c>
      <c r="AT221" s="212" t="s">
        <v>77</v>
      </c>
      <c r="AU221" s="212" t="s">
        <v>8</v>
      </c>
      <c r="AY221" s="211" t="s">
        <v>141</v>
      </c>
      <c r="BK221" s="213">
        <f>SUM(BK222:BK253)</f>
        <v>0</v>
      </c>
    </row>
    <row r="222" s="2" customFormat="1" ht="16.5" customHeight="1">
      <c r="A222" s="35"/>
      <c r="B222" s="36"/>
      <c r="C222" s="216" t="s">
        <v>358</v>
      </c>
      <c r="D222" s="216" t="s">
        <v>144</v>
      </c>
      <c r="E222" s="217" t="s">
        <v>359</v>
      </c>
      <c r="F222" s="218" t="s">
        <v>360</v>
      </c>
      <c r="G222" s="219" t="s">
        <v>163</v>
      </c>
      <c r="H222" s="220">
        <v>1</v>
      </c>
      <c r="I222" s="221"/>
      <c r="J222" s="222">
        <f>ROUND(I222*H222,0)</f>
        <v>0</v>
      </c>
      <c r="K222" s="223"/>
      <c r="L222" s="41"/>
      <c r="M222" s="224" t="s">
        <v>1</v>
      </c>
      <c r="N222" s="225" t="s">
        <v>43</v>
      </c>
      <c r="O222" s="88"/>
      <c r="P222" s="226">
        <f>O222*H222</f>
        <v>0</v>
      </c>
      <c r="Q222" s="226">
        <v>0</v>
      </c>
      <c r="R222" s="226">
        <f>Q222*H222</f>
        <v>0</v>
      </c>
      <c r="S222" s="226">
        <v>0</v>
      </c>
      <c r="T222" s="22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28" t="s">
        <v>361</v>
      </c>
      <c r="AT222" s="228" t="s">
        <v>144</v>
      </c>
      <c r="AU222" s="228" t="s">
        <v>87</v>
      </c>
      <c r="AY222" s="14" t="s">
        <v>141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14" t="s">
        <v>8</v>
      </c>
      <c r="BK222" s="229">
        <f>ROUND(I222*H222,0)</f>
        <v>0</v>
      </c>
      <c r="BL222" s="14" t="s">
        <v>361</v>
      </c>
      <c r="BM222" s="228" t="s">
        <v>362</v>
      </c>
    </row>
    <row r="223" s="2" customFormat="1">
      <c r="A223" s="35"/>
      <c r="B223" s="36"/>
      <c r="C223" s="37"/>
      <c r="D223" s="230" t="s">
        <v>150</v>
      </c>
      <c r="E223" s="37"/>
      <c r="F223" s="231" t="s">
        <v>363</v>
      </c>
      <c r="G223" s="37"/>
      <c r="H223" s="37"/>
      <c r="I223" s="232"/>
      <c r="J223" s="37"/>
      <c r="K223" s="37"/>
      <c r="L223" s="41"/>
      <c r="M223" s="233"/>
      <c r="N223" s="234"/>
      <c r="O223" s="88"/>
      <c r="P223" s="88"/>
      <c r="Q223" s="88"/>
      <c r="R223" s="88"/>
      <c r="S223" s="88"/>
      <c r="T223" s="89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T223" s="14" t="s">
        <v>150</v>
      </c>
      <c r="AU223" s="14" t="s">
        <v>87</v>
      </c>
    </row>
    <row r="224" s="2" customFormat="1">
      <c r="A224" s="35"/>
      <c r="B224" s="36"/>
      <c r="C224" s="37"/>
      <c r="D224" s="235" t="s">
        <v>152</v>
      </c>
      <c r="E224" s="37"/>
      <c r="F224" s="236" t="s">
        <v>364</v>
      </c>
      <c r="G224" s="37"/>
      <c r="H224" s="37"/>
      <c r="I224" s="232"/>
      <c r="J224" s="37"/>
      <c r="K224" s="37"/>
      <c r="L224" s="41"/>
      <c r="M224" s="233"/>
      <c r="N224" s="234"/>
      <c r="O224" s="88"/>
      <c r="P224" s="88"/>
      <c r="Q224" s="88"/>
      <c r="R224" s="88"/>
      <c r="S224" s="88"/>
      <c r="T224" s="89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4" t="s">
        <v>152</v>
      </c>
      <c r="AU224" s="14" t="s">
        <v>87</v>
      </c>
    </row>
    <row r="225" s="2" customFormat="1" ht="21.75" customHeight="1">
      <c r="A225" s="35"/>
      <c r="B225" s="36"/>
      <c r="C225" s="237" t="s">
        <v>365</v>
      </c>
      <c r="D225" s="237" t="s">
        <v>154</v>
      </c>
      <c r="E225" s="238" t="s">
        <v>366</v>
      </c>
      <c r="F225" s="239" t="s">
        <v>367</v>
      </c>
      <c r="G225" s="240" t="s">
        <v>163</v>
      </c>
      <c r="H225" s="241">
        <v>1</v>
      </c>
      <c r="I225" s="242"/>
      <c r="J225" s="243">
        <f>ROUND(I225*H225,0)</f>
        <v>0</v>
      </c>
      <c r="K225" s="244"/>
      <c r="L225" s="245"/>
      <c r="M225" s="246" t="s">
        <v>1</v>
      </c>
      <c r="N225" s="247" t="s">
        <v>43</v>
      </c>
      <c r="O225" s="88"/>
      <c r="P225" s="226">
        <f>O225*H225</f>
        <v>0</v>
      </c>
      <c r="Q225" s="226">
        <v>0</v>
      </c>
      <c r="R225" s="226">
        <f>Q225*H225</f>
        <v>0</v>
      </c>
      <c r="S225" s="226">
        <v>0</v>
      </c>
      <c r="T225" s="22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8" t="s">
        <v>368</v>
      </c>
      <c r="AT225" s="228" t="s">
        <v>154</v>
      </c>
      <c r="AU225" s="228" t="s">
        <v>87</v>
      </c>
      <c r="AY225" s="14" t="s">
        <v>141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4" t="s">
        <v>8</v>
      </c>
      <c r="BK225" s="229">
        <f>ROUND(I225*H225,0)</f>
        <v>0</v>
      </c>
      <c r="BL225" s="14" t="s">
        <v>368</v>
      </c>
      <c r="BM225" s="228" t="s">
        <v>369</v>
      </c>
    </row>
    <row r="226" s="2" customFormat="1">
      <c r="A226" s="35"/>
      <c r="B226" s="36"/>
      <c r="C226" s="37"/>
      <c r="D226" s="235" t="s">
        <v>152</v>
      </c>
      <c r="E226" s="37"/>
      <c r="F226" s="236" t="s">
        <v>364</v>
      </c>
      <c r="G226" s="37"/>
      <c r="H226" s="37"/>
      <c r="I226" s="232"/>
      <c r="J226" s="37"/>
      <c r="K226" s="37"/>
      <c r="L226" s="41"/>
      <c r="M226" s="233"/>
      <c r="N226" s="234"/>
      <c r="O226" s="88"/>
      <c r="P226" s="88"/>
      <c r="Q226" s="88"/>
      <c r="R226" s="88"/>
      <c r="S226" s="88"/>
      <c r="T226" s="89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4" t="s">
        <v>152</v>
      </c>
      <c r="AU226" s="14" t="s">
        <v>87</v>
      </c>
    </row>
    <row r="227" s="2" customFormat="1" ht="16.5" customHeight="1">
      <c r="A227" s="35"/>
      <c r="B227" s="36"/>
      <c r="C227" s="216" t="s">
        <v>370</v>
      </c>
      <c r="D227" s="216" t="s">
        <v>144</v>
      </c>
      <c r="E227" s="217" t="s">
        <v>371</v>
      </c>
      <c r="F227" s="218" t="s">
        <v>372</v>
      </c>
      <c r="G227" s="219" t="s">
        <v>163</v>
      </c>
      <c r="H227" s="220">
        <v>2</v>
      </c>
      <c r="I227" s="221"/>
      <c r="J227" s="222">
        <f>ROUND(I227*H227,0)</f>
        <v>0</v>
      </c>
      <c r="K227" s="223"/>
      <c r="L227" s="41"/>
      <c r="M227" s="224" t="s">
        <v>1</v>
      </c>
      <c r="N227" s="225" t="s">
        <v>43</v>
      </c>
      <c r="O227" s="88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8" t="s">
        <v>361</v>
      </c>
      <c r="AT227" s="228" t="s">
        <v>144</v>
      </c>
      <c r="AU227" s="228" t="s">
        <v>87</v>
      </c>
      <c r="AY227" s="14" t="s">
        <v>141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4" t="s">
        <v>8</v>
      </c>
      <c r="BK227" s="229">
        <f>ROUND(I227*H227,0)</f>
        <v>0</v>
      </c>
      <c r="BL227" s="14" t="s">
        <v>361</v>
      </c>
      <c r="BM227" s="228" t="s">
        <v>373</v>
      </c>
    </row>
    <row r="228" s="2" customFormat="1">
      <c r="A228" s="35"/>
      <c r="B228" s="36"/>
      <c r="C228" s="37"/>
      <c r="D228" s="235" t="s">
        <v>152</v>
      </c>
      <c r="E228" s="37"/>
      <c r="F228" s="236" t="s">
        <v>374</v>
      </c>
      <c r="G228" s="37"/>
      <c r="H228" s="37"/>
      <c r="I228" s="232"/>
      <c r="J228" s="37"/>
      <c r="K228" s="37"/>
      <c r="L228" s="41"/>
      <c r="M228" s="233"/>
      <c r="N228" s="234"/>
      <c r="O228" s="88"/>
      <c r="P228" s="88"/>
      <c r="Q228" s="88"/>
      <c r="R228" s="88"/>
      <c r="S228" s="88"/>
      <c r="T228" s="89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4" t="s">
        <v>152</v>
      </c>
      <c r="AU228" s="14" t="s">
        <v>87</v>
      </c>
    </row>
    <row r="229" s="2" customFormat="1" ht="16.5" customHeight="1">
      <c r="A229" s="35"/>
      <c r="B229" s="36"/>
      <c r="C229" s="237" t="s">
        <v>375</v>
      </c>
      <c r="D229" s="237" t="s">
        <v>154</v>
      </c>
      <c r="E229" s="238" t="s">
        <v>376</v>
      </c>
      <c r="F229" s="239" t="s">
        <v>377</v>
      </c>
      <c r="G229" s="240" t="s">
        <v>163</v>
      </c>
      <c r="H229" s="241">
        <v>1</v>
      </c>
      <c r="I229" s="242"/>
      <c r="J229" s="243">
        <f>ROUND(I229*H229,0)</f>
        <v>0</v>
      </c>
      <c r="K229" s="244"/>
      <c r="L229" s="245"/>
      <c r="M229" s="246" t="s">
        <v>1</v>
      </c>
      <c r="N229" s="247" t="s">
        <v>43</v>
      </c>
      <c r="O229" s="88"/>
      <c r="P229" s="226">
        <f>O229*H229</f>
        <v>0</v>
      </c>
      <c r="Q229" s="226">
        <v>0.00025000000000000001</v>
      </c>
      <c r="R229" s="226">
        <f>Q229*H229</f>
        <v>0.00025000000000000001</v>
      </c>
      <c r="S229" s="226">
        <v>0</v>
      </c>
      <c r="T229" s="22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8" t="s">
        <v>368</v>
      </c>
      <c r="AT229" s="228" t="s">
        <v>154</v>
      </c>
      <c r="AU229" s="228" t="s">
        <v>87</v>
      </c>
      <c r="AY229" s="14" t="s">
        <v>141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4" t="s">
        <v>8</v>
      </c>
      <c r="BK229" s="229">
        <f>ROUND(I229*H229,0)</f>
        <v>0</v>
      </c>
      <c r="BL229" s="14" t="s">
        <v>368</v>
      </c>
      <c r="BM229" s="228" t="s">
        <v>378</v>
      </c>
    </row>
    <row r="230" s="2" customFormat="1">
      <c r="A230" s="35"/>
      <c r="B230" s="36"/>
      <c r="C230" s="37"/>
      <c r="D230" s="235" t="s">
        <v>152</v>
      </c>
      <c r="E230" s="37"/>
      <c r="F230" s="236" t="s">
        <v>379</v>
      </c>
      <c r="G230" s="37"/>
      <c r="H230" s="37"/>
      <c r="I230" s="232"/>
      <c r="J230" s="37"/>
      <c r="K230" s="37"/>
      <c r="L230" s="41"/>
      <c r="M230" s="233"/>
      <c r="N230" s="234"/>
      <c r="O230" s="88"/>
      <c r="P230" s="88"/>
      <c r="Q230" s="88"/>
      <c r="R230" s="88"/>
      <c r="S230" s="88"/>
      <c r="T230" s="89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4" t="s">
        <v>152</v>
      </c>
      <c r="AU230" s="14" t="s">
        <v>87</v>
      </c>
    </row>
    <row r="231" s="2" customFormat="1" ht="16.5" customHeight="1">
      <c r="A231" s="35"/>
      <c r="B231" s="36"/>
      <c r="C231" s="237" t="s">
        <v>380</v>
      </c>
      <c r="D231" s="237" t="s">
        <v>154</v>
      </c>
      <c r="E231" s="238" t="s">
        <v>381</v>
      </c>
      <c r="F231" s="239" t="s">
        <v>382</v>
      </c>
      <c r="G231" s="240" t="s">
        <v>163</v>
      </c>
      <c r="H231" s="241">
        <v>1</v>
      </c>
      <c r="I231" s="242"/>
      <c r="J231" s="243">
        <f>ROUND(I231*H231,0)</f>
        <v>0</v>
      </c>
      <c r="K231" s="244"/>
      <c r="L231" s="245"/>
      <c r="M231" s="246" t="s">
        <v>1</v>
      </c>
      <c r="N231" s="247" t="s">
        <v>43</v>
      </c>
      <c r="O231" s="88"/>
      <c r="P231" s="226">
        <f>O231*H231</f>
        <v>0</v>
      </c>
      <c r="Q231" s="226">
        <v>0.00014999999999999999</v>
      </c>
      <c r="R231" s="226">
        <f>Q231*H231</f>
        <v>0.00014999999999999999</v>
      </c>
      <c r="S231" s="226">
        <v>0</v>
      </c>
      <c r="T231" s="22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28" t="s">
        <v>368</v>
      </c>
      <c r="AT231" s="228" t="s">
        <v>154</v>
      </c>
      <c r="AU231" s="228" t="s">
        <v>87</v>
      </c>
      <c r="AY231" s="14" t="s">
        <v>141</v>
      </c>
      <c r="BE231" s="229">
        <f>IF(N231="základní",J231,0)</f>
        <v>0</v>
      </c>
      <c r="BF231" s="229">
        <f>IF(N231="snížená",J231,0)</f>
        <v>0</v>
      </c>
      <c r="BG231" s="229">
        <f>IF(N231="zákl. přenesená",J231,0)</f>
        <v>0</v>
      </c>
      <c r="BH231" s="229">
        <f>IF(N231="sníž. přenesená",J231,0)</f>
        <v>0</v>
      </c>
      <c r="BI231" s="229">
        <f>IF(N231="nulová",J231,0)</f>
        <v>0</v>
      </c>
      <c r="BJ231" s="14" t="s">
        <v>8</v>
      </c>
      <c r="BK231" s="229">
        <f>ROUND(I231*H231,0)</f>
        <v>0</v>
      </c>
      <c r="BL231" s="14" t="s">
        <v>368</v>
      </c>
      <c r="BM231" s="228" t="s">
        <v>383</v>
      </c>
    </row>
    <row r="232" s="2" customFormat="1">
      <c r="A232" s="35"/>
      <c r="B232" s="36"/>
      <c r="C232" s="37"/>
      <c r="D232" s="235" t="s">
        <v>152</v>
      </c>
      <c r="E232" s="37"/>
      <c r="F232" s="236" t="s">
        <v>384</v>
      </c>
      <c r="G232" s="37"/>
      <c r="H232" s="37"/>
      <c r="I232" s="232"/>
      <c r="J232" s="37"/>
      <c r="K232" s="37"/>
      <c r="L232" s="41"/>
      <c r="M232" s="233"/>
      <c r="N232" s="234"/>
      <c r="O232" s="88"/>
      <c r="P232" s="88"/>
      <c r="Q232" s="88"/>
      <c r="R232" s="88"/>
      <c r="S232" s="88"/>
      <c r="T232" s="89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4" t="s">
        <v>152</v>
      </c>
      <c r="AU232" s="14" t="s">
        <v>87</v>
      </c>
    </row>
    <row r="233" s="2" customFormat="1" ht="16.5" customHeight="1">
      <c r="A233" s="35"/>
      <c r="B233" s="36"/>
      <c r="C233" s="216" t="s">
        <v>385</v>
      </c>
      <c r="D233" s="216" t="s">
        <v>144</v>
      </c>
      <c r="E233" s="217" t="s">
        <v>386</v>
      </c>
      <c r="F233" s="218" t="s">
        <v>387</v>
      </c>
      <c r="G233" s="219" t="s">
        <v>163</v>
      </c>
      <c r="H233" s="220">
        <v>2</v>
      </c>
      <c r="I233" s="221"/>
      <c r="J233" s="222">
        <f>ROUND(I233*H233,0)</f>
        <v>0</v>
      </c>
      <c r="K233" s="223"/>
      <c r="L233" s="41"/>
      <c r="M233" s="224" t="s">
        <v>1</v>
      </c>
      <c r="N233" s="225" t="s">
        <v>43</v>
      </c>
      <c r="O233" s="88"/>
      <c r="P233" s="226">
        <f>O233*H233</f>
        <v>0</v>
      </c>
      <c r="Q233" s="226">
        <v>0</v>
      </c>
      <c r="R233" s="226">
        <f>Q233*H233</f>
        <v>0</v>
      </c>
      <c r="S233" s="226">
        <v>0</v>
      </c>
      <c r="T233" s="22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8" t="s">
        <v>361</v>
      </c>
      <c r="AT233" s="228" t="s">
        <v>144</v>
      </c>
      <c r="AU233" s="228" t="s">
        <v>87</v>
      </c>
      <c r="AY233" s="14" t="s">
        <v>141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4" t="s">
        <v>8</v>
      </c>
      <c r="BK233" s="229">
        <f>ROUND(I233*H233,0)</f>
        <v>0</v>
      </c>
      <c r="BL233" s="14" t="s">
        <v>361</v>
      </c>
      <c r="BM233" s="228" t="s">
        <v>388</v>
      </c>
    </row>
    <row r="234" s="2" customFormat="1">
      <c r="A234" s="35"/>
      <c r="B234" s="36"/>
      <c r="C234" s="37"/>
      <c r="D234" s="230" t="s">
        <v>150</v>
      </c>
      <c r="E234" s="37"/>
      <c r="F234" s="231" t="s">
        <v>389</v>
      </c>
      <c r="G234" s="37"/>
      <c r="H234" s="37"/>
      <c r="I234" s="232"/>
      <c r="J234" s="37"/>
      <c r="K234" s="37"/>
      <c r="L234" s="41"/>
      <c r="M234" s="233"/>
      <c r="N234" s="234"/>
      <c r="O234" s="88"/>
      <c r="P234" s="88"/>
      <c r="Q234" s="88"/>
      <c r="R234" s="88"/>
      <c r="S234" s="88"/>
      <c r="T234" s="89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4" t="s">
        <v>150</v>
      </c>
      <c r="AU234" s="14" t="s">
        <v>87</v>
      </c>
    </row>
    <row r="235" s="2" customFormat="1">
      <c r="A235" s="35"/>
      <c r="B235" s="36"/>
      <c r="C235" s="37"/>
      <c r="D235" s="235" t="s">
        <v>152</v>
      </c>
      <c r="E235" s="37"/>
      <c r="F235" s="236" t="s">
        <v>390</v>
      </c>
      <c r="G235" s="37"/>
      <c r="H235" s="37"/>
      <c r="I235" s="232"/>
      <c r="J235" s="37"/>
      <c r="K235" s="37"/>
      <c r="L235" s="41"/>
      <c r="M235" s="233"/>
      <c r="N235" s="234"/>
      <c r="O235" s="88"/>
      <c r="P235" s="88"/>
      <c r="Q235" s="88"/>
      <c r="R235" s="88"/>
      <c r="S235" s="88"/>
      <c r="T235" s="89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T235" s="14" t="s">
        <v>152</v>
      </c>
      <c r="AU235" s="14" t="s">
        <v>87</v>
      </c>
    </row>
    <row r="236" s="2" customFormat="1" ht="21.75" customHeight="1">
      <c r="A236" s="35"/>
      <c r="B236" s="36"/>
      <c r="C236" s="216" t="s">
        <v>391</v>
      </c>
      <c r="D236" s="216" t="s">
        <v>144</v>
      </c>
      <c r="E236" s="217" t="s">
        <v>392</v>
      </c>
      <c r="F236" s="218" t="s">
        <v>393</v>
      </c>
      <c r="G236" s="219" t="s">
        <v>163</v>
      </c>
      <c r="H236" s="220">
        <v>2</v>
      </c>
      <c r="I236" s="221"/>
      <c r="J236" s="222">
        <f>ROUND(I236*H236,0)</f>
        <v>0</v>
      </c>
      <c r="K236" s="223"/>
      <c r="L236" s="41"/>
      <c r="M236" s="224" t="s">
        <v>1</v>
      </c>
      <c r="N236" s="225" t="s">
        <v>43</v>
      </c>
      <c r="O236" s="88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28" t="s">
        <v>361</v>
      </c>
      <c r="AT236" s="228" t="s">
        <v>144</v>
      </c>
      <c r="AU236" s="228" t="s">
        <v>87</v>
      </c>
      <c r="AY236" s="14" t="s">
        <v>141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14" t="s">
        <v>8</v>
      </c>
      <c r="BK236" s="229">
        <f>ROUND(I236*H236,0)</f>
        <v>0</v>
      </c>
      <c r="BL236" s="14" t="s">
        <v>361</v>
      </c>
      <c r="BM236" s="228" t="s">
        <v>394</v>
      </c>
    </row>
    <row r="237" s="2" customFormat="1">
      <c r="A237" s="35"/>
      <c r="B237" s="36"/>
      <c r="C237" s="37"/>
      <c r="D237" s="235" t="s">
        <v>152</v>
      </c>
      <c r="E237" s="37"/>
      <c r="F237" s="236" t="s">
        <v>395</v>
      </c>
      <c r="G237" s="37"/>
      <c r="H237" s="37"/>
      <c r="I237" s="232"/>
      <c r="J237" s="37"/>
      <c r="K237" s="37"/>
      <c r="L237" s="41"/>
      <c r="M237" s="233"/>
      <c r="N237" s="234"/>
      <c r="O237" s="88"/>
      <c r="P237" s="88"/>
      <c r="Q237" s="88"/>
      <c r="R237" s="88"/>
      <c r="S237" s="88"/>
      <c r="T237" s="89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4" t="s">
        <v>152</v>
      </c>
      <c r="AU237" s="14" t="s">
        <v>87</v>
      </c>
    </row>
    <row r="238" s="2" customFormat="1" ht="16.5" customHeight="1">
      <c r="A238" s="35"/>
      <c r="B238" s="36"/>
      <c r="C238" s="237" t="s">
        <v>396</v>
      </c>
      <c r="D238" s="237" t="s">
        <v>154</v>
      </c>
      <c r="E238" s="238" t="s">
        <v>397</v>
      </c>
      <c r="F238" s="239" t="s">
        <v>398</v>
      </c>
      <c r="G238" s="240" t="s">
        <v>163</v>
      </c>
      <c r="H238" s="241">
        <v>4</v>
      </c>
      <c r="I238" s="242"/>
      <c r="J238" s="243">
        <f>ROUND(I238*H238,0)</f>
        <v>0</v>
      </c>
      <c r="K238" s="244"/>
      <c r="L238" s="245"/>
      <c r="M238" s="246" t="s">
        <v>1</v>
      </c>
      <c r="N238" s="247" t="s">
        <v>43</v>
      </c>
      <c r="O238" s="88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8" t="s">
        <v>368</v>
      </c>
      <c r="AT238" s="228" t="s">
        <v>154</v>
      </c>
      <c r="AU238" s="228" t="s">
        <v>87</v>
      </c>
      <c r="AY238" s="14" t="s">
        <v>141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4" t="s">
        <v>8</v>
      </c>
      <c r="BK238" s="229">
        <f>ROUND(I238*H238,0)</f>
        <v>0</v>
      </c>
      <c r="BL238" s="14" t="s">
        <v>368</v>
      </c>
      <c r="BM238" s="228" t="s">
        <v>399</v>
      </c>
    </row>
    <row r="239" s="2" customFormat="1">
      <c r="A239" s="35"/>
      <c r="B239" s="36"/>
      <c r="C239" s="37"/>
      <c r="D239" s="235" t="s">
        <v>152</v>
      </c>
      <c r="E239" s="37"/>
      <c r="F239" s="236" t="s">
        <v>400</v>
      </c>
      <c r="G239" s="37"/>
      <c r="H239" s="37"/>
      <c r="I239" s="232"/>
      <c r="J239" s="37"/>
      <c r="K239" s="37"/>
      <c r="L239" s="41"/>
      <c r="M239" s="233"/>
      <c r="N239" s="234"/>
      <c r="O239" s="88"/>
      <c r="P239" s="88"/>
      <c r="Q239" s="88"/>
      <c r="R239" s="88"/>
      <c r="S239" s="88"/>
      <c r="T239" s="89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T239" s="14" t="s">
        <v>152</v>
      </c>
      <c r="AU239" s="14" t="s">
        <v>87</v>
      </c>
    </row>
    <row r="240" s="2" customFormat="1" ht="16.5" customHeight="1">
      <c r="A240" s="35"/>
      <c r="B240" s="36"/>
      <c r="C240" s="216" t="s">
        <v>401</v>
      </c>
      <c r="D240" s="216" t="s">
        <v>144</v>
      </c>
      <c r="E240" s="217" t="s">
        <v>402</v>
      </c>
      <c r="F240" s="218" t="s">
        <v>403</v>
      </c>
      <c r="G240" s="219" t="s">
        <v>404</v>
      </c>
      <c r="H240" s="220">
        <v>16</v>
      </c>
      <c r="I240" s="221"/>
      <c r="J240" s="222">
        <f>ROUND(I240*H240,0)</f>
        <v>0</v>
      </c>
      <c r="K240" s="223"/>
      <c r="L240" s="41"/>
      <c r="M240" s="224" t="s">
        <v>1</v>
      </c>
      <c r="N240" s="225" t="s">
        <v>43</v>
      </c>
      <c r="O240" s="88"/>
      <c r="P240" s="226">
        <f>O240*H240</f>
        <v>0</v>
      </c>
      <c r="Q240" s="226">
        <v>0</v>
      </c>
      <c r="R240" s="226">
        <f>Q240*H240</f>
        <v>0</v>
      </c>
      <c r="S240" s="226">
        <v>0</v>
      </c>
      <c r="T240" s="22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8" t="s">
        <v>361</v>
      </c>
      <c r="AT240" s="228" t="s">
        <v>144</v>
      </c>
      <c r="AU240" s="228" t="s">
        <v>87</v>
      </c>
      <c r="AY240" s="14" t="s">
        <v>141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14" t="s">
        <v>8</v>
      </c>
      <c r="BK240" s="229">
        <f>ROUND(I240*H240,0)</f>
        <v>0</v>
      </c>
      <c r="BL240" s="14" t="s">
        <v>361</v>
      </c>
      <c r="BM240" s="228" t="s">
        <v>405</v>
      </c>
    </row>
    <row r="241" s="2" customFormat="1">
      <c r="A241" s="35"/>
      <c r="B241" s="36"/>
      <c r="C241" s="37"/>
      <c r="D241" s="235" t="s">
        <v>152</v>
      </c>
      <c r="E241" s="37"/>
      <c r="F241" s="236" t="s">
        <v>406</v>
      </c>
      <c r="G241" s="37"/>
      <c r="H241" s="37"/>
      <c r="I241" s="232"/>
      <c r="J241" s="37"/>
      <c r="K241" s="37"/>
      <c r="L241" s="41"/>
      <c r="M241" s="233"/>
      <c r="N241" s="234"/>
      <c r="O241" s="88"/>
      <c r="P241" s="88"/>
      <c r="Q241" s="88"/>
      <c r="R241" s="88"/>
      <c r="S241" s="88"/>
      <c r="T241" s="89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T241" s="14" t="s">
        <v>152</v>
      </c>
      <c r="AU241" s="14" t="s">
        <v>87</v>
      </c>
    </row>
    <row r="242" s="2" customFormat="1" ht="21.75" customHeight="1">
      <c r="A242" s="35"/>
      <c r="B242" s="36"/>
      <c r="C242" s="216" t="s">
        <v>407</v>
      </c>
      <c r="D242" s="216" t="s">
        <v>144</v>
      </c>
      <c r="E242" s="217" t="s">
        <v>408</v>
      </c>
      <c r="F242" s="218" t="s">
        <v>409</v>
      </c>
      <c r="G242" s="219" t="s">
        <v>404</v>
      </c>
      <c r="H242" s="220">
        <v>1</v>
      </c>
      <c r="I242" s="221"/>
      <c r="J242" s="222">
        <f>ROUND(I242*H242,0)</f>
        <v>0</v>
      </c>
      <c r="K242" s="223"/>
      <c r="L242" s="41"/>
      <c r="M242" s="224" t="s">
        <v>1</v>
      </c>
      <c r="N242" s="225" t="s">
        <v>43</v>
      </c>
      <c r="O242" s="88"/>
      <c r="P242" s="226">
        <f>O242*H242</f>
        <v>0</v>
      </c>
      <c r="Q242" s="226">
        <v>0</v>
      </c>
      <c r="R242" s="226">
        <f>Q242*H242</f>
        <v>0</v>
      </c>
      <c r="S242" s="226">
        <v>0</v>
      </c>
      <c r="T242" s="22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28" t="s">
        <v>361</v>
      </c>
      <c r="AT242" s="228" t="s">
        <v>144</v>
      </c>
      <c r="AU242" s="228" t="s">
        <v>87</v>
      </c>
      <c r="AY242" s="14" t="s">
        <v>141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14" t="s">
        <v>8</v>
      </c>
      <c r="BK242" s="229">
        <f>ROUND(I242*H242,0)</f>
        <v>0</v>
      </c>
      <c r="BL242" s="14" t="s">
        <v>361</v>
      </c>
      <c r="BM242" s="228" t="s">
        <v>410</v>
      </c>
    </row>
    <row r="243" s="2" customFormat="1">
      <c r="A243" s="35"/>
      <c r="B243" s="36"/>
      <c r="C243" s="37"/>
      <c r="D243" s="235" t="s">
        <v>152</v>
      </c>
      <c r="E243" s="37"/>
      <c r="F243" s="236" t="s">
        <v>411</v>
      </c>
      <c r="G243" s="37"/>
      <c r="H243" s="37"/>
      <c r="I243" s="232"/>
      <c r="J243" s="37"/>
      <c r="K243" s="37"/>
      <c r="L243" s="41"/>
      <c r="M243" s="233"/>
      <c r="N243" s="234"/>
      <c r="O243" s="88"/>
      <c r="P243" s="88"/>
      <c r="Q243" s="88"/>
      <c r="R243" s="88"/>
      <c r="S243" s="88"/>
      <c r="T243" s="89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T243" s="14" t="s">
        <v>152</v>
      </c>
      <c r="AU243" s="14" t="s">
        <v>87</v>
      </c>
    </row>
    <row r="244" s="2" customFormat="1" ht="21.75" customHeight="1">
      <c r="A244" s="35"/>
      <c r="B244" s="36"/>
      <c r="C244" s="216" t="s">
        <v>412</v>
      </c>
      <c r="D244" s="216" t="s">
        <v>144</v>
      </c>
      <c r="E244" s="217" t="s">
        <v>413</v>
      </c>
      <c r="F244" s="218" t="s">
        <v>414</v>
      </c>
      <c r="G244" s="219" t="s">
        <v>163</v>
      </c>
      <c r="H244" s="220">
        <v>1</v>
      </c>
      <c r="I244" s="221"/>
      <c r="J244" s="222">
        <f>ROUND(I244*H244,0)</f>
        <v>0</v>
      </c>
      <c r="K244" s="223"/>
      <c r="L244" s="41"/>
      <c r="M244" s="224" t="s">
        <v>1</v>
      </c>
      <c r="N244" s="225" t="s">
        <v>43</v>
      </c>
      <c r="O244" s="88"/>
      <c r="P244" s="226">
        <f>O244*H244</f>
        <v>0</v>
      </c>
      <c r="Q244" s="226">
        <v>0</v>
      </c>
      <c r="R244" s="226">
        <f>Q244*H244</f>
        <v>0</v>
      </c>
      <c r="S244" s="226">
        <v>0</v>
      </c>
      <c r="T244" s="22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8" t="s">
        <v>361</v>
      </c>
      <c r="AT244" s="228" t="s">
        <v>144</v>
      </c>
      <c r="AU244" s="228" t="s">
        <v>87</v>
      </c>
      <c r="AY244" s="14" t="s">
        <v>141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14" t="s">
        <v>8</v>
      </c>
      <c r="BK244" s="229">
        <f>ROUND(I244*H244,0)</f>
        <v>0</v>
      </c>
      <c r="BL244" s="14" t="s">
        <v>361</v>
      </c>
      <c r="BM244" s="228" t="s">
        <v>415</v>
      </c>
    </row>
    <row r="245" s="2" customFormat="1">
      <c r="A245" s="35"/>
      <c r="B245" s="36"/>
      <c r="C245" s="37"/>
      <c r="D245" s="235" t="s">
        <v>152</v>
      </c>
      <c r="E245" s="37"/>
      <c r="F245" s="236" t="s">
        <v>416</v>
      </c>
      <c r="G245" s="37"/>
      <c r="H245" s="37"/>
      <c r="I245" s="232"/>
      <c r="J245" s="37"/>
      <c r="K245" s="37"/>
      <c r="L245" s="41"/>
      <c r="M245" s="233"/>
      <c r="N245" s="234"/>
      <c r="O245" s="88"/>
      <c r="P245" s="88"/>
      <c r="Q245" s="88"/>
      <c r="R245" s="88"/>
      <c r="S245" s="88"/>
      <c r="T245" s="89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4" t="s">
        <v>152</v>
      </c>
      <c r="AU245" s="14" t="s">
        <v>87</v>
      </c>
    </row>
    <row r="246" s="2" customFormat="1" ht="21.75" customHeight="1">
      <c r="A246" s="35"/>
      <c r="B246" s="36"/>
      <c r="C246" s="216" t="s">
        <v>417</v>
      </c>
      <c r="D246" s="216" t="s">
        <v>144</v>
      </c>
      <c r="E246" s="217" t="s">
        <v>418</v>
      </c>
      <c r="F246" s="218" t="s">
        <v>419</v>
      </c>
      <c r="G246" s="219" t="s">
        <v>163</v>
      </c>
      <c r="H246" s="220">
        <v>11</v>
      </c>
      <c r="I246" s="221"/>
      <c r="J246" s="222">
        <f>ROUND(I246*H246,0)</f>
        <v>0</v>
      </c>
      <c r="K246" s="223"/>
      <c r="L246" s="41"/>
      <c r="M246" s="224" t="s">
        <v>1</v>
      </c>
      <c r="N246" s="225" t="s">
        <v>43</v>
      </c>
      <c r="O246" s="88"/>
      <c r="P246" s="226">
        <f>O246*H246</f>
        <v>0</v>
      </c>
      <c r="Q246" s="226">
        <v>0</v>
      </c>
      <c r="R246" s="226">
        <f>Q246*H246</f>
        <v>0</v>
      </c>
      <c r="S246" s="226">
        <v>0</v>
      </c>
      <c r="T246" s="22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8" t="s">
        <v>361</v>
      </c>
      <c r="AT246" s="228" t="s">
        <v>144</v>
      </c>
      <c r="AU246" s="228" t="s">
        <v>87</v>
      </c>
      <c r="AY246" s="14" t="s">
        <v>141</v>
      </c>
      <c r="BE246" s="229">
        <f>IF(N246="základní",J246,0)</f>
        <v>0</v>
      </c>
      <c r="BF246" s="229">
        <f>IF(N246="snížená",J246,0)</f>
        <v>0</v>
      </c>
      <c r="BG246" s="229">
        <f>IF(N246="zákl. přenesená",J246,0)</f>
        <v>0</v>
      </c>
      <c r="BH246" s="229">
        <f>IF(N246="sníž. přenesená",J246,0)</f>
        <v>0</v>
      </c>
      <c r="BI246" s="229">
        <f>IF(N246="nulová",J246,0)</f>
        <v>0</v>
      </c>
      <c r="BJ246" s="14" t="s">
        <v>8</v>
      </c>
      <c r="BK246" s="229">
        <f>ROUND(I246*H246,0)</f>
        <v>0</v>
      </c>
      <c r="BL246" s="14" t="s">
        <v>361</v>
      </c>
      <c r="BM246" s="228" t="s">
        <v>420</v>
      </c>
    </row>
    <row r="247" s="2" customFormat="1">
      <c r="A247" s="35"/>
      <c r="B247" s="36"/>
      <c r="C247" s="37"/>
      <c r="D247" s="235" t="s">
        <v>152</v>
      </c>
      <c r="E247" s="37"/>
      <c r="F247" s="236" t="s">
        <v>421</v>
      </c>
      <c r="G247" s="37"/>
      <c r="H247" s="37"/>
      <c r="I247" s="232"/>
      <c r="J247" s="37"/>
      <c r="K247" s="37"/>
      <c r="L247" s="41"/>
      <c r="M247" s="233"/>
      <c r="N247" s="234"/>
      <c r="O247" s="88"/>
      <c r="P247" s="88"/>
      <c r="Q247" s="88"/>
      <c r="R247" s="88"/>
      <c r="S247" s="88"/>
      <c r="T247" s="89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4" t="s">
        <v>152</v>
      </c>
      <c r="AU247" s="14" t="s">
        <v>87</v>
      </c>
    </row>
    <row r="248" s="2" customFormat="1" ht="16.5" customHeight="1">
      <c r="A248" s="35"/>
      <c r="B248" s="36"/>
      <c r="C248" s="216" t="s">
        <v>422</v>
      </c>
      <c r="D248" s="216" t="s">
        <v>144</v>
      </c>
      <c r="E248" s="217" t="s">
        <v>423</v>
      </c>
      <c r="F248" s="218" t="s">
        <v>424</v>
      </c>
      <c r="G248" s="219" t="s">
        <v>163</v>
      </c>
      <c r="H248" s="220">
        <v>2</v>
      </c>
      <c r="I248" s="221"/>
      <c r="J248" s="222">
        <f>ROUND(I248*H248,0)</f>
        <v>0</v>
      </c>
      <c r="K248" s="223"/>
      <c r="L248" s="41"/>
      <c r="M248" s="224" t="s">
        <v>1</v>
      </c>
      <c r="N248" s="225" t="s">
        <v>43</v>
      </c>
      <c r="O248" s="88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8" t="s">
        <v>361</v>
      </c>
      <c r="AT248" s="228" t="s">
        <v>144</v>
      </c>
      <c r="AU248" s="228" t="s">
        <v>87</v>
      </c>
      <c r="AY248" s="14" t="s">
        <v>141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4" t="s">
        <v>8</v>
      </c>
      <c r="BK248" s="229">
        <f>ROUND(I248*H248,0)</f>
        <v>0</v>
      </c>
      <c r="BL248" s="14" t="s">
        <v>361</v>
      </c>
      <c r="BM248" s="228" t="s">
        <v>425</v>
      </c>
    </row>
    <row r="249" s="2" customFormat="1">
      <c r="A249" s="35"/>
      <c r="B249" s="36"/>
      <c r="C249" s="37"/>
      <c r="D249" s="235" t="s">
        <v>152</v>
      </c>
      <c r="E249" s="37"/>
      <c r="F249" s="236" t="s">
        <v>426</v>
      </c>
      <c r="G249" s="37"/>
      <c r="H249" s="37"/>
      <c r="I249" s="232"/>
      <c r="J249" s="37"/>
      <c r="K249" s="37"/>
      <c r="L249" s="41"/>
      <c r="M249" s="233"/>
      <c r="N249" s="234"/>
      <c r="O249" s="88"/>
      <c r="P249" s="88"/>
      <c r="Q249" s="88"/>
      <c r="R249" s="88"/>
      <c r="S249" s="88"/>
      <c r="T249" s="89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4" t="s">
        <v>152</v>
      </c>
      <c r="AU249" s="14" t="s">
        <v>87</v>
      </c>
    </row>
    <row r="250" s="2" customFormat="1" ht="16.5" customHeight="1">
      <c r="A250" s="35"/>
      <c r="B250" s="36"/>
      <c r="C250" s="216" t="s">
        <v>427</v>
      </c>
      <c r="D250" s="216" t="s">
        <v>144</v>
      </c>
      <c r="E250" s="217" t="s">
        <v>428</v>
      </c>
      <c r="F250" s="218" t="s">
        <v>429</v>
      </c>
      <c r="G250" s="219" t="s">
        <v>404</v>
      </c>
      <c r="H250" s="220">
        <v>1</v>
      </c>
      <c r="I250" s="221"/>
      <c r="J250" s="222">
        <f>ROUND(I250*H250,0)</f>
        <v>0</v>
      </c>
      <c r="K250" s="223"/>
      <c r="L250" s="41"/>
      <c r="M250" s="224" t="s">
        <v>1</v>
      </c>
      <c r="N250" s="225" t="s">
        <v>43</v>
      </c>
      <c r="O250" s="88"/>
      <c r="P250" s="226">
        <f>O250*H250</f>
        <v>0</v>
      </c>
      <c r="Q250" s="226">
        <v>0</v>
      </c>
      <c r="R250" s="226">
        <f>Q250*H250</f>
        <v>0</v>
      </c>
      <c r="S250" s="226">
        <v>0</v>
      </c>
      <c r="T250" s="227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8" t="s">
        <v>361</v>
      </c>
      <c r="AT250" s="228" t="s">
        <v>144</v>
      </c>
      <c r="AU250" s="228" t="s">
        <v>87</v>
      </c>
      <c r="AY250" s="14" t="s">
        <v>141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14" t="s">
        <v>8</v>
      </c>
      <c r="BK250" s="229">
        <f>ROUND(I250*H250,0)</f>
        <v>0</v>
      </c>
      <c r="BL250" s="14" t="s">
        <v>361</v>
      </c>
      <c r="BM250" s="228" t="s">
        <v>430</v>
      </c>
    </row>
    <row r="251" s="2" customFormat="1">
      <c r="A251" s="35"/>
      <c r="B251" s="36"/>
      <c r="C251" s="37"/>
      <c r="D251" s="235" t="s">
        <v>152</v>
      </c>
      <c r="E251" s="37"/>
      <c r="F251" s="236" t="s">
        <v>431</v>
      </c>
      <c r="G251" s="37"/>
      <c r="H251" s="37"/>
      <c r="I251" s="232"/>
      <c r="J251" s="37"/>
      <c r="K251" s="37"/>
      <c r="L251" s="41"/>
      <c r="M251" s="233"/>
      <c r="N251" s="234"/>
      <c r="O251" s="88"/>
      <c r="P251" s="88"/>
      <c r="Q251" s="88"/>
      <c r="R251" s="88"/>
      <c r="S251" s="88"/>
      <c r="T251" s="89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T251" s="14" t="s">
        <v>152</v>
      </c>
      <c r="AU251" s="14" t="s">
        <v>87</v>
      </c>
    </row>
    <row r="252" s="2" customFormat="1" ht="24.15" customHeight="1">
      <c r="A252" s="35"/>
      <c r="B252" s="36"/>
      <c r="C252" s="216" t="s">
        <v>432</v>
      </c>
      <c r="D252" s="216" t="s">
        <v>144</v>
      </c>
      <c r="E252" s="217" t="s">
        <v>433</v>
      </c>
      <c r="F252" s="218" t="s">
        <v>434</v>
      </c>
      <c r="G252" s="219" t="s">
        <v>163</v>
      </c>
      <c r="H252" s="220">
        <v>11</v>
      </c>
      <c r="I252" s="221"/>
      <c r="J252" s="222">
        <f>ROUND(I252*H252,0)</f>
        <v>0</v>
      </c>
      <c r="K252" s="223"/>
      <c r="L252" s="41"/>
      <c r="M252" s="224" t="s">
        <v>1</v>
      </c>
      <c r="N252" s="225" t="s">
        <v>43</v>
      </c>
      <c r="O252" s="88"/>
      <c r="P252" s="226">
        <f>O252*H252</f>
        <v>0</v>
      </c>
      <c r="Q252" s="226">
        <v>0</v>
      </c>
      <c r="R252" s="226">
        <f>Q252*H252</f>
        <v>0</v>
      </c>
      <c r="S252" s="226">
        <v>0</v>
      </c>
      <c r="T252" s="227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28" t="s">
        <v>361</v>
      </c>
      <c r="AT252" s="228" t="s">
        <v>144</v>
      </c>
      <c r="AU252" s="228" t="s">
        <v>87</v>
      </c>
      <c r="AY252" s="14" t="s">
        <v>141</v>
      </c>
      <c r="BE252" s="229">
        <f>IF(N252="základní",J252,0)</f>
        <v>0</v>
      </c>
      <c r="BF252" s="229">
        <f>IF(N252="snížená",J252,0)</f>
        <v>0</v>
      </c>
      <c r="BG252" s="229">
        <f>IF(N252="zákl. přenesená",J252,0)</f>
        <v>0</v>
      </c>
      <c r="BH252" s="229">
        <f>IF(N252="sníž. přenesená",J252,0)</f>
        <v>0</v>
      </c>
      <c r="BI252" s="229">
        <f>IF(N252="nulová",J252,0)</f>
        <v>0</v>
      </c>
      <c r="BJ252" s="14" t="s">
        <v>8</v>
      </c>
      <c r="BK252" s="229">
        <f>ROUND(I252*H252,0)</f>
        <v>0</v>
      </c>
      <c r="BL252" s="14" t="s">
        <v>361</v>
      </c>
      <c r="BM252" s="228" t="s">
        <v>435</v>
      </c>
    </row>
    <row r="253" s="2" customFormat="1">
      <c r="A253" s="35"/>
      <c r="B253" s="36"/>
      <c r="C253" s="37"/>
      <c r="D253" s="235" t="s">
        <v>152</v>
      </c>
      <c r="E253" s="37"/>
      <c r="F253" s="236" t="s">
        <v>436</v>
      </c>
      <c r="G253" s="37"/>
      <c r="H253" s="37"/>
      <c r="I253" s="232"/>
      <c r="J253" s="37"/>
      <c r="K253" s="37"/>
      <c r="L253" s="41"/>
      <c r="M253" s="233"/>
      <c r="N253" s="234"/>
      <c r="O253" s="88"/>
      <c r="P253" s="88"/>
      <c r="Q253" s="88"/>
      <c r="R253" s="88"/>
      <c r="S253" s="88"/>
      <c r="T253" s="89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T253" s="14" t="s">
        <v>152</v>
      </c>
      <c r="AU253" s="14" t="s">
        <v>87</v>
      </c>
    </row>
    <row r="254" s="12" customFormat="1" ht="25.92" customHeight="1">
      <c r="A254" s="12"/>
      <c r="B254" s="200"/>
      <c r="C254" s="201"/>
      <c r="D254" s="202" t="s">
        <v>77</v>
      </c>
      <c r="E254" s="203" t="s">
        <v>437</v>
      </c>
      <c r="F254" s="203" t="s">
        <v>438</v>
      </c>
      <c r="G254" s="201"/>
      <c r="H254" s="201"/>
      <c r="I254" s="204"/>
      <c r="J254" s="205">
        <f>BK254</f>
        <v>0</v>
      </c>
      <c r="K254" s="201"/>
      <c r="L254" s="206"/>
      <c r="M254" s="207"/>
      <c r="N254" s="208"/>
      <c r="O254" s="208"/>
      <c r="P254" s="209">
        <f>P255</f>
        <v>0</v>
      </c>
      <c r="Q254" s="208"/>
      <c r="R254" s="209">
        <f>R255</f>
        <v>0</v>
      </c>
      <c r="S254" s="208"/>
      <c r="T254" s="210">
        <f>T255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11" t="s">
        <v>171</v>
      </c>
      <c r="AT254" s="212" t="s">
        <v>77</v>
      </c>
      <c r="AU254" s="212" t="s">
        <v>78</v>
      </c>
      <c r="AY254" s="211" t="s">
        <v>141</v>
      </c>
      <c r="BK254" s="213">
        <f>BK255</f>
        <v>0</v>
      </c>
    </row>
    <row r="255" s="12" customFormat="1" ht="22.8" customHeight="1">
      <c r="A255" s="12"/>
      <c r="B255" s="200"/>
      <c r="C255" s="201"/>
      <c r="D255" s="202" t="s">
        <v>77</v>
      </c>
      <c r="E255" s="214" t="s">
        <v>439</v>
      </c>
      <c r="F255" s="214" t="s">
        <v>440</v>
      </c>
      <c r="G255" s="201"/>
      <c r="H255" s="201"/>
      <c r="I255" s="204"/>
      <c r="J255" s="215">
        <f>BK255</f>
        <v>0</v>
      </c>
      <c r="K255" s="201"/>
      <c r="L255" s="206"/>
      <c r="M255" s="207"/>
      <c r="N255" s="208"/>
      <c r="O255" s="208"/>
      <c r="P255" s="209">
        <f>SUM(P256:P257)</f>
        <v>0</v>
      </c>
      <c r="Q255" s="208"/>
      <c r="R255" s="209">
        <f>SUM(R256:R257)</f>
        <v>0</v>
      </c>
      <c r="S255" s="208"/>
      <c r="T255" s="210">
        <f>SUM(T256:T257)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1" t="s">
        <v>171</v>
      </c>
      <c r="AT255" s="212" t="s">
        <v>77</v>
      </c>
      <c r="AU255" s="212" t="s">
        <v>8</v>
      </c>
      <c r="AY255" s="211" t="s">
        <v>141</v>
      </c>
      <c r="BK255" s="213">
        <f>SUM(BK256:BK257)</f>
        <v>0</v>
      </c>
    </row>
    <row r="256" s="2" customFormat="1" ht="16.5" customHeight="1">
      <c r="A256" s="35"/>
      <c r="B256" s="36"/>
      <c r="C256" s="216" t="s">
        <v>441</v>
      </c>
      <c r="D256" s="216" t="s">
        <v>144</v>
      </c>
      <c r="E256" s="217" t="s">
        <v>442</v>
      </c>
      <c r="F256" s="218" t="s">
        <v>443</v>
      </c>
      <c r="G256" s="219" t="s">
        <v>404</v>
      </c>
      <c r="H256" s="220">
        <v>1</v>
      </c>
      <c r="I256" s="221"/>
      <c r="J256" s="222">
        <f>ROUND(I256*H256,0)</f>
        <v>0</v>
      </c>
      <c r="K256" s="223"/>
      <c r="L256" s="41"/>
      <c r="M256" s="224" t="s">
        <v>1</v>
      </c>
      <c r="N256" s="225" t="s">
        <v>43</v>
      </c>
      <c r="O256" s="88"/>
      <c r="P256" s="226">
        <f>O256*H256</f>
        <v>0</v>
      </c>
      <c r="Q256" s="226">
        <v>0</v>
      </c>
      <c r="R256" s="226">
        <f>Q256*H256</f>
        <v>0</v>
      </c>
      <c r="S256" s="226">
        <v>0</v>
      </c>
      <c r="T256" s="22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28" t="s">
        <v>165</v>
      </c>
      <c r="AT256" s="228" t="s">
        <v>144</v>
      </c>
      <c r="AU256" s="228" t="s">
        <v>87</v>
      </c>
      <c r="AY256" s="14" t="s">
        <v>141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14" t="s">
        <v>8</v>
      </c>
      <c r="BK256" s="229">
        <f>ROUND(I256*H256,0)</f>
        <v>0</v>
      </c>
      <c r="BL256" s="14" t="s">
        <v>165</v>
      </c>
      <c r="BM256" s="228" t="s">
        <v>444</v>
      </c>
    </row>
    <row r="257" s="2" customFormat="1">
      <c r="A257" s="35"/>
      <c r="B257" s="36"/>
      <c r="C257" s="37"/>
      <c r="D257" s="235" t="s">
        <v>152</v>
      </c>
      <c r="E257" s="37"/>
      <c r="F257" s="236" t="s">
        <v>445</v>
      </c>
      <c r="G257" s="37"/>
      <c r="H257" s="37"/>
      <c r="I257" s="232"/>
      <c r="J257" s="37"/>
      <c r="K257" s="37"/>
      <c r="L257" s="41"/>
      <c r="M257" s="248"/>
      <c r="N257" s="249"/>
      <c r="O257" s="250"/>
      <c r="P257" s="250"/>
      <c r="Q257" s="250"/>
      <c r="R257" s="250"/>
      <c r="S257" s="250"/>
      <c r="T257" s="251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4" t="s">
        <v>152</v>
      </c>
      <c r="AU257" s="14" t="s">
        <v>87</v>
      </c>
    </row>
    <row r="258" s="2" customFormat="1" ht="6.96" customHeight="1">
      <c r="A258" s="35"/>
      <c r="B258" s="63"/>
      <c r="C258" s="64"/>
      <c r="D258" s="64"/>
      <c r="E258" s="64"/>
      <c r="F258" s="64"/>
      <c r="G258" s="64"/>
      <c r="H258" s="64"/>
      <c r="I258" s="64"/>
      <c r="J258" s="64"/>
      <c r="K258" s="64"/>
      <c r="L258" s="41"/>
      <c r="M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</row>
  </sheetData>
  <sheetProtection sheet="1" autoFilter="0" formatColumns="0" formatRows="0" objects="1" scenarios="1" spinCount="100000" saltValue="n2l/Jh7kEEjkM7ZGJHRnEupph/hM/xjK7nOw31Nhuiiu9rqNxyB95aflBikXimaMUThR9dALvpf74wVy2O1WKA==" hashValue="B4/QPuyfefaVL8uSj6xecvJPw2cK7Zs6T64FiU9OYmwPH7rPVGU2wx5Mm34sF+NtLuKrjkEDPA+ekuTJBi/d4Q==" algorithmName="SHA-512" password="CC35"/>
  <autoFilter ref="C121:K25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3_01/741110511"/>
    <hyperlink ref="F133" r:id="rId2" display="https://podminky.urs.cz/item/CS_URS_2024_02/741112021"/>
    <hyperlink ref="F138" r:id="rId3" display="https://podminky.urs.cz/item/CS_URS_2023_01/741112352"/>
    <hyperlink ref="F143" r:id="rId4" display="https://podminky.urs.cz/item/CS_URS_2024_02/741120101"/>
    <hyperlink ref="F148" r:id="rId5" display="https://podminky.urs.cz/item/CS_URS_2023_01/741122211"/>
    <hyperlink ref="F167" r:id="rId6" display="https://podminky.urs.cz/item/CS_URS_2024_02/741313082"/>
    <hyperlink ref="F172" r:id="rId7" display="https://podminky.urs.cz/item/CS_URS_2024_02/741313131"/>
    <hyperlink ref="F177" r:id="rId8" display="https://podminky.urs.cz/item/CS_URS_2024_02/741315823"/>
    <hyperlink ref="F180" r:id="rId9" display="https://podminky.urs.cz/item/CS_URS_2024_02/741315863"/>
    <hyperlink ref="F185" r:id="rId10" display="https://podminky.urs.cz/item/CS_URS_2024_02/741316843"/>
    <hyperlink ref="F188" r:id="rId11" display="https://podminky.urs.cz/item/CS_URS_2023_01/741320931"/>
    <hyperlink ref="F193" r:id="rId12" display="https://podminky.urs.cz/item/CS_URS_2023_01/741371843"/>
    <hyperlink ref="F196" r:id="rId13" display="https://podminky.urs.cz/item/CS_URS_2023_01/741372062"/>
    <hyperlink ref="F203" r:id="rId14" display="https://podminky.urs.cz/item/CS_URS_2024_01/741390911"/>
    <hyperlink ref="F208" r:id="rId15" display="https://podminky.urs.cz/item/CS_URS_2023_01/741850933"/>
    <hyperlink ref="F223" r:id="rId16" display="https://podminky.urs.cz/item/CS_URS_2023_02/210021031"/>
    <hyperlink ref="F234" r:id="rId17" display="https://podminky.urs.cz/item/CS_URS_2023_01/21019267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446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ROUND(J120,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ROUND((SUM(BE120:BE132)),  0)</f>
        <v>0</v>
      </c>
      <c r="G33" s="35"/>
      <c r="H33" s="35"/>
      <c r="I33" s="152">
        <v>0.20999999999999999</v>
      </c>
      <c r="J33" s="151">
        <f>ROUND(((SUM(BE120:BE132))*I33),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ROUND((SUM(BF120:BF132)),  0)</f>
        <v>0</v>
      </c>
      <c r="G34" s="35"/>
      <c r="H34" s="35"/>
      <c r="I34" s="152">
        <v>0.12</v>
      </c>
      <c r="J34" s="151">
        <f>ROUND(((SUM(BF120:BF132))*I34),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ROUND((SUM(BG120:BG132)),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ROUND((SUM(BH120:BH132)),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ROUND((SUM(BI120:BI132)),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2024/10-1 - ŠJ Habrmanova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J120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J121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J122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124</v>
      </c>
      <c r="E99" s="179"/>
      <c r="F99" s="179"/>
      <c r="G99" s="179"/>
      <c r="H99" s="179"/>
      <c r="I99" s="179"/>
      <c r="J99" s="180">
        <f>J129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125</v>
      </c>
      <c r="E100" s="185"/>
      <c r="F100" s="185"/>
      <c r="G100" s="185"/>
      <c r="H100" s="185"/>
      <c r="I100" s="185"/>
      <c r="J100" s="186">
        <f>J130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17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71" t="str">
        <f>E7</f>
        <v>Odstranění závad z revizí elektroinstalací - III. etapa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E9</f>
        <v>2024/10-1 - ŠJ Habrmanova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21</v>
      </c>
      <c r="D114" s="37"/>
      <c r="E114" s="37"/>
      <c r="F114" s="24" t="str">
        <f>F12</f>
        <v xml:space="preserve"> </v>
      </c>
      <c r="G114" s="37"/>
      <c r="H114" s="37"/>
      <c r="I114" s="29" t="s">
        <v>23</v>
      </c>
      <c r="J114" s="76" t="str">
        <f>IF(J12="","",J12)</f>
        <v>17. 7. 2024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25</v>
      </c>
      <c r="D116" s="37"/>
      <c r="E116" s="37"/>
      <c r="F116" s="24" t="str">
        <f>E15</f>
        <v>TECHNICKÉ SLUŽBY HRADEC KRÁLOVÉ</v>
      </c>
      <c r="G116" s="37"/>
      <c r="H116" s="37"/>
      <c r="I116" s="29" t="s">
        <v>33</v>
      </c>
      <c r="J116" s="33" t="str">
        <f>E21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31</v>
      </c>
      <c r="D117" s="37"/>
      <c r="E117" s="37"/>
      <c r="F117" s="24" t="str">
        <f>IF(E18="","",E18)</f>
        <v>Vyplň údaj</v>
      </c>
      <c r="G117" s="37"/>
      <c r="H117" s="37"/>
      <c r="I117" s="29" t="s">
        <v>35</v>
      </c>
      <c r="J117" s="33" t="str">
        <f>E24</f>
        <v xml:space="preserve"> 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8"/>
      <c r="B119" s="189"/>
      <c r="C119" s="190" t="s">
        <v>127</v>
      </c>
      <c r="D119" s="191" t="s">
        <v>63</v>
      </c>
      <c r="E119" s="191" t="s">
        <v>59</v>
      </c>
      <c r="F119" s="191" t="s">
        <v>60</v>
      </c>
      <c r="G119" s="191" t="s">
        <v>128</v>
      </c>
      <c r="H119" s="191" t="s">
        <v>129</v>
      </c>
      <c r="I119" s="191" t="s">
        <v>130</v>
      </c>
      <c r="J119" s="192" t="s">
        <v>117</v>
      </c>
      <c r="K119" s="193" t="s">
        <v>131</v>
      </c>
      <c r="L119" s="194"/>
      <c r="M119" s="97" t="s">
        <v>1</v>
      </c>
      <c r="N119" s="98" t="s">
        <v>42</v>
      </c>
      <c r="O119" s="98" t="s">
        <v>132</v>
      </c>
      <c r="P119" s="98" t="s">
        <v>133</v>
      </c>
      <c r="Q119" s="98" t="s">
        <v>134</v>
      </c>
      <c r="R119" s="98" t="s">
        <v>135</v>
      </c>
      <c r="S119" s="98" t="s">
        <v>136</v>
      </c>
      <c r="T119" s="99" t="s">
        <v>137</v>
      </c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</row>
    <row r="120" s="2" customFormat="1" ht="22.8" customHeight="1">
      <c r="A120" s="35"/>
      <c r="B120" s="36"/>
      <c r="C120" s="104" t="s">
        <v>138</v>
      </c>
      <c r="D120" s="37"/>
      <c r="E120" s="37"/>
      <c r="F120" s="37"/>
      <c r="G120" s="37"/>
      <c r="H120" s="37"/>
      <c r="I120" s="37"/>
      <c r="J120" s="195">
        <f>BK120</f>
        <v>0</v>
      </c>
      <c r="K120" s="37"/>
      <c r="L120" s="41"/>
      <c r="M120" s="100"/>
      <c r="N120" s="196"/>
      <c r="O120" s="101"/>
      <c r="P120" s="197">
        <f>P121+P129</f>
        <v>0</v>
      </c>
      <c r="Q120" s="101"/>
      <c r="R120" s="197">
        <f>R121+R129</f>
        <v>0</v>
      </c>
      <c r="S120" s="101"/>
      <c r="T120" s="198">
        <f>T121+T129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77</v>
      </c>
      <c r="AU120" s="14" t="s">
        <v>119</v>
      </c>
      <c r="BK120" s="199">
        <f>BK121+BK129</f>
        <v>0</v>
      </c>
    </row>
    <row r="121" s="12" customFormat="1" ht="25.92" customHeight="1">
      <c r="A121" s="12"/>
      <c r="B121" s="200"/>
      <c r="C121" s="201"/>
      <c r="D121" s="202" t="s">
        <v>77</v>
      </c>
      <c r="E121" s="203" t="s">
        <v>139</v>
      </c>
      <c r="F121" s="203" t="s">
        <v>140</v>
      </c>
      <c r="G121" s="201"/>
      <c r="H121" s="201"/>
      <c r="I121" s="204"/>
      <c r="J121" s="205">
        <f>BK121</f>
        <v>0</v>
      </c>
      <c r="K121" s="201"/>
      <c r="L121" s="206"/>
      <c r="M121" s="207"/>
      <c r="N121" s="208"/>
      <c r="O121" s="208"/>
      <c r="P121" s="209">
        <f>P122</f>
        <v>0</v>
      </c>
      <c r="Q121" s="208"/>
      <c r="R121" s="209">
        <f>R122</f>
        <v>0</v>
      </c>
      <c r="S121" s="208"/>
      <c r="T121" s="21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1" t="s">
        <v>87</v>
      </c>
      <c r="AT121" s="212" t="s">
        <v>77</v>
      </c>
      <c r="AU121" s="212" t="s">
        <v>78</v>
      </c>
      <c r="AY121" s="211" t="s">
        <v>141</v>
      </c>
      <c r="BK121" s="213">
        <f>BK122</f>
        <v>0</v>
      </c>
    </row>
    <row r="122" s="12" customFormat="1" ht="22.8" customHeight="1">
      <c r="A122" s="12"/>
      <c r="B122" s="200"/>
      <c r="C122" s="201"/>
      <c r="D122" s="202" t="s">
        <v>77</v>
      </c>
      <c r="E122" s="214" t="s">
        <v>142</v>
      </c>
      <c r="F122" s="214" t="s">
        <v>143</v>
      </c>
      <c r="G122" s="201"/>
      <c r="H122" s="201"/>
      <c r="I122" s="204"/>
      <c r="J122" s="215">
        <f>BK122</f>
        <v>0</v>
      </c>
      <c r="K122" s="201"/>
      <c r="L122" s="206"/>
      <c r="M122" s="207"/>
      <c r="N122" s="208"/>
      <c r="O122" s="208"/>
      <c r="P122" s="209">
        <f>SUM(P123:P128)</f>
        <v>0</v>
      </c>
      <c r="Q122" s="208"/>
      <c r="R122" s="209">
        <f>SUM(R123:R128)</f>
        <v>0</v>
      </c>
      <c r="S122" s="208"/>
      <c r="T122" s="210">
        <f>SUM(T123:T128)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87</v>
      </c>
      <c r="AT122" s="212" t="s">
        <v>77</v>
      </c>
      <c r="AU122" s="212" t="s">
        <v>8</v>
      </c>
      <c r="AY122" s="211" t="s">
        <v>141</v>
      </c>
      <c r="BK122" s="213">
        <f>SUM(BK123:BK128)</f>
        <v>0</v>
      </c>
    </row>
    <row r="123" s="2" customFormat="1" ht="44.25" customHeight="1">
      <c r="A123" s="35"/>
      <c r="B123" s="36"/>
      <c r="C123" s="216" t="s">
        <v>8</v>
      </c>
      <c r="D123" s="216" t="s">
        <v>144</v>
      </c>
      <c r="E123" s="217" t="s">
        <v>294</v>
      </c>
      <c r="F123" s="218" t="s">
        <v>295</v>
      </c>
      <c r="G123" s="219" t="s">
        <v>163</v>
      </c>
      <c r="H123" s="220">
        <v>2</v>
      </c>
      <c r="I123" s="221"/>
      <c r="J123" s="222">
        <f>ROUND(I123*H123,0)</f>
        <v>0</v>
      </c>
      <c r="K123" s="223"/>
      <c r="L123" s="41"/>
      <c r="M123" s="224" t="s">
        <v>1</v>
      </c>
      <c r="N123" s="225" t="s">
        <v>43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148</v>
      </c>
      <c r="AT123" s="228" t="s">
        <v>144</v>
      </c>
      <c r="AU123" s="228" t="s">
        <v>87</v>
      </c>
      <c r="AY123" s="14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</v>
      </c>
      <c r="BK123" s="229">
        <f>ROUND(I123*H123,0)</f>
        <v>0</v>
      </c>
      <c r="BL123" s="14" t="s">
        <v>148</v>
      </c>
      <c r="BM123" s="228" t="s">
        <v>447</v>
      </c>
    </row>
    <row r="124" s="2" customFormat="1">
      <c r="A124" s="35"/>
      <c r="B124" s="36"/>
      <c r="C124" s="37"/>
      <c r="D124" s="235" t="s">
        <v>152</v>
      </c>
      <c r="E124" s="37"/>
      <c r="F124" s="236" t="s">
        <v>448</v>
      </c>
      <c r="G124" s="37"/>
      <c r="H124" s="37"/>
      <c r="I124" s="232"/>
      <c r="J124" s="37"/>
      <c r="K124" s="37"/>
      <c r="L124" s="41"/>
      <c r="M124" s="233"/>
      <c r="N124" s="234"/>
      <c r="O124" s="88"/>
      <c r="P124" s="88"/>
      <c r="Q124" s="88"/>
      <c r="R124" s="88"/>
      <c r="S124" s="88"/>
      <c r="T124" s="89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152</v>
      </c>
      <c r="AU124" s="14" t="s">
        <v>87</v>
      </c>
    </row>
    <row r="125" s="2" customFormat="1" ht="37.8" customHeight="1">
      <c r="A125" s="35"/>
      <c r="B125" s="36"/>
      <c r="C125" s="216" t="s">
        <v>87</v>
      </c>
      <c r="D125" s="216" t="s">
        <v>144</v>
      </c>
      <c r="E125" s="217" t="s">
        <v>300</v>
      </c>
      <c r="F125" s="218" t="s">
        <v>301</v>
      </c>
      <c r="G125" s="219" t="s">
        <v>163</v>
      </c>
      <c r="H125" s="220">
        <v>2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449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448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2" customFormat="1" ht="24.15" customHeight="1">
      <c r="A127" s="35"/>
      <c r="B127" s="36"/>
      <c r="C127" s="237" t="s">
        <v>160</v>
      </c>
      <c r="D127" s="237" t="s">
        <v>154</v>
      </c>
      <c r="E127" s="238" t="s">
        <v>310</v>
      </c>
      <c r="F127" s="239" t="s">
        <v>450</v>
      </c>
      <c r="G127" s="240" t="s">
        <v>163</v>
      </c>
      <c r="H127" s="241">
        <v>2</v>
      </c>
      <c r="I127" s="242"/>
      <c r="J127" s="243">
        <f>ROUND(I127*H127,0)</f>
        <v>0</v>
      </c>
      <c r="K127" s="244"/>
      <c r="L127" s="245"/>
      <c r="M127" s="246" t="s">
        <v>1</v>
      </c>
      <c r="N127" s="247" t="s">
        <v>43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157</v>
      </c>
      <c r="AT127" s="228" t="s">
        <v>154</v>
      </c>
      <c r="AU127" s="228" t="s">
        <v>87</v>
      </c>
      <c r="AY127" s="14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</v>
      </c>
      <c r="BK127" s="229">
        <f>ROUND(I127*H127,0)</f>
        <v>0</v>
      </c>
      <c r="BL127" s="14" t="s">
        <v>148</v>
      </c>
      <c r="BM127" s="228" t="s">
        <v>451</v>
      </c>
    </row>
    <row r="128" s="2" customFormat="1">
      <c r="A128" s="35"/>
      <c r="B128" s="36"/>
      <c r="C128" s="37"/>
      <c r="D128" s="235" t="s">
        <v>152</v>
      </c>
      <c r="E128" s="37"/>
      <c r="F128" s="236" t="s">
        <v>448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152</v>
      </c>
      <c r="AU128" s="14" t="s">
        <v>87</v>
      </c>
    </row>
    <row r="129" s="12" customFormat="1" ht="25.92" customHeight="1">
      <c r="A129" s="12"/>
      <c r="B129" s="200"/>
      <c r="C129" s="201"/>
      <c r="D129" s="202" t="s">
        <v>77</v>
      </c>
      <c r="E129" s="203" t="s">
        <v>437</v>
      </c>
      <c r="F129" s="203" t="s">
        <v>438</v>
      </c>
      <c r="G129" s="201"/>
      <c r="H129" s="201"/>
      <c r="I129" s="204"/>
      <c r="J129" s="205">
        <f>BK129</f>
        <v>0</v>
      </c>
      <c r="K129" s="201"/>
      <c r="L129" s="206"/>
      <c r="M129" s="207"/>
      <c r="N129" s="208"/>
      <c r="O129" s="208"/>
      <c r="P129" s="209">
        <f>P130</f>
        <v>0</v>
      </c>
      <c r="Q129" s="208"/>
      <c r="R129" s="209">
        <f>R130</f>
        <v>0</v>
      </c>
      <c r="S129" s="208"/>
      <c r="T129" s="210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1" t="s">
        <v>171</v>
      </c>
      <c r="AT129" s="212" t="s">
        <v>77</v>
      </c>
      <c r="AU129" s="212" t="s">
        <v>78</v>
      </c>
      <c r="AY129" s="211" t="s">
        <v>141</v>
      </c>
      <c r="BK129" s="213">
        <f>BK130</f>
        <v>0</v>
      </c>
    </row>
    <row r="130" s="12" customFormat="1" ht="22.8" customHeight="1">
      <c r="A130" s="12"/>
      <c r="B130" s="200"/>
      <c r="C130" s="201"/>
      <c r="D130" s="202" t="s">
        <v>77</v>
      </c>
      <c r="E130" s="214" t="s">
        <v>439</v>
      </c>
      <c r="F130" s="214" t="s">
        <v>440</v>
      </c>
      <c r="G130" s="201"/>
      <c r="H130" s="201"/>
      <c r="I130" s="204"/>
      <c r="J130" s="215">
        <f>BK130</f>
        <v>0</v>
      </c>
      <c r="K130" s="201"/>
      <c r="L130" s="206"/>
      <c r="M130" s="207"/>
      <c r="N130" s="208"/>
      <c r="O130" s="208"/>
      <c r="P130" s="209">
        <f>SUM(P131:P132)</f>
        <v>0</v>
      </c>
      <c r="Q130" s="208"/>
      <c r="R130" s="209">
        <f>SUM(R131:R132)</f>
        <v>0</v>
      </c>
      <c r="S130" s="208"/>
      <c r="T130" s="210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1" t="s">
        <v>171</v>
      </c>
      <c r="AT130" s="212" t="s">
        <v>77</v>
      </c>
      <c r="AU130" s="212" t="s">
        <v>8</v>
      </c>
      <c r="AY130" s="211" t="s">
        <v>141</v>
      </c>
      <c r="BK130" s="213">
        <f>SUM(BK131:BK132)</f>
        <v>0</v>
      </c>
    </row>
    <row r="131" s="2" customFormat="1" ht="16.5" customHeight="1">
      <c r="A131" s="35"/>
      <c r="B131" s="36"/>
      <c r="C131" s="216" t="s">
        <v>165</v>
      </c>
      <c r="D131" s="216" t="s">
        <v>144</v>
      </c>
      <c r="E131" s="217" t="s">
        <v>442</v>
      </c>
      <c r="F131" s="218" t="s">
        <v>443</v>
      </c>
      <c r="G131" s="219" t="s">
        <v>404</v>
      </c>
      <c r="H131" s="220">
        <v>1</v>
      </c>
      <c r="I131" s="221"/>
      <c r="J131" s="222">
        <f>ROUND(I131*H131,0)</f>
        <v>0</v>
      </c>
      <c r="K131" s="223"/>
      <c r="L131" s="41"/>
      <c r="M131" s="224" t="s">
        <v>1</v>
      </c>
      <c r="N131" s="225" t="s">
        <v>43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165</v>
      </c>
      <c r="AT131" s="228" t="s">
        <v>144</v>
      </c>
      <c r="AU131" s="228" t="s">
        <v>87</v>
      </c>
      <c r="AY131" s="14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</v>
      </c>
      <c r="BK131" s="229">
        <f>ROUND(I131*H131,0)</f>
        <v>0</v>
      </c>
      <c r="BL131" s="14" t="s">
        <v>165</v>
      </c>
      <c r="BM131" s="228" t="s">
        <v>452</v>
      </c>
    </row>
    <row r="132" s="2" customFormat="1">
      <c r="A132" s="35"/>
      <c r="B132" s="36"/>
      <c r="C132" s="37"/>
      <c r="D132" s="235" t="s">
        <v>152</v>
      </c>
      <c r="E132" s="37"/>
      <c r="F132" s="236" t="s">
        <v>445</v>
      </c>
      <c r="G132" s="37"/>
      <c r="H132" s="37"/>
      <c r="I132" s="232"/>
      <c r="J132" s="37"/>
      <c r="K132" s="37"/>
      <c r="L132" s="41"/>
      <c r="M132" s="248"/>
      <c r="N132" s="249"/>
      <c r="O132" s="250"/>
      <c r="P132" s="250"/>
      <c r="Q132" s="250"/>
      <c r="R132" s="250"/>
      <c r="S132" s="250"/>
      <c r="T132" s="251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152</v>
      </c>
      <c r="AU132" s="14" t="s">
        <v>87</v>
      </c>
    </row>
    <row r="133" s="2" customFormat="1" ht="6.96" customHeight="1">
      <c r="A133" s="35"/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41"/>
      <c r="M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</sheetData>
  <sheetProtection sheet="1" autoFilter="0" formatColumns="0" formatRows="0" objects="1" scenarios="1" spinCount="100000" saltValue="T+LMJ9LqXcD2tT9+EvyZWavOBEzUu+1wUwEqIf7e9O7axRxWAROl/4SHKRkPMKp+9a4ZawaclElca5TmrpLEJA==" hashValue="aSc2ET74b0/9cu548L9CfSo9LZD5auqOftcYjzPJTqBlbhWy10ciDy8ze4hkXPW1h43tRl6cQbHCGMjgt8TBUg==" algorithmName="SHA-512" password="CC35"/>
  <autoFilter ref="C119:K132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453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ROUND(J120,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ROUND((SUM(BE120:BE136)),  0)</f>
        <v>0</v>
      </c>
      <c r="G33" s="35"/>
      <c r="H33" s="35"/>
      <c r="I33" s="152">
        <v>0.20999999999999999</v>
      </c>
      <c r="J33" s="151">
        <f>ROUND(((SUM(BE120:BE136))*I33),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ROUND((SUM(BF120:BF136)),  0)</f>
        <v>0</v>
      </c>
      <c r="G34" s="35"/>
      <c r="H34" s="35"/>
      <c r="I34" s="152">
        <v>0.12</v>
      </c>
      <c r="J34" s="151">
        <f>ROUND(((SUM(BF120:BF136))*I34),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ROUND((SUM(BG120:BG136)),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ROUND((SUM(BH120:BH136)),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ROUND((SUM(BI120:BI136)),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2024/10-2 - ŠJ J. Gočára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J120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J121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J122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124</v>
      </c>
      <c r="E99" s="179"/>
      <c r="F99" s="179"/>
      <c r="G99" s="179"/>
      <c r="H99" s="179"/>
      <c r="I99" s="179"/>
      <c r="J99" s="180">
        <f>J133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125</v>
      </c>
      <c r="E100" s="185"/>
      <c r="F100" s="185"/>
      <c r="G100" s="185"/>
      <c r="H100" s="185"/>
      <c r="I100" s="185"/>
      <c r="J100" s="186">
        <f>J134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17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71" t="str">
        <f>E7</f>
        <v>Odstranění závad z revizí elektroinstalací - III. etapa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E9</f>
        <v>2024/10-2 - ŠJ J. Gočára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21</v>
      </c>
      <c r="D114" s="37"/>
      <c r="E114" s="37"/>
      <c r="F114" s="24" t="str">
        <f>F12</f>
        <v xml:space="preserve"> </v>
      </c>
      <c r="G114" s="37"/>
      <c r="H114" s="37"/>
      <c r="I114" s="29" t="s">
        <v>23</v>
      </c>
      <c r="J114" s="76" t="str">
        <f>IF(J12="","",J12)</f>
        <v>17. 7. 2024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25</v>
      </c>
      <c r="D116" s="37"/>
      <c r="E116" s="37"/>
      <c r="F116" s="24" t="str">
        <f>E15</f>
        <v>TECHNICKÉ SLUŽBY HRADEC KRÁLOVÉ</v>
      </c>
      <c r="G116" s="37"/>
      <c r="H116" s="37"/>
      <c r="I116" s="29" t="s">
        <v>33</v>
      </c>
      <c r="J116" s="33" t="str">
        <f>E21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31</v>
      </c>
      <c r="D117" s="37"/>
      <c r="E117" s="37"/>
      <c r="F117" s="24" t="str">
        <f>IF(E18="","",E18)</f>
        <v>Vyplň údaj</v>
      </c>
      <c r="G117" s="37"/>
      <c r="H117" s="37"/>
      <c r="I117" s="29" t="s">
        <v>35</v>
      </c>
      <c r="J117" s="33" t="str">
        <f>E24</f>
        <v xml:space="preserve"> 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8"/>
      <c r="B119" s="189"/>
      <c r="C119" s="190" t="s">
        <v>127</v>
      </c>
      <c r="D119" s="191" t="s">
        <v>63</v>
      </c>
      <c r="E119" s="191" t="s">
        <v>59</v>
      </c>
      <c r="F119" s="191" t="s">
        <v>60</v>
      </c>
      <c r="G119" s="191" t="s">
        <v>128</v>
      </c>
      <c r="H119" s="191" t="s">
        <v>129</v>
      </c>
      <c r="I119" s="191" t="s">
        <v>130</v>
      </c>
      <c r="J119" s="192" t="s">
        <v>117</v>
      </c>
      <c r="K119" s="193" t="s">
        <v>131</v>
      </c>
      <c r="L119" s="194"/>
      <c r="M119" s="97" t="s">
        <v>1</v>
      </c>
      <c r="N119" s="98" t="s">
        <v>42</v>
      </c>
      <c r="O119" s="98" t="s">
        <v>132</v>
      </c>
      <c r="P119" s="98" t="s">
        <v>133</v>
      </c>
      <c r="Q119" s="98" t="s">
        <v>134</v>
      </c>
      <c r="R119" s="98" t="s">
        <v>135</v>
      </c>
      <c r="S119" s="98" t="s">
        <v>136</v>
      </c>
      <c r="T119" s="99" t="s">
        <v>137</v>
      </c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</row>
    <row r="120" s="2" customFormat="1" ht="22.8" customHeight="1">
      <c r="A120" s="35"/>
      <c r="B120" s="36"/>
      <c r="C120" s="104" t="s">
        <v>138</v>
      </c>
      <c r="D120" s="37"/>
      <c r="E120" s="37"/>
      <c r="F120" s="37"/>
      <c r="G120" s="37"/>
      <c r="H120" s="37"/>
      <c r="I120" s="37"/>
      <c r="J120" s="195">
        <f>BK120</f>
        <v>0</v>
      </c>
      <c r="K120" s="37"/>
      <c r="L120" s="41"/>
      <c r="M120" s="100"/>
      <c r="N120" s="196"/>
      <c r="O120" s="101"/>
      <c r="P120" s="197">
        <f>P121+P133</f>
        <v>0</v>
      </c>
      <c r="Q120" s="101"/>
      <c r="R120" s="197">
        <f>R121+R133</f>
        <v>6.0000000000000008E-05</v>
      </c>
      <c r="S120" s="101"/>
      <c r="T120" s="198">
        <f>T121+T133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77</v>
      </c>
      <c r="AU120" s="14" t="s">
        <v>119</v>
      </c>
      <c r="BK120" s="199">
        <f>BK121+BK133</f>
        <v>0</v>
      </c>
    </row>
    <row r="121" s="12" customFormat="1" ht="25.92" customHeight="1">
      <c r="A121" s="12"/>
      <c r="B121" s="200"/>
      <c r="C121" s="201"/>
      <c r="D121" s="202" t="s">
        <v>77</v>
      </c>
      <c r="E121" s="203" t="s">
        <v>139</v>
      </c>
      <c r="F121" s="203" t="s">
        <v>140</v>
      </c>
      <c r="G121" s="201"/>
      <c r="H121" s="201"/>
      <c r="I121" s="204"/>
      <c r="J121" s="205">
        <f>BK121</f>
        <v>0</v>
      </c>
      <c r="K121" s="201"/>
      <c r="L121" s="206"/>
      <c r="M121" s="207"/>
      <c r="N121" s="208"/>
      <c r="O121" s="208"/>
      <c r="P121" s="209">
        <f>P122</f>
        <v>0</v>
      </c>
      <c r="Q121" s="208"/>
      <c r="R121" s="209">
        <f>R122</f>
        <v>6.0000000000000008E-05</v>
      </c>
      <c r="S121" s="208"/>
      <c r="T121" s="21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1" t="s">
        <v>87</v>
      </c>
      <c r="AT121" s="212" t="s">
        <v>77</v>
      </c>
      <c r="AU121" s="212" t="s">
        <v>78</v>
      </c>
      <c r="AY121" s="211" t="s">
        <v>141</v>
      </c>
      <c r="BK121" s="213">
        <f>BK122</f>
        <v>0</v>
      </c>
    </row>
    <row r="122" s="12" customFormat="1" ht="22.8" customHeight="1">
      <c r="A122" s="12"/>
      <c r="B122" s="200"/>
      <c r="C122" s="201"/>
      <c r="D122" s="202" t="s">
        <v>77</v>
      </c>
      <c r="E122" s="214" t="s">
        <v>142</v>
      </c>
      <c r="F122" s="214" t="s">
        <v>143</v>
      </c>
      <c r="G122" s="201"/>
      <c r="H122" s="201"/>
      <c r="I122" s="204"/>
      <c r="J122" s="215">
        <f>BK122</f>
        <v>0</v>
      </c>
      <c r="K122" s="201"/>
      <c r="L122" s="206"/>
      <c r="M122" s="207"/>
      <c r="N122" s="208"/>
      <c r="O122" s="208"/>
      <c r="P122" s="209">
        <f>SUM(P123:P132)</f>
        <v>0</v>
      </c>
      <c r="Q122" s="208"/>
      <c r="R122" s="209">
        <f>SUM(R123:R132)</f>
        <v>6.0000000000000008E-05</v>
      </c>
      <c r="S122" s="208"/>
      <c r="T122" s="210">
        <f>SUM(T123:T132)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87</v>
      </c>
      <c r="AT122" s="212" t="s">
        <v>77</v>
      </c>
      <c r="AU122" s="212" t="s">
        <v>8</v>
      </c>
      <c r="AY122" s="211" t="s">
        <v>141</v>
      </c>
      <c r="BK122" s="213">
        <f>SUM(BK123:BK132)</f>
        <v>0</v>
      </c>
    </row>
    <row r="123" s="2" customFormat="1" ht="33" customHeight="1">
      <c r="A123" s="35"/>
      <c r="B123" s="36"/>
      <c r="C123" s="216" t="s">
        <v>8</v>
      </c>
      <c r="D123" s="216" t="s">
        <v>144</v>
      </c>
      <c r="E123" s="217" t="s">
        <v>454</v>
      </c>
      <c r="F123" s="218" t="s">
        <v>455</v>
      </c>
      <c r="G123" s="219" t="s">
        <v>147</v>
      </c>
      <c r="H123" s="220">
        <v>2</v>
      </c>
      <c r="I123" s="221"/>
      <c r="J123" s="222">
        <f>ROUND(I123*H123,0)</f>
        <v>0</v>
      </c>
      <c r="K123" s="223"/>
      <c r="L123" s="41"/>
      <c r="M123" s="224" t="s">
        <v>1</v>
      </c>
      <c r="N123" s="225" t="s">
        <v>43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148</v>
      </c>
      <c r="AT123" s="228" t="s">
        <v>144</v>
      </c>
      <c r="AU123" s="228" t="s">
        <v>87</v>
      </c>
      <c r="AY123" s="14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</v>
      </c>
      <c r="BK123" s="229">
        <f>ROUND(I123*H123,0)</f>
        <v>0</v>
      </c>
      <c r="BL123" s="14" t="s">
        <v>148</v>
      </c>
      <c r="BM123" s="228" t="s">
        <v>456</v>
      </c>
    </row>
    <row r="124" s="2" customFormat="1">
      <c r="A124" s="35"/>
      <c r="B124" s="36"/>
      <c r="C124" s="37"/>
      <c r="D124" s="235" t="s">
        <v>152</v>
      </c>
      <c r="E124" s="37"/>
      <c r="F124" s="236" t="s">
        <v>457</v>
      </c>
      <c r="G124" s="37"/>
      <c r="H124" s="37"/>
      <c r="I124" s="232"/>
      <c r="J124" s="37"/>
      <c r="K124" s="37"/>
      <c r="L124" s="41"/>
      <c r="M124" s="233"/>
      <c r="N124" s="234"/>
      <c r="O124" s="88"/>
      <c r="P124" s="88"/>
      <c r="Q124" s="88"/>
      <c r="R124" s="88"/>
      <c r="S124" s="88"/>
      <c r="T124" s="89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152</v>
      </c>
      <c r="AU124" s="14" t="s">
        <v>87</v>
      </c>
    </row>
    <row r="125" s="2" customFormat="1" ht="16.5" customHeight="1">
      <c r="A125" s="35"/>
      <c r="B125" s="36"/>
      <c r="C125" s="237" t="s">
        <v>87</v>
      </c>
      <c r="D125" s="237" t="s">
        <v>154</v>
      </c>
      <c r="E125" s="238" t="s">
        <v>458</v>
      </c>
      <c r="F125" s="239" t="s">
        <v>459</v>
      </c>
      <c r="G125" s="240" t="s">
        <v>163</v>
      </c>
      <c r="H125" s="241">
        <v>1</v>
      </c>
      <c r="I125" s="242"/>
      <c r="J125" s="243">
        <f>ROUND(I125*H125,0)</f>
        <v>0</v>
      </c>
      <c r="K125" s="244"/>
      <c r="L125" s="245"/>
      <c r="M125" s="246" t="s">
        <v>1</v>
      </c>
      <c r="N125" s="247" t="s">
        <v>43</v>
      </c>
      <c r="O125" s="88"/>
      <c r="P125" s="226">
        <f>O125*H125</f>
        <v>0</v>
      </c>
      <c r="Q125" s="226">
        <v>4.0000000000000003E-05</v>
      </c>
      <c r="R125" s="226">
        <f>Q125*H125</f>
        <v>4.0000000000000003E-05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157</v>
      </c>
      <c r="AT125" s="228" t="s">
        <v>154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460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461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2" customFormat="1" ht="21.75" customHeight="1">
      <c r="A127" s="35"/>
      <c r="B127" s="36"/>
      <c r="C127" s="237" t="s">
        <v>160</v>
      </c>
      <c r="D127" s="237" t="s">
        <v>154</v>
      </c>
      <c r="E127" s="238" t="s">
        <v>462</v>
      </c>
      <c r="F127" s="239" t="s">
        <v>463</v>
      </c>
      <c r="G127" s="240" t="s">
        <v>163</v>
      </c>
      <c r="H127" s="241">
        <v>1</v>
      </c>
      <c r="I127" s="242"/>
      <c r="J127" s="243">
        <f>ROUND(I127*H127,0)</f>
        <v>0</v>
      </c>
      <c r="K127" s="244"/>
      <c r="L127" s="245"/>
      <c r="M127" s="246" t="s">
        <v>1</v>
      </c>
      <c r="N127" s="247" t="s">
        <v>43</v>
      </c>
      <c r="O127" s="88"/>
      <c r="P127" s="226">
        <f>O127*H127</f>
        <v>0</v>
      </c>
      <c r="Q127" s="226">
        <v>2.0000000000000002E-05</v>
      </c>
      <c r="R127" s="226">
        <f>Q127*H127</f>
        <v>2.0000000000000002E-05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157</v>
      </c>
      <c r="AT127" s="228" t="s">
        <v>154</v>
      </c>
      <c r="AU127" s="228" t="s">
        <v>87</v>
      </c>
      <c r="AY127" s="14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</v>
      </c>
      <c r="BK127" s="229">
        <f>ROUND(I127*H127,0)</f>
        <v>0</v>
      </c>
      <c r="BL127" s="14" t="s">
        <v>148</v>
      </c>
      <c r="BM127" s="228" t="s">
        <v>464</v>
      </c>
    </row>
    <row r="128" s="2" customFormat="1">
      <c r="A128" s="35"/>
      <c r="B128" s="36"/>
      <c r="C128" s="37"/>
      <c r="D128" s="235" t="s">
        <v>152</v>
      </c>
      <c r="E128" s="37"/>
      <c r="F128" s="236" t="s">
        <v>461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152</v>
      </c>
      <c r="AU128" s="14" t="s">
        <v>87</v>
      </c>
    </row>
    <row r="129" s="2" customFormat="1" ht="24.15" customHeight="1">
      <c r="A129" s="35"/>
      <c r="B129" s="36"/>
      <c r="C129" s="216" t="s">
        <v>165</v>
      </c>
      <c r="D129" s="216" t="s">
        <v>144</v>
      </c>
      <c r="E129" s="217" t="s">
        <v>331</v>
      </c>
      <c r="F129" s="218" t="s">
        <v>332</v>
      </c>
      <c r="G129" s="219" t="s">
        <v>163</v>
      </c>
      <c r="H129" s="220">
        <v>2</v>
      </c>
      <c r="I129" s="221"/>
      <c r="J129" s="222">
        <f>ROUND(I129*H129,0)</f>
        <v>0</v>
      </c>
      <c r="K129" s="223"/>
      <c r="L129" s="41"/>
      <c r="M129" s="224" t="s">
        <v>1</v>
      </c>
      <c r="N129" s="225" t="s">
        <v>43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148</v>
      </c>
      <c r="AT129" s="228" t="s">
        <v>144</v>
      </c>
      <c r="AU129" s="228" t="s">
        <v>87</v>
      </c>
      <c r="AY129" s="14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</v>
      </c>
      <c r="BK129" s="229">
        <f>ROUND(I129*H129,0)</f>
        <v>0</v>
      </c>
      <c r="BL129" s="14" t="s">
        <v>148</v>
      </c>
      <c r="BM129" s="228" t="s">
        <v>465</v>
      </c>
    </row>
    <row r="130" s="2" customFormat="1">
      <c r="A130" s="35"/>
      <c r="B130" s="36"/>
      <c r="C130" s="37"/>
      <c r="D130" s="235" t="s">
        <v>152</v>
      </c>
      <c r="E130" s="37"/>
      <c r="F130" s="236" t="s">
        <v>466</v>
      </c>
      <c r="G130" s="37"/>
      <c r="H130" s="37"/>
      <c r="I130" s="232"/>
      <c r="J130" s="37"/>
      <c r="K130" s="37"/>
      <c r="L130" s="41"/>
      <c r="M130" s="233"/>
      <c r="N130" s="234"/>
      <c r="O130" s="88"/>
      <c r="P130" s="88"/>
      <c r="Q130" s="88"/>
      <c r="R130" s="88"/>
      <c r="S130" s="88"/>
      <c r="T130" s="89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152</v>
      </c>
      <c r="AU130" s="14" t="s">
        <v>87</v>
      </c>
    </row>
    <row r="131" s="2" customFormat="1" ht="16.5" customHeight="1">
      <c r="A131" s="35"/>
      <c r="B131" s="36"/>
      <c r="C131" s="237" t="s">
        <v>171</v>
      </c>
      <c r="D131" s="237" t="s">
        <v>154</v>
      </c>
      <c r="E131" s="238" t="s">
        <v>336</v>
      </c>
      <c r="F131" s="239" t="s">
        <v>337</v>
      </c>
      <c r="G131" s="240" t="s">
        <v>163</v>
      </c>
      <c r="H131" s="241">
        <v>4</v>
      </c>
      <c r="I131" s="242"/>
      <c r="J131" s="243">
        <f>ROUND(I131*H131,0)</f>
        <v>0</v>
      </c>
      <c r="K131" s="244"/>
      <c r="L131" s="245"/>
      <c r="M131" s="246" t="s">
        <v>1</v>
      </c>
      <c r="N131" s="247" t="s">
        <v>43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157</v>
      </c>
      <c r="AT131" s="228" t="s">
        <v>154</v>
      </c>
      <c r="AU131" s="228" t="s">
        <v>87</v>
      </c>
      <c r="AY131" s="14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</v>
      </c>
      <c r="BK131" s="229">
        <f>ROUND(I131*H131,0)</f>
        <v>0</v>
      </c>
      <c r="BL131" s="14" t="s">
        <v>148</v>
      </c>
      <c r="BM131" s="228" t="s">
        <v>467</v>
      </c>
    </row>
    <row r="132" s="2" customFormat="1">
      <c r="A132" s="35"/>
      <c r="B132" s="36"/>
      <c r="C132" s="37"/>
      <c r="D132" s="235" t="s">
        <v>152</v>
      </c>
      <c r="E132" s="37"/>
      <c r="F132" s="236" t="s">
        <v>468</v>
      </c>
      <c r="G132" s="37"/>
      <c r="H132" s="37"/>
      <c r="I132" s="232"/>
      <c r="J132" s="37"/>
      <c r="K132" s="37"/>
      <c r="L132" s="41"/>
      <c r="M132" s="233"/>
      <c r="N132" s="234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152</v>
      </c>
      <c r="AU132" s="14" t="s">
        <v>87</v>
      </c>
    </row>
    <row r="133" s="12" customFormat="1" ht="25.92" customHeight="1">
      <c r="A133" s="12"/>
      <c r="B133" s="200"/>
      <c r="C133" s="201"/>
      <c r="D133" s="202" t="s">
        <v>77</v>
      </c>
      <c r="E133" s="203" t="s">
        <v>437</v>
      </c>
      <c r="F133" s="203" t="s">
        <v>438</v>
      </c>
      <c r="G133" s="201"/>
      <c r="H133" s="201"/>
      <c r="I133" s="204"/>
      <c r="J133" s="205">
        <f>BK133</f>
        <v>0</v>
      </c>
      <c r="K133" s="201"/>
      <c r="L133" s="206"/>
      <c r="M133" s="207"/>
      <c r="N133" s="208"/>
      <c r="O133" s="208"/>
      <c r="P133" s="209">
        <f>P134</f>
        <v>0</v>
      </c>
      <c r="Q133" s="208"/>
      <c r="R133" s="209">
        <f>R134</f>
        <v>0</v>
      </c>
      <c r="S133" s="208"/>
      <c r="T133" s="210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171</v>
      </c>
      <c r="AT133" s="212" t="s">
        <v>77</v>
      </c>
      <c r="AU133" s="212" t="s">
        <v>78</v>
      </c>
      <c r="AY133" s="211" t="s">
        <v>141</v>
      </c>
      <c r="BK133" s="213">
        <f>BK134</f>
        <v>0</v>
      </c>
    </row>
    <row r="134" s="12" customFormat="1" ht="22.8" customHeight="1">
      <c r="A134" s="12"/>
      <c r="B134" s="200"/>
      <c r="C134" s="201"/>
      <c r="D134" s="202" t="s">
        <v>77</v>
      </c>
      <c r="E134" s="214" t="s">
        <v>439</v>
      </c>
      <c r="F134" s="214" t="s">
        <v>440</v>
      </c>
      <c r="G134" s="201"/>
      <c r="H134" s="201"/>
      <c r="I134" s="204"/>
      <c r="J134" s="215">
        <f>BK134</f>
        <v>0</v>
      </c>
      <c r="K134" s="201"/>
      <c r="L134" s="206"/>
      <c r="M134" s="207"/>
      <c r="N134" s="208"/>
      <c r="O134" s="208"/>
      <c r="P134" s="209">
        <f>SUM(P135:P136)</f>
        <v>0</v>
      </c>
      <c r="Q134" s="208"/>
      <c r="R134" s="209">
        <f>SUM(R135:R136)</f>
        <v>0</v>
      </c>
      <c r="S134" s="208"/>
      <c r="T134" s="21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1" t="s">
        <v>171</v>
      </c>
      <c r="AT134" s="212" t="s">
        <v>77</v>
      </c>
      <c r="AU134" s="212" t="s">
        <v>8</v>
      </c>
      <c r="AY134" s="211" t="s">
        <v>141</v>
      </c>
      <c r="BK134" s="213">
        <f>SUM(BK135:BK136)</f>
        <v>0</v>
      </c>
    </row>
    <row r="135" s="2" customFormat="1" ht="16.5" customHeight="1">
      <c r="A135" s="35"/>
      <c r="B135" s="36"/>
      <c r="C135" s="216" t="s">
        <v>176</v>
      </c>
      <c r="D135" s="216" t="s">
        <v>144</v>
      </c>
      <c r="E135" s="217" t="s">
        <v>442</v>
      </c>
      <c r="F135" s="218" t="s">
        <v>443</v>
      </c>
      <c r="G135" s="219" t="s">
        <v>404</v>
      </c>
      <c r="H135" s="220">
        <v>1</v>
      </c>
      <c r="I135" s="221"/>
      <c r="J135" s="222">
        <f>ROUND(I135*H135,0)</f>
        <v>0</v>
      </c>
      <c r="K135" s="223"/>
      <c r="L135" s="41"/>
      <c r="M135" s="224" t="s">
        <v>1</v>
      </c>
      <c r="N135" s="225" t="s">
        <v>43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165</v>
      </c>
      <c r="AT135" s="228" t="s">
        <v>144</v>
      </c>
      <c r="AU135" s="228" t="s">
        <v>87</v>
      </c>
      <c r="AY135" s="14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</v>
      </c>
      <c r="BK135" s="229">
        <f>ROUND(I135*H135,0)</f>
        <v>0</v>
      </c>
      <c r="BL135" s="14" t="s">
        <v>165</v>
      </c>
      <c r="BM135" s="228" t="s">
        <v>469</v>
      </c>
    </row>
    <row r="136" s="2" customFormat="1">
      <c r="A136" s="35"/>
      <c r="B136" s="36"/>
      <c r="C136" s="37"/>
      <c r="D136" s="235" t="s">
        <v>152</v>
      </c>
      <c r="E136" s="37"/>
      <c r="F136" s="236" t="s">
        <v>445</v>
      </c>
      <c r="G136" s="37"/>
      <c r="H136" s="37"/>
      <c r="I136" s="232"/>
      <c r="J136" s="37"/>
      <c r="K136" s="37"/>
      <c r="L136" s="41"/>
      <c r="M136" s="248"/>
      <c r="N136" s="249"/>
      <c r="O136" s="250"/>
      <c r="P136" s="250"/>
      <c r="Q136" s="250"/>
      <c r="R136" s="250"/>
      <c r="S136" s="250"/>
      <c r="T136" s="251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152</v>
      </c>
      <c r="AU136" s="14" t="s">
        <v>87</v>
      </c>
    </row>
    <row r="137" s="2" customFormat="1" ht="6.96" customHeight="1">
      <c r="A137" s="35"/>
      <c r="B137" s="63"/>
      <c r="C137" s="64"/>
      <c r="D137" s="64"/>
      <c r="E137" s="64"/>
      <c r="F137" s="64"/>
      <c r="G137" s="64"/>
      <c r="H137" s="64"/>
      <c r="I137" s="64"/>
      <c r="J137" s="64"/>
      <c r="K137" s="64"/>
      <c r="L137" s="41"/>
      <c r="M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</sheetData>
  <sheetProtection sheet="1" autoFilter="0" formatColumns="0" formatRows="0" objects="1" scenarios="1" spinCount="100000" saltValue="NY83P9Z11jm28RIszqaKLD3HhTKhF4MOEavCAS2/lCMltD141C6schV4aIOX9G3cqKzHtkunL0OJ5UnBGt7kyQ==" hashValue="8FDwpv1X0shG6hQYiCUyqIyeUw30608XcwbPiBUmYDqRMsC4K4E6gZVVOmy6hlSXFdfIsTS73Ra8stk+8lU07A==" algorithmName="SHA-512" password="CC35"/>
  <autoFilter ref="C119:K13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470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ROUND(J122,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ROUND((SUM(BE122:BE148)),  0)</f>
        <v>0</v>
      </c>
      <c r="G33" s="35"/>
      <c r="H33" s="35"/>
      <c r="I33" s="152">
        <v>0.20999999999999999</v>
      </c>
      <c r="J33" s="151">
        <f>ROUND(((SUM(BE122:BE148))*I33),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ROUND((SUM(BF122:BF148)),  0)</f>
        <v>0</v>
      </c>
      <c r="G34" s="35"/>
      <c r="H34" s="35"/>
      <c r="I34" s="152">
        <v>0.12</v>
      </c>
      <c r="J34" s="151">
        <f>ROUND(((SUM(BF122:BF148))*I34),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ROUND((SUM(BG122:BG148)),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ROUND((SUM(BH122:BH148)),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ROUND((SUM(BI122:BI148)),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 xml:space="preserve">2024/10-3 - ŠJ Nový Hradec Králové 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122</v>
      </c>
      <c r="E99" s="179"/>
      <c r="F99" s="179"/>
      <c r="G99" s="179"/>
      <c r="H99" s="179"/>
      <c r="I99" s="179"/>
      <c r="J99" s="180">
        <f>J141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123</v>
      </c>
      <c r="E100" s="185"/>
      <c r="F100" s="185"/>
      <c r="G100" s="185"/>
      <c r="H100" s="185"/>
      <c r="I100" s="185"/>
      <c r="J100" s="186">
        <f>J142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6"/>
      <c r="C101" s="177"/>
      <c r="D101" s="178" t="s">
        <v>124</v>
      </c>
      <c r="E101" s="179"/>
      <c r="F101" s="179"/>
      <c r="G101" s="179"/>
      <c r="H101" s="179"/>
      <c r="I101" s="179"/>
      <c r="J101" s="180">
        <f>J145</f>
        <v>0</v>
      </c>
      <c r="K101" s="177"/>
      <c r="L101" s="18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2"/>
      <c r="C102" s="183"/>
      <c r="D102" s="184" t="s">
        <v>125</v>
      </c>
      <c r="E102" s="185"/>
      <c r="F102" s="185"/>
      <c r="G102" s="185"/>
      <c r="H102" s="185"/>
      <c r="I102" s="185"/>
      <c r="J102" s="186">
        <f>J146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126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17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Odstranění závad z revizí elektroinstalací - III. etapa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113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 xml:space="preserve">2024/10-3 - ŠJ Nový Hradec Králové 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21</v>
      </c>
      <c r="D116" s="37"/>
      <c r="E116" s="37"/>
      <c r="F116" s="24" t="str">
        <f>F12</f>
        <v xml:space="preserve"> </v>
      </c>
      <c r="G116" s="37"/>
      <c r="H116" s="37"/>
      <c r="I116" s="29" t="s">
        <v>23</v>
      </c>
      <c r="J116" s="76" t="str">
        <f>IF(J12="","",J12)</f>
        <v>17. 7. 2024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25</v>
      </c>
      <c r="D118" s="37"/>
      <c r="E118" s="37"/>
      <c r="F118" s="24" t="str">
        <f>E15</f>
        <v>TECHNICKÉ SLUŽBY HRADEC KRÁLOVÉ</v>
      </c>
      <c r="G118" s="37"/>
      <c r="H118" s="37"/>
      <c r="I118" s="29" t="s">
        <v>33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31</v>
      </c>
      <c r="D119" s="37"/>
      <c r="E119" s="37"/>
      <c r="F119" s="24" t="str">
        <f>IF(E18="","",E18)</f>
        <v>Vyplň údaj</v>
      </c>
      <c r="G119" s="37"/>
      <c r="H119" s="37"/>
      <c r="I119" s="29" t="s">
        <v>35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127</v>
      </c>
      <c r="D121" s="191" t="s">
        <v>63</v>
      </c>
      <c r="E121" s="191" t="s">
        <v>59</v>
      </c>
      <c r="F121" s="191" t="s">
        <v>60</v>
      </c>
      <c r="G121" s="191" t="s">
        <v>128</v>
      </c>
      <c r="H121" s="191" t="s">
        <v>129</v>
      </c>
      <c r="I121" s="191" t="s">
        <v>130</v>
      </c>
      <c r="J121" s="192" t="s">
        <v>117</v>
      </c>
      <c r="K121" s="193" t="s">
        <v>131</v>
      </c>
      <c r="L121" s="194"/>
      <c r="M121" s="97" t="s">
        <v>1</v>
      </c>
      <c r="N121" s="98" t="s">
        <v>42</v>
      </c>
      <c r="O121" s="98" t="s">
        <v>132</v>
      </c>
      <c r="P121" s="98" t="s">
        <v>133</v>
      </c>
      <c r="Q121" s="98" t="s">
        <v>134</v>
      </c>
      <c r="R121" s="98" t="s">
        <v>135</v>
      </c>
      <c r="S121" s="98" t="s">
        <v>136</v>
      </c>
      <c r="T121" s="99" t="s">
        <v>137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138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P123+P141+P145</f>
        <v>0</v>
      </c>
      <c r="Q122" s="101"/>
      <c r="R122" s="197">
        <f>R123+R141+R145</f>
        <v>0.00047999999999999996</v>
      </c>
      <c r="S122" s="101"/>
      <c r="T122" s="198">
        <f>T123+T141+T145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77</v>
      </c>
      <c r="AU122" s="14" t="s">
        <v>119</v>
      </c>
      <c r="BK122" s="199">
        <f>BK123+BK141+BK145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139</v>
      </c>
      <c r="F123" s="203" t="s">
        <v>140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</f>
        <v>0</v>
      </c>
      <c r="Q123" s="208"/>
      <c r="R123" s="209">
        <f>R124</f>
        <v>0.00047999999999999996</v>
      </c>
      <c r="S123" s="208"/>
      <c r="T123" s="21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87</v>
      </c>
      <c r="AT123" s="212" t="s">
        <v>77</v>
      </c>
      <c r="AU123" s="212" t="s">
        <v>78</v>
      </c>
      <c r="AY123" s="211" t="s">
        <v>141</v>
      </c>
      <c r="BK123" s="213">
        <f>BK124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142</v>
      </c>
      <c r="F124" s="214" t="s">
        <v>143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SUM(P125:P140)</f>
        <v>0</v>
      </c>
      <c r="Q124" s="208"/>
      <c r="R124" s="209">
        <f>SUM(R125:R140)</f>
        <v>0.00047999999999999996</v>
      </c>
      <c r="S124" s="208"/>
      <c r="T124" s="210">
        <f>SUM(T125:T140)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87</v>
      </c>
      <c r="AT124" s="212" t="s">
        <v>77</v>
      </c>
      <c r="AU124" s="212" t="s">
        <v>8</v>
      </c>
      <c r="AY124" s="211" t="s">
        <v>141</v>
      </c>
      <c r="BK124" s="213">
        <f>SUM(BK125:BK140)</f>
        <v>0</v>
      </c>
    </row>
    <row r="125" s="2" customFormat="1" ht="24.15" customHeight="1">
      <c r="A125" s="35"/>
      <c r="B125" s="36"/>
      <c r="C125" s="216" t="s">
        <v>8</v>
      </c>
      <c r="D125" s="216" t="s">
        <v>144</v>
      </c>
      <c r="E125" s="217" t="s">
        <v>221</v>
      </c>
      <c r="F125" s="218" t="s">
        <v>222</v>
      </c>
      <c r="G125" s="219" t="s">
        <v>163</v>
      </c>
      <c r="H125" s="220">
        <v>1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471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472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2" customFormat="1" ht="37.8" customHeight="1">
      <c r="A127" s="35"/>
      <c r="B127" s="36"/>
      <c r="C127" s="216" t="s">
        <v>87</v>
      </c>
      <c r="D127" s="216" t="s">
        <v>144</v>
      </c>
      <c r="E127" s="217" t="s">
        <v>273</v>
      </c>
      <c r="F127" s="218" t="s">
        <v>274</v>
      </c>
      <c r="G127" s="219" t="s">
        <v>163</v>
      </c>
      <c r="H127" s="220">
        <v>1</v>
      </c>
      <c r="I127" s="221"/>
      <c r="J127" s="222">
        <f>ROUND(I127*H127,0)</f>
        <v>0</v>
      </c>
      <c r="K127" s="223"/>
      <c r="L127" s="41"/>
      <c r="M127" s="224" t="s">
        <v>1</v>
      </c>
      <c r="N127" s="225" t="s">
        <v>43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148</v>
      </c>
      <c r="AT127" s="228" t="s">
        <v>144</v>
      </c>
      <c r="AU127" s="228" t="s">
        <v>87</v>
      </c>
      <c r="AY127" s="14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</v>
      </c>
      <c r="BK127" s="229">
        <f>ROUND(I127*H127,0)</f>
        <v>0</v>
      </c>
      <c r="BL127" s="14" t="s">
        <v>148</v>
      </c>
      <c r="BM127" s="228" t="s">
        <v>473</v>
      </c>
    </row>
    <row r="128" s="2" customFormat="1">
      <c r="A128" s="35"/>
      <c r="B128" s="36"/>
      <c r="C128" s="37"/>
      <c r="D128" s="235" t="s">
        <v>152</v>
      </c>
      <c r="E128" s="37"/>
      <c r="F128" s="236" t="s">
        <v>472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152</v>
      </c>
      <c r="AU128" s="14" t="s">
        <v>87</v>
      </c>
    </row>
    <row r="129" s="2" customFormat="1" ht="33" customHeight="1">
      <c r="A129" s="35"/>
      <c r="B129" s="36"/>
      <c r="C129" s="216" t="s">
        <v>160</v>
      </c>
      <c r="D129" s="216" t="s">
        <v>144</v>
      </c>
      <c r="E129" s="217" t="s">
        <v>454</v>
      </c>
      <c r="F129" s="218" t="s">
        <v>455</v>
      </c>
      <c r="G129" s="219" t="s">
        <v>147</v>
      </c>
      <c r="H129" s="220">
        <v>8</v>
      </c>
      <c r="I129" s="221"/>
      <c r="J129" s="222">
        <f>ROUND(I129*H129,0)</f>
        <v>0</v>
      </c>
      <c r="K129" s="223"/>
      <c r="L129" s="41"/>
      <c r="M129" s="224" t="s">
        <v>1</v>
      </c>
      <c r="N129" s="225" t="s">
        <v>43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148</v>
      </c>
      <c r="AT129" s="228" t="s">
        <v>144</v>
      </c>
      <c r="AU129" s="228" t="s">
        <v>87</v>
      </c>
      <c r="AY129" s="14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</v>
      </c>
      <c r="BK129" s="229">
        <f>ROUND(I129*H129,0)</f>
        <v>0</v>
      </c>
      <c r="BL129" s="14" t="s">
        <v>148</v>
      </c>
      <c r="BM129" s="228" t="s">
        <v>474</v>
      </c>
    </row>
    <row r="130" s="2" customFormat="1">
      <c r="A130" s="35"/>
      <c r="B130" s="36"/>
      <c r="C130" s="37"/>
      <c r="D130" s="235" t="s">
        <v>152</v>
      </c>
      <c r="E130" s="37"/>
      <c r="F130" s="236" t="s">
        <v>475</v>
      </c>
      <c r="G130" s="37"/>
      <c r="H130" s="37"/>
      <c r="I130" s="232"/>
      <c r="J130" s="37"/>
      <c r="K130" s="37"/>
      <c r="L130" s="41"/>
      <c r="M130" s="233"/>
      <c r="N130" s="234"/>
      <c r="O130" s="88"/>
      <c r="P130" s="88"/>
      <c r="Q130" s="88"/>
      <c r="R130" s="88"/>
      <c r="S130" s="88"/>
      <c r="T130" s="89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152</v>
      </c>
      <c r="AU130" s="14" t="s">
        <v>87</v>
      </c>
    </row>
    <row r="131" s="2" customFormat="1" ht="16.5" customHeight="1">
      <c r="A131" s="35"/>
      <c r="B131" s="36"/>
      <c r="C131" s="237" t="s">
        <v>165</v>
      </c>
      <c r="D131" s="237" t="s">
        <v>154</v>
      </c>
      <c r="E131" s="238" t="s">
        <v>476</v>
      </c>
      <c r="F131" s="239" t="s">
        <v>477</v>
      </c>
      <c r="G131" s="240" t="s">
        <v>147</v>
      </c>
      <c r="H131" s="241">
        <v>6</v>
      </c>
      <c r="I131" s="242"/>
      <c r="J131" s="243">
        <f>ROUND(I131*H131,0)</f>
        <v>0</v>
      </c>
      <c r="K131" s="244"/>
      <c r="L131" s="245"/>
      <c r="M131" s="246" t="s">
        <v>1</v>
      </c>
      <c r="N131" s="247" t="s">
        <v>43</v>
      </c>
      <c r="O131" s="88"/>
      <c r="P131" s="226">
        <f>O131*H131</f>
        <v>0</v>
      </c>
      <c r="Q131" s="226">
        <v>6.9999999999999994E-05</v>
      </c>
      <c r="R131" s="226">
        <f>Q131*H131</f>
        <v>0.00041999999999999996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157</v>
      </c>
      <c r="AT131" s="228" t="s">
        <v>154</v>
      </c>
      <c r="AU131" s="228" t="s">
        <v>87</v>
      </c>
      <c r="AY131" s="14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</v>
      </c>
      <c r="BK131" s="229">
        <f>ROUND(I131*H131,0)</f>
        <v>0</v>
      </c>
      <c r="BL131" s="14" t="s">
        <v>148</v>
      </c>
      <c r="BM131" s="228" t="s">
        <v>478</v>
      </c>
    </row>
    <row r="132" s="2" customFormat="1">
      <c r="A132" s="35"/>
      <c r="B132" s="36"/>
      <c r="C132" s="37"/>
      <c r="D132" s="235" t="s">
        <v>152</v>
      </c>
      <c r="E132" s="37"/>
      <c r="F132" s="236" t="s">
        <v>479</v>
      </c>
      <c r="G132" s="37"/>
      <c r="H132" s="37"/>
      <c r="I132" s="232"/>
      <c r="J132" s="37"/>
      <c r="K132" s="37"/>
      <c r="L132" s="41"/>
      <c r="M132" s="233"/>
      <c r="N132" s="234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152</v>
      </c>
      <c r="AU132" s="14" t="s">
        <v>87</v>
      </c>
    </row>
    <row r="133" s="2" customFormat="1" ht="16.5" customHeight="1">
      <c r="A133" s="35"/>
      <c r="B133" s="36"/>
      <c r="C133" s="237" t="s">
        <v>171</v>
      </c>
      <c r="D133" s="237" t="s">
        <v>154</v>
      </c>
      <c r="E133" s="238" t="s">
        <v>458</v>
      </c>
      <c r="F133" s="239" t="s">
        <v>459</v>
      </c>
      <c r="G133" s="240" t="s">
        <v>163</v>
      </c>
      <c r="H133" s="241">
        <v>1</v>
      </c>
      <c r="I133" s="242"/>
      <c r="J133" s="243">
        <f>ROUND(I133*H133,0)</f>
        <v>0</v>
      </c>
      <c r="K133" s="244"/>
      <c r="L133" s="245"/>
      <c r="M133" s="246" t="s">
        <v>1</v>
      </c>
      <c r="N133" s="247" t="s">
        <v>43</v>
      </c>
      <c r="O133" s="88"/>
      <c r="P133" s="226">
        <f>O133*H133</f>
        <v>0</v>
      </c>
      <c r="Q133" s="226">
        <v>4.0000000000000003E-05</v>
      </c>
      <c r="R133" s="226">
        <f>Q133*H133</f>
        <v>4.0000000000000003E-05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157</v>
      </c>
      <c r="AT133" s="228" t="s">
        <v>154</v>
      </c>
      <c r="AU133" s="228" t="s">
        <v>87</v>
      </c>
      <c r="AY133" s="14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</v>
      </c>
      <c r="BK133" s="229">
        <f>ROUND(I133*H133,0)</f>
        <v>0</v>
      </c>
      <c r="BL133" s="14" t="s">
        <v>148</v>
      </c>
      <c r="BM133" s="228" t="s">
        <v>480</v>
      </c>
    </row>
    <row r="134" s="2" customFormat="1">
      <c r="A134" s="35"/>
      <c r="B134" s="36"/>
      <c r="C134" s="37"/>
      <c r="D134" s="235" t="s">
        <v>152</v>
      </c>
      <c r="E134" s="37"/>
      <c r="F134" s="236" t="s">
        <v>481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152</v>
      </c>
      <c r="AU134" s="14" t="s">
        <v>87</v>
      </c>
    </row>
    <row r="135" s="2" customFormat="1" ht="21.75" customHeight="1">
      <c r="A135" s="35"/>
      <c r="B135" s="36"/>
      <c r="C135" s="237" t="s">
        <v>176</v>
      </c>
      <c r="D135" s="237" t="s">
        <v>154</v>
      </c>
      <c r="E135" s="238" t="s">
        <v>462</v>
      </c>
      <c r="F135" s="239" t="s">
        <v>463</v>
      </c>
      <c r="G135" s="240" t="s">
        <v>163</v>
      </c>
      <c r="H135" s="241">
        <v>1</v>
      </c>
      <c r="I135" s="242"/>
      <c r="J135" s="243">
        <f>ROUND(I135*H135,0)</f>
        <v>0</v>
      </c>
      <c r="K135" s="244"/>
      <c r="L135" s="245"/>
      <c r="M135" s="246" t="s">
        <v>1</v>
      </c>
      <c r="N135" s="247" t="s">
        <v>43</v>
      </c>
      <c r="O135" s="88"/>
      <c r="P135" s="226">
        <f>O135*H135</f>
        <v>0</v>
      </c>
      <c r="Q135" s="226">
        <v>2.0000000000000002E-05</v>
      </c>
      <c r="R135" s="226">
        <f>Q135*H135</f>
        <v>2.0000000000000002E-05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157</v>
      </c>
      <c r="AT135" s="228" t="s">
        <v>154</v>
      </c>
      <c r="AU135" s="228" t="s">
        <v>87</v>
      </c>
      <c r="AY135" s="14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</v>
      </c>
      <c r="BK135" s="229">
        <f>ROUND(I135*H135,0)</f>
        <v>0</v>
      </c>
      <c r="BL135" s="14" t="s">
        <v>148</v>
      </c>
      <c r="BM135" s="228" t="s">
        <v>482</v>
      </c>
    </row>
    <row r="136" s="2" customFormat="1">
      <c r="A136" s="35"/>
      <c r="B136" s="36"/>
      <c r="C136" s="37"/>
      <c r="D136" s="235" t="s">
        <v>152</v>
      </c>
      <c r="E136" s="37"/>
      <c r="F136" s="236" t="s">
        <v>483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152</v>
      </c>
      <c r="AU136" s="14" t="s">
        <v>87</v>
      </c>
    </row>
    <row r="137" s="2" customFormat="1" ht="24.15" customHeight="1">
      <c r="A137" s="35"/>
      <c r="B137" s="36"/>
      <c r="C137" s="216" t="s">
        <v>181</v>
      </c>
      <c r="D137" s="216" t="s">
        <v>144</v>
      </c>
      <c r="E137" s="217" t="s">
        <v>331</v>
      </c>
      <c r="F137" s="218" t="s">
        <v>332</v>
      </c>
      <c r="G137" s="219" t="s">
        <v>163</v>
      </c>
      <c r="H137" s="220">
        <v>1</v>
      </c>
      <c r="I137" s="221"/>
      <c r="J137" s="222">
        <f>ROUND(I137*H137,0)</f>
        <v>0</v>
      </c>
      <c r="K137" s="223"/>
      <c r="L137" s="41"/>
      <c r="M137" s="224" t="s">
        <v>1</v>
      </c>
      <c r="N137" s="225" t="s">
        <v>43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148</v>
      </c>
      <c r="AT137" s="228" t="s">
        <v>144</v>
      </c>
      <c r="AU137" s="228" t="s">
        <v>87</v>
      </c>
      <c r="AY137" s="14" t="s">
        <v>141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</v>
      </c>
      <c r="BK137" s="229">
        <f>ROUND(I137*H137,0)</f>
        <v>0</v>
      </c>
      <c r="BL137" s="14" t="s">
        <v>148</v>
      </c>
      <c r="BM137" s="228" t="s">
        <v>484</v>
      </c>
    </row>
    <row r="138" s="2" customFormat="1">
      <c r="A138" s="35"/>
      <c r="B138" s="36"/>
      <c r="C138" s="37"/>
      <c r="D138" s="235" t="s">
        <v>152</v>
      </c>
      <c r="E138" s="37"/>
      <c r="F138" s="236" t="s">
        <v>485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152</v>
      </c>
      <c r="AU138" s="14" t="s">
        <v>87</v>
      </c>
    </row>
    <row r="139" s="2" customFormat="1" ht="16.5" customHeight="1">
      <c r="A139" s="35"/>
      <c r="B139" s="36"/>
      <c r="C139" s="237" t="s">
        <v>185</v>
      </c>
      <c r="D139" s="237" t="s">
        <v>154</v>
      </c>
      <c r="E139" s="238" t="s">
        <v>336</v>
      </c>
      <c r="F139" s="239" t="s">
        <v>337</v>
      </c>
      <c r="G139" s="240" t="s">
        <v>163</v>
      </c>
      <c r="H139" s="241">
        <v>1</v>
      </c>
      <c r="I139" s="242"/>
      <c r="J139" s="243">
        <f>ROUND(I139*H139,0)</f>
        <v>0</v>
      </c>
      <c r="K139" s="244"/>
      <c r="L139" s="245"/>
      <c r="M139" s="246" t="s">
        <v>1</v>
      </c>
      <c r="N139" s="247" t="s">
        <v>43</v>
      </c>
      <c r="O139" s="88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8" t="s">
        <v>157</v>
      </c>
      <c r="AT139" s="228" t="s">
        <v>154</v>
      </c>
      <c r="AU139" s="228" t="s">
        <v>87</v>
      </c>
      <c r="AY139" s="14" t="s">
        <v>141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4" t="s">
        <v>8</v>
      </c>
      <c r="BK139" s="229">
        <f>ROUND(I139*H139,0)</f>
        <v>0</v>
      </c>
      <c r="BL139" s="14" t="s">
        <v>148</v>
      </c>
      <c r="BM139" s="228" t="s">
        <v>486</v>
      </c>
    </row>
    <row r="140" s="2" customFormat="1">
      <c r="A140" s="35"/>
      <c r="B140" s="36"/>
      <c r="C140" s="37"/>
      <c r="D140" s="235" t="s">
        <v>152</v>
      </c>
      <c r="E140" s="37"/>
      <c r="F140" s="236" t="s">
        <v>487</v>
      </c>
      <c r="G140" s="37"/>
      <c r="H140" s="37"/>
      <c r="I140" s="232"/>
      <c r="J140" s="37"/>
      <c r="K140" s="37"/>
      <c r="L140" s="41"/>
      <c r="M140" s="233"/>
      <c r="N140" s="234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152</v>
      </c>
      <c r="AU140" s="14" t="s">
        <v>87</v>
      </c>
    </row>
    <row r="141" s="12" customFormat="1" ht="25.92" customHeight="1">
      <c r="A141" s="12"/>
      <c r="B141" s="200"/>
      <c r="C141" s="201"/>
      <c r="D141" s="202" t="s">
        <v>77</v>
      </c>
      <c r="E141" s="203" t="s">
        <v>154</v>
      </c>
      <c r="F141" s="203" t="s">
        <v>355</v>
      </c>
      <c r="G141" s="201"/>
      <c r="H141" s="201"/>
      <c r="I141" s="204"/>
      <c r="J141" s="205">
        <f>BK141</f>
        <v>0</v>
      </c>
      <c r="K141" s="201"/>
      <c r="L141" s="206"/>
      <c r="M141" s="207"/>
      <c r="N141" s="208"/>
      <c r="O141" s="208"/>
      <c r="P141" s="209">
        <f>P142</f>
        <v>0</v>
      </c>
      <c r="Q141" s="208"/>
      <c r="R141" s="209">
        <f>R142</f>
        <v>0</v>
      </c>
      <c r="S141" s="208"/>
      <c r="T141" s="210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1" t="s">
        <v>160</v>
      </c>
      <c r="AT141" s="212" t="s">
        <v>77</v>
      </c>
      <c r="AU141" s="212" t="s">
        <v>78</v>
      </c>
      <c r="AY141" s="211" t="s">
        <v>141</v>
      </c>
      <c r="BK141" s="213">
        <f>BK142</f>
        <v>0</v>
      </c>
    </row>
    <row r="142" s="12" customFormat="1" ht="22.8" customHeight="1">
      <c r="A142" s="12"/>
      <c r="B142" s="200"/>
      <c r="C142" s="201"/>
      <c r="D142" s="202" t="s">
        <v>77</v>
      </c>
      <c r="E142" s="214" t="s">
        <v>356</v>
      </c>
      <c r="F142" s="214" t="s">
        <v>357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SUM(P143:P144)</f>
        <v>0</v>
      </c>
      <c r="Q142" s="208"/>
      <c r="R142" s="209">
        <f>SUM(R143:R144)</f>
        <v>0</v>
      </c>
      <c r="S142" s="208"/>
      <c r="T142" s="210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160</v>
      </c>
      <c r="AT142" s="212" t="s">
        <v>77</v>
      </c>
      <c r="AU142" s="212" t="s">
        <v>8</v>
      </c>
      <c r="AY142" s="211" t="s">
        <v>141</v>
      </c>
      <c r="BK142" s="213">
        <f>SUM(BK143:BK144)</f>
        <v>0</v>
      </c>
    </row>
    <row r="143" s="2" customFormat="1" ht="21.75" customHeight="1">
      <c r="A143" s="35"/>
      <c r="B143" s="36"/>
      <c r="C143" s="216" t="s">
        <v>191</v>
      </c>
      <c r="D143" s="216" t="s">
        <v>144</v>
      </c>
      <c r="E143" s="217" t="s">
        <v>413</v>
      </c>
      <c r="F143" s="218" t="s">
        <v>414</v>
      </c>
      <c r="G143" s="219" t="s">
        <v>163</v>
      </c>
      <c r="H143" s="220">
        <v>2</v>
      </c>
      <c r="I143" s="221"/>
      <c r="J143" s="222">
        <f>ROUND(I143*H143,0)</f>
        <v>0</v>
      </c>
      <c r="K143" s="223"/>
      <c r="L143" s="41"/>
      <c r="M143" s="224" t="s">
        <v>1</v>
      </c>
      <c r="N143" s="225" t="s">
        <v>43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361</v>
      </c>
      <c r="AT143" s="228" t="s">
        <v>144</v>
      </c>
      <c r="AU143" s="228" t="s">
        <v>87</v>
      </c>
      <c r="AY143" s="14" t="s">
        <v>141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</v>
      </c>
      <c r="BK143" s="229">
        <f>ROUND(I143*H143,0)</f>
        <v>0</v>
      </c>
      <c r="BL143" s="14" t="s">
        <v>361</v>
      </c>
      <c r="BM143" s="228" t="s">
        <v>488</v>
      </c>
    </row>
    <row r="144" s="2" customFormat="1">
      <c r="A144" s="35"/>
      <c r="B144" s="36"/>
      <c r="C144" s="37"/>
      <c r="D144" s="235" t="s">
        <v>152</v>
      </c>
      <c r="E144" s="37"/>
      <c r="F144" s="236" t="s">
        <v>489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152</v>
      </c>
      <c r="AU144" s="14" t="s">
        <v>87</v>
      </c>
    </row>
    <row r="145" s="12" customFormat="1" ht="25.92" customHeight="1">
      <c r="A145" s="12"/>
      <c r="B145" s="200"/>
      <c r="C145" s="201"/>
      <c r="D145" s="202" t="s">
        <v>77</v>
      </c>
      <c r="E145" s="203" t="s">
        <v>437</v>
      </c>
      <c r="F145" s="203" t="s">
        <v>438</v>
      </c>
      <c r="G145" s="201"/>
      <c r="H145" s="201"/>
      <c r="I145" s="204"/>
      <c r="J145" s="205">
        <f>BK145</f>
        <v>0</v>
      </c>
      <c r="K145" s="201"/>
      <c r="L145" s="206"/>
      <c r="M145" s="207"/>
      <c r="N145" s="208"/>
      <c r="O145" s="208"/>
      <c r="P145" s="209">
        <f>P146</f>
        <v>0</v>
      </c>
      <c r="Q145" s="208"/>
      <c r="R145" s="209">
        <f>R146</f>
        <v>0</v>
      </c>
      <c r="S145" s="208"/>
      <c r="T145" s="21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1" t="s">
        <v>171</v>
      </c>
      <c r="AT145" s="212" t="s">
        <v>77</v>
      </c>
      <c r="AU145" s="212" t="s">
        <v>78</v>
      </c>
      <c r="AY145" s="211" t="s">
        <v>141</v>
      </c>
      <c r="BK145" s="213">
        <f>BK146</f>
        <v>0</v>
      </c>
    </row>
    <row r="146" s="12" customFormat="1" ht="22.8" customHeight="1">
      <c r="A146" s="12"/>
      <c r="B146" s="200"/>
      <c r="C146" s="201"/>
      <c r="D146" s="202" t="s">
        <v>77</v>
      </c>
      <c r="E146" s="214" t="s">
        <v>439</v>
      </c>
      <c r="F146" s="214" t="s">
        <v>440</v>
      </c>
      <c r="G146" s="201"/>
      <c r="H146" s="201"/>
      <c r="I146" s="204"/>
      <c r="J146" s="215">
        <f>BK146</f>
        <v>0</v>
      </c>
      <c r="K146" s="201"/>
      <c r="L146" s="206"/>
      <c r="M146" s="207"/>
      <c r="N146" s="208"/>
      <c r="O146" s="208"/>
      <c r="P146" s="209">
        <f>SUM(P147:P148)</f>
        <v>0</v>
      </c>
      <c r="Q146" s="208"/>
      <c r="R146" s="209">
        <f>SUM(R147:R148)</f>
        <v>0</v>
      </c>
      <c r="S146" s="208"/>
      <c r="T146" s="21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1" t="s">
        <v>171</v>
      </c>
      <c r="AT146" s="212" t="s">
        <v>77</v>
      </c>
      <c r="AU146" s="212" t="s">
        <v>8</v>
      </c>
      <c r="AY146" s="211" t="s">
        <v>141</v>
      </c>
      <c r="BK146" s="213">
        <f>SUM(BK147:BK148)</f>
        <v>0</v>
      </c>
    </row>
    <row r="147" s="2" customFormat="1" ht="16.5" customHeight="1">
      <c r="A147" s="35"/>
      <c r="B147" s="36"/>
      <c r="C147" s="216" t="s">
        <v>196</v>
      </c>
      <c r="D147" s="216" t="s">
        <v>144</v>
      </c>
      <c r="E147" s="217" t="s">
        <v>442</v>
      </c>
      <c r="F147" s="218" t="s">
        <v>443</v>
      </c>
      <c r="G147" s="219" t="s">
        <v>404</v>
      </c>
      <c r="H147" s="220">
        <v>1</v>
      </c>
      <c r="I147" s="221"/>
      <c r="J147" s="222">
        <f>ROUND(I147*H147,0)</f>
        <v>0</v>
      </c>
      <c r="K147" s="223"/>
      <c r="L147" s="41"/>
      <c r="M147" s="224" t="s">
        <v>1</v>
      </c>
      <c r="N147" s="225" t="s">
        <v>43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165</v>
      </c>
      <c r="AT147" s="228" t="s">
        <v>144</v>
      </c>
      <c r="AU147" s="228" t="s">
        <v>87</v>
      </c>
      <c r="AY147" s="14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</v>
      </c>
      <c r="BK147" s="229">
        <f>ROUND(I147*H147,0)</f>
        <v>0</v>
      </c>
      <c r="BL147" s="14" t="s">
        <v>165</v>
      </c>
      <c r="BM147" s="228" t="s">
        <v>490</v>
      </c>
    </row>
    <row r="148" s="2" customFormat="1">
      <c r="A148" s="35"/>
      <c r="B148" s="36"/>
      <c r="C148" s="37"/>
      <c r="D148" s="235" t="s">
        <v>152</v>
      </c>
      <c r="E148" s="37"/>
      <c r="F148" s="236" t="s">
        <v>445</v>
      </c>
      <c r="G148" s="37"/>
      <c r="H148" s="37"/>
      <c r="I148" s="232"/>
      <c r="J148" s="37"/>
      <c r="K148" s="37"/>
      <c r="L148" s="41"/>
      <c r="M148" s="248"/>
      <c r="N148" s="249"/>
      <c r="O148" s="250"/>
      <c r="P148" s="250"/>
      <c r="Q148" s="250"/>
      <c r="R148" s="250"/>
      <c r="S148" s="250"/>
      <c r="T148" s="25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152</v>
      </c>
      <c r="AU148" s="14" t="s">
        <v>87</v>
      </c>
    </row>
    <row r="149" s="2" customFormat="1" ht="6.96" customHeight="1">
      <c r="A149" s="35"/>
      <c r="B149" s="63"/>
      <c r="C149" s="64"/>
      <c r="D149" s="64"/>
      <c r="E149" s="64"/>
      <c r="F149" s="64"/>
      <c r="G149" s="64"/>
      <c r="H149" s="64"/>
      <c r="I149" s="64"/>
      <c r="J149" s="64"/>
      <c r="K149" s="64"/>
      <c r="L149" s="41"/>
      <c r="M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</sheetData>
  <sheetProtection sheet="1" autoFilter="0" formatColumns="0" formatRows="0" objects="1" scenarios="1" spinCount="100000" saltValue="17JZZMl+P89eta5ct42lRrD/6+ELUgkeITDoOyu16WciBikEuWZn++VR3gsFIkSu+XiXTRk3fzgxMJ+ciFkUQg==" hashValue="TrmEcTy6mr1TwsL0vxgL1UBwIshZQd5KL8oY7GwSMo7cbVfCm8PLTLZECBfWOTvvjWkJWsag4GXrYbIueQJ6dA==" algorithmName="SHA-512" password="CC35"/>
  <autoFilter ref="C121:K14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491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ROUND(J120,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ROUND((SUM(BE120:BE142)),  0)</f>
        <v>0</v>
      </c>
      <c r="G33" s="35"/>
      <c r="H33" s="35"/>
      <c r="I33" s="152">
        <v>0.20999999999999999</v>
      </c>
      <c r="J33" s="151">
        <f>ROUND(((SUM(BE120:BE142))*I33),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ROUND((SUM(BF120:BF142)),  0)</f>
        <v>0</v>
      </c>
      <c r="G34" s="35"/>
      <c r="H34" s="35"/>
      <c r="I34" s="152">
        <v>0.12</v>
      </c>
      <c r="J34" s="151">
        <f>ROUND(((SUM(BF120:BF142))*I34),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ROUND((SUM(BG120:BG142)),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ROUND((SUM(BH120:BH142)),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ROUND((SUM(BI120:BI142)),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 xml:space="preserve">2024/10-4 - ŠJ Štefcova 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J120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J121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J122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124</v>
      </c>
      <c r="E99" s="179"/>
      <c r="F99" s="179"/>
      <c r="G99" s="179"/>
      <c r="H99" s="179"/>
      <c r="I99" s="179"/>
      <c r="J99" s="180">
        <f>J139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125</v>
      </c>
      <c r="E100" s="185"/>
      <c r="F100" s="185"/>
      <c r="G100" s="185"/>
      <c r="H100" s="185"/>
      <c r="I100" s="185"/>
      <c r="J100" s="186">
        <f>J140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17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71" t="str">
        <f>E7</f>
        <v>Odstranění závad z revizí elektroinstalací - III. etapa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E9</f>
        <v xml:space="preserve">2024/10-4 - ŠJ Štefcova 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21</v>
      </c>
      <c r="D114" s="37"/>
      <c r="E114" s="37"/>
      <c r="F114" s="24" t="str">
        <f>F12</f>
        <v xml:space="preserve"> </v>
      </c>
      <c r="G114" s="37"/>
      <c r="H114" s="37"/>
      <c r="I114" s="29" t="s">
        <v>23</v>
      </c>
      <c r="J114" s="76" t="str">
        <f>IF(J12="","",J12)</f>
        <v>17. 7. 2024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25</v>
      </c>
      <c r="D116" s="37"/>
      <c r="E116" s="37"/>
      <c r="F116" s="24" t="str">
        <f>E15</f>
        <v>TECHNICKÉ SLUŽBY HRADEC KRÁLOVÉ</v>
      </c>
      <c r="G116" s="37"/>
      <c r="H116" s="37"/>
      <c r="I116" s="29" t="s">
        <v>33</v>
      </c>
      <c r="J116" s="33" t="str">
        <f>E21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31</v>
      </c>
      <c r="D117" s="37"/>
      <c r="E117" s="37"/>
      <c r="F117" s="24" t="str">
        <f>IF(E18="","",E18)</f>
        <v>Vyplň údaj</v>
      </c>
      <c r="G117" s="37"/>
      <c r="H117" s="37"/>
      <c r="I117" s="29" t="s">
        <v>35</v>
      </c>
      <c r="J117" s="33" t="str">
        <f>E24</f>
        <v xml:space="preserve"> 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8"/>
      <c r="B119" s="189"/>
      <c r="C119" s="190" t="s">
        <v>127</v>
      </c>
      <c r="D119" s="191" t="s">
        <v>63</v>
      </c>
      <c r="E119" s="191" t="s">
        <v>59</v>
      </c>
      <c r="F119" s="191" t="s">
        <v>60</v>
      </c>
      <c r="G119" s="191" t="s">
        <v>128</v>
      </c>
      <c r="H119" s="191" t="s">
        <v>129</v>
      </c>
      <c r="I119" s="191" t="s">
        <v>130</v>
      </c>
      <c r="J119" s="192" t="s">
        <v>117</v>
      </c>
      <c r="K119" s="193" t="s">
        <v>131</v>
      </c>
      <c r="L119" s="194"/>
      <c r="M119" s="97" t="s">
        <v>1</v>
      </c>
      <c r="N119" s="98" t="s">
        <v>42</v>
      </c>
      <c r="O119" s="98" t="s">
        <v>132</v>
      </c>
      <c r="P119" s="98" t="s">
        <v>133</v>
      </c>
      <c r="Q119" s="98" t="s">
        <v>134</v>
      </c>
      <c r="R119" s="98" t="s">
        <v>135</v>
      </c>
      <c r="S119" s="98" t="s">
        <v>136</v>
      </c>
      <c r="T119" s="99" t="s">
        <v>137</v>
      </c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</row>
    <row r="120" s="2" customFormat="1" ht="22.8" customHeight="1">
      <c r="A120" s="35"/>
      <c r="B120" s="36"/>
      <c r="C120" s="104" t="s">
        <v>138</v>
      </c>
      <c r="D120" s="37"/>
      <c r="E120" s="37"/>
      <c r="F120" s="37"/>
      <c r="G120" s="37"/>
      <c r="H120" s="37"/>
      <c r="I120" s="37"/>
      <c r="J120" s="195">
        <f>BK120</f>
        <v>0</v>
      </c>
      <c r="K120" s="37"/>
      <c r="L120" s="41"/>
      <c r="M120" s="100"/>
      <c r="N120" s="196"/>
      <c r="O120" s="101"/>
      <c r="P120" s="197">
        <f>P121+P139</f>
        <v>0</v>
      </c>
      <c r="Q120" s="101"/>
      <c r="R120" s="197">
        <f>R121+R139</f>
        <v>9.0000000000000006E-05</v>
      </c>
      <c r="S120" s="101"/>
      <c r="T120" s="198">
        <f>T121+T139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77</v>
      </c>
      <c r="AU120" s="14" t="s">
        <v>119</v>
      </c>
      <c r="BK120" s="199">
        <f>BK121+BK139</f>
        <v>0</v>
      </c>
    </row>
    <row r="121" s="12" customFormat="1" ht="25.92" customHeight="1">
      <c r="A121" s="12"/>
      <c r="B121" s="200"/>
      <c r="C121" s="201"/>
      <c r="D121" s="202" t="s">
        <v>77</v>
      </c>
      <c r="E121" s="203" t="s">
        <v>139</v>
      </c>
      <c r="F121" s="203" t="s">
        <v>140</v>
      </c>
      <c r="G121" s="201"/>
      <c r="H121" s="201"/>
      <c r="I121" s="204"/>
      <c r="J121" s="205">
        <f>BK121</f>
        <v>0</v>
      </c>
      <c r="K121" s="201"/>
      <c r="L121" s="206"/>
      <c r="M121" s="207"/>
      <c r="N121" s="208"/>
      <c r="O121" s="208"/>
      <c r="P121" s="209">
        <f>P122</f>
        <v>0</v>
      </c>
      <c r="Q121" s="208"/>
      <c r="R121" s="209">
        <f>R122</f>
        <v>9.0000000000000006E-05</v>
      </c>
      <c r="S121" s="208"/>
      <c r="T121" s="21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1" t="s">
        <v>87</v>
      </c>
      <c r="AT121" s="212" t="s">
        <v>77</v>
      </c>
      <c r="AU121" s="212" t="s">
        <v>78</v>
      </c>
      <c r="AY121" s="211" t="s">
        <v>141</v>
      </c>
      <c r="BK121" s="213">
        <f>BK122</f>
        <v>0</v>
      </c>
    </row>
    <row r="122" s="12" customFormat="1" ht="22.8" customHeight="1">
      <c r="A122" s="12"/>
      <c r="B122" s="200"/>
      <c r="C122" s="201"/>
      <c r="D122" s="202" t="s">
        <v>77</v>
      </c>
      <c r="E122" s="214" t="s">
        <v>142</v>
      </c>
      <c r="F122" s="214" t="s">
        <v>143</v>
      </c>
      <c r="G122" s="201"/>
      <c r="H122" s="201"/>
      <c r="I122" s="204"/>
      <c r="J122" s="215">
        <f>BK122</f>
        <v>0</v>
      </c>
      <c r="K122" s="201"/>
      <c r="L122" s="206"/>
      <c r="M122" s="207"/>
      <c r="N122" s="208"/>
      <c r="O122" s="208"/>
      <c r="P122" s="209">
        <f>SUM(P123:P138)</f>
        <v>0</v>
      </c>
      <c r="Q122" s="208"/>
      <c r="R122" s="209">
        <f>SUM(R123:R138)</f>
        <v>9.0000000000000006E-05</v>
      </c>
      <c r="S122" s="208"/>
      <c r="T122" s="210">
        <f>SUM(T123:T138)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87</v>
      </c>
      <c r="AT122" s="212" t="s">
        <v>77</v>
      </c>
      <c r="AU122" s="212" t="s">
        <v>8</v>
      </c>
      <c r="AY122" s="211" t="s">
        <v>141</v>
      </c>
      <c r="BK122" s="213">
        <f>SUM(BK123:BK138)</f>
        <v>0</v>
      </c>
    </row>
    <row r="123" s="2" customFormat="1" ht="24.15" customHeight="1">
      <c r="A123" s="35"/>
      <c r="B123" s="36"/>
      <c r="C123" s="216" t="s">
        <v>8</v>
      </c>
      <c r="D123" s="216" t="s">
        <v>144</v>
      </c>
      <c r="E123" s="217" t="s">
        <v>221</v>
      </c>
      <c r="F123" s="218" t="s">
        <v>222</v>
      </c>
      <c r="G123" s="219" t="s">
        <v>163</v>
      </c>
      <c r="H123" s="220">
        <v>1</v>
      </c>
      <c r="I123" s="221"/>
      <c r="J123" s="222">
        <f>ROUND(I123*H123,0)</f>
        <v>0</v>
      </c>
      <c r="K123" s="223"/>
      <c r="L123" s="41"/>
      <c r="M123" s="224" t="s">
        <v>1</v>
      </c>
      <c r="N123" s="225" t="s">
        <v>43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148</v>
      </c>
      <c r="AT123" s="228" t="s">
        <v>144</v>
      </c>
      <c r="AU123" s="228" t="s">
        <v>87</v>
      </c>
      <c r="AY123" s="14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</v>
      </c>
      <c r="BK123" s="229">
        <f>ROUND(I123*H123,0)</f>
        <v>0</v>
      </c>
      <c r="BL123" s="14" t="s">
        <v>148</v>
      </c>
      <c r="BM123" s="228" t="s">
        <v>492</v>
      </c>
    </row>
    <row r="124" s="2" customFormat="1">
      <c r="A124" s="35"/>
      <c r="B124" s="36"/>
      <c r="C124" s="37"/>
      <c r="D124" s="235" t="s">
        <v>152</v>
      </c>
      <c r="E124" s="37"/>
      <c r="F124" s="236" t="s">
        <v>493</v>
      </c>
      <c r="G124" s="37"/>
      <c r="H124" s="37"/>
      <c r="I124" s="232"/>
      <c r="J124" s="37"/>
      <c r="K124" s="37"/>
      <c r="L124" s="41"/>
      <c r="M124" s="233"/>
      <c r="N124" s="234"/>
      <c r="O124" s="88"/>
      <c r="P124" s="88"/>
      <c r="Q124" s="88"/>
      <c r="R124" s="88"/>
      <c r="S124" s="88"/>
      <c r="T124" s="89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152</v>
      </c>
      <c r="AU124" s="14" t="s">
        <v>87</v>
      </c>
    </row>
    <row r="125" s="2" customFormat="1" ht="37.8" customHeight="1">
      <c r="A125" s="35"/>
      <c r="B125" s="36"/>
      <c r="C125" s="216" t="s">
        <v>87</v>
      </c>
      <c r="D125" s="216" t="s">
        <v>144</v>
      </c>
      <c r="E125" s="217" t="s">
        <v>273</v>
      </c>
      <c r="F125" s="218" t="s">
        <v>274</v>
      </c>
      <c r="G125" s="219" t="s">
        <v>163</v>
      </c>
      <c r="H125" s="220">
        <v>1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494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493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2" customFormat="1" ht="16.5" customHeight="1">
      <c r="A127" s="35"/>
      <c r="B127" s="36"/>
      <c r="C127" s="216" t="s">
        <v>160</v>
      </c>
      <c r="D127" s="216" t="s">
        <v>144</v>
      </c>
      <c r="E127" s="217" t="s">
        <v>495</v>
      </c>
      <c r="F127" s="218" t="s">
        <v>496</v>
      </c>
      <c r="G127" s="219" t="s">
        <v>163</v>
      </c>
      <c r="H127" s="220">
        <v>3</v>
      </c>
      <c r="I127" s="221"/>
      <c r="J127" s="222">
        <f>ROUND(I127*H127,0)</f>
        <v>0</v>
      </c>
      <c r="K127" s="223"/>
      <c r="L127" s="41"/>
      <c r="M127" s="224" t="s">
        <v>1</v>
      </c>
      <c r="N127" s="225" t="s">
        <v>43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148</v>
      </c>
      <c r="AT127" s="228" t="s">
        <v>144</v>
      </c>
      <c r="AU127" s="228" t="s">
        <v>87</v>
      </c>
      <c r="AY127" s="14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</v>
      </c>
      <c r="BK127" s="229">
        <f>ROUND(I127*H127,0)</f>
        <v>0</v>
      </c>
      <c r="BL127" s="14" t="s">
        <v>148</v>
      </c>
      <c r="BM127" s="228" t="s">
        <v>497</v>
      </c>
    </row>
    <row r="128" s="2" customFormat="1">
      <c r="A128" s="35"/>
      <c r="B128" s="36"/>
      <c r="C128" s="37"/>
      <c r="D128" s="230" t="s">
        <v>150</v>
      </c>
      <c r="E128" s="37"/>
      <c r="F128" s="231" t="s">
        <v>498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150</v>
      </c>
      <c r="AU128" s="14" t="s">
        <v>87</v>
      </c>
    </row>
    <row r="129" s="2" customFormat="1">
      <c r="A129" s="35"/>
      <c r="B129" s="36"/>
      <c r="C129" s="37"/>
      <c r="D129" s="235" t="s">
        <v>152</v>
      </c>
      <c r="E129" s="37"/>
      <c r="F129" s="236" t="s">
        <v>499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152</v>
      </c>
      <c r="AU129" s="14" t="s">
        <v>87</v>
      </c>
    </row>
    <row r="130" s="2" customFormat="1" ht="16.5" customHeight="1">
      <c r="A130" s="35"/>
      <c r="B130" s="36"/>
      <c r="C130" s="237" t="s">
        <v>165</v>
      </c>
      <c r="D130" s="237" t="s">
        <v>154</v>
      </c>
      <c r="E130" s="238" t="s">
        <v>500</v>
      </c>
      <c r="F130" s="239" t="s">
        <v>501</v>
      </c>
      <c r="G130" s="240" t="s">
        <v>163</v>
      </c>
      <c r="H130" s="241">
        <v>3</v>
      </c>
      <c r="I130" s="242"/>
      <c r="J130" s="243">
        <f>ROUND(I130*H130,0)</f>
        <v>0</v>
      </c>
      <c r="K130" s="244"/>
      <c r="L130" s="245"/>
      <c r="M130" s="246" t="s">
        <v>1</v>
      </c>
      <c r="N130" s="247" t="s">
        <v>43</v>
      </c>
      <c r="O130" s="88"/>
      <c r="P130" s="226">
        <f>O130*H130</f>
        <v>0</v>
      </c>
      <c r="Q130" s="226">
        <v>3.0000000000000001E-05</v>
      </c>
      <c r="R130" s="226">
        <f>Q130*H130</f>
        <v>9.0000000000000006E-05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157</v>
      </c>
      <c r="AT130" s="228" t="s">
        <v>154</v>
      </c>
      <c r="AU130" s="228" t="s">
        <v>87</v>
      </c>
      <c r="AY130" s="14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</v>
      </c>
      <c r="BK130" s="229">
        <f>ROUND(I130*H130,0)</f>
        <v>0</v>
      </c>
      <c r="BL130" s="14" t="s">
        <v>148</v>
      </c>
      <c r="BM130" s="228" t="s">
        <v>502</v>
      </c>
    </row>
    <row r="131" s="2" customFormat="1">
      <c r="A131" s="35"/>
      <c r="B131" s="36"/>
      <c r="C131" s="37"/>
      <c r="D131" s="235" t="s">
        <v>152</v>
      </c>
      <c r="E131" s="37"/>
      <c r="F131" s="236" t="s">
        <v>499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152</v>
      </c>
      <c r="AU131" s="14" t="s">
        <v>87</v>
      </c>
    </row>
    <row r="132" s="2" customFormat="1" ht="24.15" customHeight="1">
      <c r="A132" s="35"/>
      <c r="B132" s="36"/>
      <c r="C132" s="216" t="s">
        <v>171</v>
      </c>
      <c r="D132" s="216" t="s">
        <v>144</v>
      </c>
      <c r="E132" s="217" t="s">
        <v>325</v>
      </c>
      <c r="F132" s="218" t="s">
        <v>326</v>
      </c>
      <c r="G132" s="219" t="s">
        <v>163</v>
      </c>
      <c r="H132" s="220">
        <v>1</v>
      </c>
      <c r="I132" s="221"/>
      <c r="J132" s="222">
        <f>ROUND(I132*H132,0)</f>
        <v>0</v>
      </c>
      <c r="K132" s="223"/>
      <c r="L132" s="41"/>
      <c r="M132" s="224" t="s">
        <v>1</v>
      </c>
      <c r="N132" s="225" t="s">
        <v>43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148</v>
      </c>
      <c r="AT132" s="228" t="s">
        <v>144</v>
      </c>
      <c r="AU132" s="228" t="s">
        <v>87</v>
      </c>
      <c r="AY132" s="14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</v>
      </c>
      <c r="BK132" s="229">
        <f>ROUND(I132*H132,0)</f>
        <v>0</v>
      </c>
      <c r="BL132" s="14" t="s">
        <v>148</v>
      </c>
      <c r="BM132" s="228" t="s">
        <v>503</v>
      </c>
    </row>
    <row r="133" s="2" customFormat="1">
      <c r="A133" s="35"/>
      <c r="B133" s="36"/>
      <c r="C133" s="37"/>
      <c r="D133" s="230" t="s">
        <v>150</v>
      </c>
      <c r="E133" s="37"/>
      <c r="F133" s="231" t="s">
        <v>328</v>
      </c>
      <c r="G133" s="37"/>
      <c r="H133" s="37"/>
      <c r="I133" s="232"/>
      <c r="J133" s="37"/>
      <c r="K133" s="37"/>
      <c r="L133" s="41"/>
      <c r="M133" s="233"/>
      <c r="N133" s="234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150</v>
      </c>
      <c r="AU133" s="14" t="s">
        <v>87</v>
      </c>
    </row>
    <row r="134" s="2" customFormat="1">
      <c r="A134" s="35"/>
      <c r="B134" s="36"/>
      <c r="C134" s="37"/>
      <c r="D134" s="235" t="s">
        <v>152</v>
      </c>
      <c r="E134" s="37"/>
      <c r="F134" s="236" t="s">
        <v>504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152</v>
      </c>
      <c r="AU134" s="14" t="s">
        <v>87</v>
      </c>
    </row>
    <row r="135" s="2" customFormat="1" ht="24.15" customHeight="1">
      <c r="A135" s="35"/>
      <c r="B135" s="36"/>
      <c r="C135" s="216" t="s">
        <v>176</v>
      </c>
      <c r="D135" s="216" t="s">
        <v>144</v>
      </c>
      <c r="E135" s="217" t="s">
        <v>331</v>
      </c>
      <c r="F135" s="218" t="s">
        <v>332</v>
      </c>
      <c r="G135" s="219" t="s">
        <v>163</v>
      </c>
      <c r="H135" s="220">
        <v>1</v>
      </c>
      <c r="I135" s="221"/>
      <c r="J135" s="222">
        <f>ROUND(I135*H135,0)</f>
        <v>0</v>
      </c>
      <c r="K135" s="223"/>
      <c r="L135" s="41"/>
      <c r="M135" s="224" t="s">
        <v>1</v>
      </c>
      <c r="N135" s="225" t="s">
        <v>43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148</v>
      </c>
      <c r="AT135" s="228" t="s">
        <v>144</v>
      </c>
      <c r="AU135" s="228" t="s">
        <v>87</v>
      </c>
      <c r="AY135" s="14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</v>
      </c>
      <c r="BK135" s="229">
        <f>ROUND(I135*H135,0)</f>
        <v>0</v>
      </c>
      <c r="BL135" s="14" t="s">
        <v>148</v>
      </c>
      <c r="BM135" s="228" t="s">
        <v>505</v>
      </c>
    </row>
    <row r="136" s="2" customFormat="1">
      <c r="A136" s="35"/>
      <c r="B136" s="36"/>
      <c r="C136" s="37"/>
      <c r="D136" s="235" t="s">
        <v>152</v>
      </c>
      <c r="E136" s="37"/>
      <c r="F136" s="236" t="s">
        <v>506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152</v>
      </c>
      <c r="AU136" s="14" t="s">
        <v>87</v>
      </c>
    </row>
    <row r="137" s="2" customFormat="1" ht="16.5" customHeight="1">
      <c r="A137" s="35"/>
      <c r="B137" s="36"/>
      <c r="C137" s="237" t="s">
        <v>181</v>
      </c>
      <c r="D137" s="237" t="s">
        <v>154</v>
      </c>
      <c r="E137" s="238" t="s">
        <v>336</v>
      </c>
      <c r="F137" s="239" t="s">
        <v>337</v>
      </c>
      <c r="G137" s="240" t="s">
        <v>163</v>
      </c>
      <c r="H137" s="241">
        <v>1</v>
      </c>
      <c r="I137" s="242"/>
      <c r="J137" s="243">
        <f>ROUND(I137*H137,0)</f>
        <v>0</v>
      </c>
      <c r="K137" s="244"/>
      <c r="L137" s="245"/>
      <c r="M137" s="246" t="s">
        <v>1</v>
      </c>
      <c r="N137" s="247" t="s">
        <v>43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157</v>
      </c>
      <c r="AT137" s="228" t="s">
        <v>154</v>
      </c>
      <c r="AU137" s="228" t="s">
        <v>87</v>
      </c>
      <c r="AY137" s="14" t="s">
        <v>141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</v>
      </c>
      <c r="BK137" s="229">
        <f>ROUND(I137*H137,0)</f>
        <v>0</v>
      </c>
      <c r="BL137" s="14" t="s">
        <v>148</v>
      </c>
      <c r="BM137" s="228" t="s">
        <v>507</v>
      </c>
    </row>
    <row r="138" s="2" customFormat="1">
      <c r="A138" s="35"/>
      <c r="B138" s="36"/>
      <c r="C138" s="37"/>
      <c r="D138" s="235" t="s">
        <v>152</v>
      </c>
      <c r="E138" s="37"/>
      <c r="F138" s="236" t="s">
        <v>508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152</v>
      </c>
      <c r="AU138" s="14" t="s">
        <v>87</v>
      </c>
    </row>
    <row r="139" s="12" customFormat="1" ht="25.92" customHeight="1">
      <c r="A139" s="12"/>
      <c r="B139" s="200"/>
      <c r="C139" s="201"/>
      <c r="D139" s="202" t="s">
        <v>77</v>
      </c>
      <c r="E139" s="203" t="s">
        <v>437</v>
      </c>
      <c r="F139" s="203" t="s">
        <v>438</v>
      </c>
      <c r="G139" s="201"/>
      <c r="H139" s="201"/>
      <c r="I139" s="204"/>
      <c r="J139" s="205">
        <f>BK139</f>
        <v>0</v>
      </c>
      <c r="K139" s="201"/>
      <c r="L139" s="206"/>
      <c r="M139" s="207"/>
      <c r="N139" s="208"/>
      <c r="O139" s="208"/>
      <c r="P139" s="209">
        <f>P140</f>
        <v>0</v>
      </c>
      <c r="Q139" s="208"/>
      <c r="R139" s="209">
        <f>R140</f>
        <v>0</v>
      </c>
      <c r="S139" s="208"/>
      <c r="T139" s="210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171</v>
      </c>
      <c r="AT139" s="212" t="s">
        <v>77</v>
      </c>
      <c r="AU139" s="212" t="s">
        <v>78</v>
      </c>
      <c r="AY139" s="211" t="s">
        <v>141</v>
      </c>
      <c r="BK139" s="213">
        <f>BK140</f>
        <v>0</v>
      </c>
    </row>
    <row r="140" s="12" customFormat="1" ht="22.8" customHeight="1">
      <c r="A140" s="12"/>
      <c r="B140" s="200"/>
      <c r="C140" s="201"/>
      <c r="D140" s="202" t="s">
        <v>77</v>
      </c>
      <c r="E140" s="214" t="s">
        <v>439</v>
      </c>
      <c r="F140" s="214" t="s">
        <v>440</v>
      </c>
      <c r="G140" s="201"/>
      <c r="H140" s="201"/>
      <c r="I140" s="204"/>
      <c r="J140" s="215">
        <f>BK140</f>
        <v>0</v>
      </c>
      <c r="K140" s="201"/>
      <c r="L140" s="206"/>
      <c r="M140" s="207"/>
      <c r="N140" s="208"/>
      <c r="O140" s="208"/>
      <c r="P140" s="209">
        <f>SUM(P141:P142)</f>
        <v>0</v>
      </c>
      <c r="Q140" s="208"/>
      <c r="R140" s="209">
        <f>SUM(R141:R142)</f>
        <v>0</v>
      </c>
      <c r="S140" s="208"/>
      <c r="T140" s="210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1" t="s">
        <v>171</v>
      </c>
      <c r="AT140" s="212" t="s">
        <v>77</v>
      </c>
      <c r="AU140" s="212" t="s">
        <v>8</v>
      </c>
      <c r="AY140" s="211" t="s">
        <v>141</v>
      </c>
      <c r="BK140" s="213">
        <f>SUM(BK141:BK142)</f>
        <v>0</v>
      </c>
    </row>
    <row r="141" s="2" customFormat="1" ht="16.5" customHeight="1">
      <c r="A141" s="35"/>
      <c r="B141" s="36"/>
      <c r="C141" s="216" t="s">
        <v>185</v>
      </c>
      <c r="D141" s="216" t="s">
        <v>144</v>
      </c>
      <c r="E141" s="217" t="s">
        <v>442</v>
      </c>
      <c r="F141" s="218" t="s">
        <v>443</v>
      </c>
      <c r="G141" s="219" t="s">
        <v>404</v>
      </c>
      <c r="H141" s="220">
        <v>1</v>
      </c>
      <c r="I141" s="221"/>
      <c r="J141" s="222">
        <f>ROUND(I141*H141,0)</f>
        <v>0</v>
      </c>
      <c r="K141" s="223"/>
      <c r="L141" s="41"/>
      <c r="M141" s="224" t="s">
        <v>1</v>
      </c>
      <c r="N141" s="225" t="s">
        <v>43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165</v>
      </c>
      <c r="AT141" s="228" t="s">
        <v>144</v>
      </c>
      <c r="AU141" s="228" t="s">
        <v>87</v>
      </c>
      <c r="AY141" s="14" t="s">
        <v>141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</v>
      </c>
      <c r="BK141" s="229">
        <f>ROUND(I141*H141,0)</f>
        <v>0</v>
      </c>
      <c r="BL141" s="14" t="s">
        <v>165</v>
      </c>
      <c r="BM141" s="228" t="s">
        <v>509</v>
      </c>
    </row>
    <row r="142" s="2" customFormat="1">
      <c r="A142" s="35"/>
      <c r="B142" s="36"/>
      <c r="C142" s="37"/>
      <c r="D142" s="235" t="s">
        <v>152</v>
      </c>
      <c r="E142" s="37"/>
      <c r="F142" s="236" t="s">
        <v>445</v>
      </c>
      <c r="G142" s="37"/>
      <c r="H142" s="37"/>
      <c r="I142" s="232"/>
      <c r="J142" s="37"/>
      <c r="K142" s="37"/>
      <c r="L142" s="41"/>
      <c r="M142" s="248"/>
      <c r="N142" s="249"/>
      <c r="O142" s="250"/>
      <c r="P142" s="250"/>
      <c r="Q142" s="250"/>
      <c r="R142" s="250"/>
      <c r="S142" s="250"/>
      <c r="T142" s="251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152</v>
      </c>
      <c r="AU142" s="14" t="s">
        <v>87</v>
      </c>
    </row>
    <row r="143" s="2" customFormat="1" ht="6.96" customHeight="1">
      <c r="A143" s="35"/>
      <c r="B143" s="63"/>
      <c r="C143" s="64"/>
      <c r="D143" s="64"/>
      <c r="E143" s="64"/>
      <c r="F143" s="64"/>
      <c r="G143" s="64"/>
      <c r="H143" s="64"/>
      <c r="I143" s="64"/>
      <c r="J143" s="64"/>
      <c r="K143" s="64"/>
      <c r="L143" s="41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sheet="1" autoFilter="0" formatColumns="0" formatRows="0" objects="1" scenarios="1" spinCount="100000" saltValue="//Jo76NlJfOlNArvg4Zv3SlqBkquVecXRbdMRlKZeHGpxhaAquT5Fz+t/iLJP2OSeHve7S3tqM1LZJTpvVC/ow==" hashValue="BoQaeRRMC0tVtYs3ahAmtsxPkyo0l1cvetF2XRZJYDn8soqd/HZ1ifkgUP93OD/1fQMqCjZmjFFmtajGSuPRNQ==" algorithmName="SHA-512" password="CC35"/>
  <autoFilter ref="C119:K142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8" r:id="rId1" display="https://podminky.urs.cz/item/CS_URS_2023_01/741320912"/>
    <hyperlink ref="F133" r:id="rId2" display="https://podminky.urs.cz/item/CS_URS_2023_01/74185093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102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510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ROUND(J120,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ROUND((SUM(BE120:BE130)),  0)</f>
        <v>0</v>
      </c>
      <c r="G33" s="35"/>
      <c r="H33" s="35"/>
      <c r="I33" s="152">
        <v>0.20999999999999999</v>
      </c>
      <c r="J33" s="151">
        <f>ROUND(((SUM(BE120:BE130))*I33),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ROUND((SUM(BF120:BF130)),  0)</f>
        <v>0</v>
      </c>
      <c r="G34" s="35"/>
      <c r="H34" s="35"/>
      <c r="I34" s="152">
        <v>0.12</v>
      </c>
      <c r="J34" s="151">
        <f>ROUND(((SUM(BF120:BF130))*I34),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ROUND((SUM(BG120:BG130)),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ROUND((SUM(BH120:BH130)),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ROUND((SUM(BI120:BI130)),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2024/10-5 - ŠJ Kukleny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J120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J121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J122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124</v>
      </c>
      <c r="E99" s="179"/>
      <c r="F99" s="179"/>
      <c r="G99" s="179"/>
      <c r="H99" s="179"/>
      <c r="I99" s="179"/>
      <c r="J99" s="180">
        <f>J127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125</v>
      </c>
      <c r="E100" s="185"/>
      <c r="F100" s="185"/>
      <c r="G100" s="185"/>
      <c r="H100" s="185"/>
      <c r="I100" s="185"/>
      <c r="J100" s="186">
        <f>J128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17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71" t="str">
        <f>E7</f>
        <v>Odstranění závad z revizí elektroinstalací - III. etapa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E9</f>
        <v>2024/10-5 - ŠJ Kukleny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21</v>
      </c>
      <c r="D114" s="37"/>
      <c r="E114" s="37"/>
      <c r="F114" s="24" t="str">
        <f>F12</f>
        <v xml:space="preserve"> </v>
      </c>
      <c r="G114" s="37"/>
      <c r="H114" s="37"/>
      <c r="I114" s="29" t="s">
        <v>23</v>
      </c>
      <c r="J114" s="76" t="str">
        <f>IF(J12="","",J12)</f>
        <v>17. 7. 2024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25</v>
      </c>
      <c r="D116" s="37"/>
      <c r="E116" s="37"/>
      <c r="F116" s="24" t="str">
        <f>E15</f>
        <v>TECHNICKÉ SLUŽBY HRADEC KRÁLOVÉ</v>
      </c>
      <c r="G116" s="37"/>
      <c r="H116" s="37"/>
      <c r="I116" s="29" t="s">
        <v>33</v>
      </c>
      <c r="J116" s="33" t="str">
        <f>E21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31</v>
      </c>
      <c r="D117" s="37"/>
      <c r="E117" s="37"/>
      <c r="F117" s="24" t="str">
        <f>IF(E18="","",E18)</f>
        <v>Vyplň údaj</v>
      </c>
      <c r="G117" s="37"/>
      <c r="H117" s="37"/>
      <c r="I117" s="29" t="s">
        <v>35</v>
      </c>
      <c r="J117" s="33" t="str">
        <f>E24</f>
        <v xml:space="preserve"> 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8"/>
      <c r="B119" s="189"/>
      <c r="C119" s="190" t="s">
        <v>127</v>
      </c>
      <c r="D119" s="191" t="s">
        <v>63</v>
      </c>
      <c r="E119" s="191" t="s">
        <v>59</v>
      </c>
      <c r="F119" s="191" t="s">
        <v>60</v>
      </c>
      <c r="G119" s="191" t="s">
        <v>128</v>
      </c>
      <c r="H119" s="191" t="s">
        <v>129</v>
      </c>
      <c r="I119" s="191" t="s">
        <v>130</v>
      </c>
      <c r="J119" s="192" t="s">
        <v>117</v>
      </c>
      <c r="K119" s="193" t="s">
        <v>131</v>
      </c>
      <c r="L119" s="194"/>
      <c r="M119" s="97" t="s">
        <v>1</v>
      </c>
      <c r="N119" s="98" t="s">
        <v>42</v>
      </c>
      <c r="O119" s="98" t="s">
        <v>132</v>
      </c>
      <c r="P119" s="98" t="s">
        <v>133</v>
      </c>
      <c r="Q119" s="98" t="s">
        <v>134</v>
      </c>
      <c r="R119" s="98" t="s">
        <v>135</v>
      </c>
      <c r="S119" s="98" t="s">
        <v>136</v>
      </c>
      <c r="T119" s="99" t="s">
        <v>137</v>
      </c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</row>
    <row r="120" s="2" customFormat="1" ht="22.8" customHeight="1">
      <c r="A120" s="35"/>
      <c r="B120" s="36"/>
      <c r="C120" s="104" t="s">
        <v>138</v>
      </c>
      <c r="D120" s="37"/>
      <c r="E120" s="37"/>
      <c r="F120" s="37"/>
      <c r="G120" s="37"/>
      <c r="H120" s="37"/>
      <c r="I120" s="37"/>
      <c r="J120" s="195">
        <f>BK120</f>
        <v>0</v>
      </c>
      <c r="K120" s="37"/>
      <c r="L120" s="41"/>
      <c r="M120" s="100"/>
      <c r="N120" s="196"/>
      <c r="O120" s="101"/>
      <c r="P120" s="197">
        <f>P121+P127</f>
        <v>0</v>
      </c>
      <c r="Q120" s="101"/>
      <c r="R120" s="197">
        <f>R121+R127</f>
        <v>0</v>
      </c>
      <c r="S120" s="101"/>
      <c r="T120" s="198">
        <f>T121+T127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77</v>
      </c>
      <c r="AU120" s="14" t="s">
        <v>119</v>
      </c>
      <c r="BK120" s="199">
        <f>BK121+BK127</f>
        <v>0</v>
      </c>
    </row>
    <row r="121" s="12" customFormat="1" ht="25.92" customHeight="1">
      <c r="A121" s="12"/>
      <c r="B121" s="200"/>
      <c r="C121" s="201"/>
      <c r="D121" s="202" t="s">
        <v>77</v>
      </c>
      <c r="E121" s="203" t="s">
        <v>139</v>
      </c>
      <c r="F121" s="203" t="s">
        <v>140</v>
      </c>
      <c r="G121" s="201"/>
      <c r="H121" s="201"/>
      <c r="I121" s="204"/>
      <c r="J121" s="205">
        <f>BK121</f>
        <v>0</v>
      </c>
      <c r="K121" s="201"/>
      <c r="L121" s="206"/>
      <c r="M121" s="207"/>
      <c r="N121" s="208"/>
      <c r="O121" s="208"/>
      <c r="P121" s="209">
        <f>P122</f>
        <v>0</v>
      </c>
      <c r="Q121" s="208"/>
      <c r="R121" s="209">
        <f>R122</f>
        <v>0</v>
      </c>
      <c r="S121" s="208"/>
      <c r="T121" s="21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1" t="s">
        <v>87</v>
      </c>
      <c r="AT121" s="212" t="s">
        <v>77</v>
      </c>
      <c r="AU121" s="212" t="s">
        <v>78</v>
      </c>
      <c r="AY121" s="211" t="s">
        <v>141</v>
      </c>
      <c r="BK121" s="213">
        <f>BK122</f>
        <v>0</v>
      </c>
    </row>
    <row r="122" s="12" customFormat="1" ht="22.8" customHeight="1">
      <c r="A122" s="12"/>
      <c r="B122" s="200"/>
      <c r="C122" s="201"/>
      <c r="D122" s="202" t="s">
        <v>77</v>
      </c>
      <c r="E122" s="214" t="s">
        <v>142</v>
      </c>
      <c r="F122" s="214" t="s">
        <v>143</v>
      </c>
      <c r="G122" s="201"/>
      <c r="H122" s="201"/>
      <c r="I122" s="204"/>
      <c r="J122" s="215">
        <f>BK122</f>
        <v>0</v>
      </c>
      <c r="K122" s="201"/>
      <c r="L122" s="206"/>
      <c r="M122" s="207"/>
      <c r="N122" s="208"/>
      <c r="O122" s="208"/>
      <c r="P122" s="209">
        <f>SUM(P123:P126)</f>
        <v>0</v>
      </c>
      <c r="Q122" s="208"/>
      <c r="R122" s="209">
        <f>SUM(R123:R126)</f>
        <v>0</v>
      </c>
      <c r="S122" s="208"/>
      <c r="T122" s="210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87</v>
      </c>
      <c r="AT122" s="212" t="s">
        <v>77</v>
      </c>
      <c r="AU122" s="212" t="s">
        <v>8</v>
      </c>
      <c r="AY122" s="211" t="s">
        <v>141</v>
      </c>
      <c r="BK122" s="213">
        <f>SUM(BK123:BK126)</f>
        <v>0</v>
      </c>
    </row>
    <row r="123" s="2" customFormat="1" ht="24.15" customHeight="1">
      <c r="A123" s="35"/>
      <c r="B123" s="36"/>
      <c r="C123" s="216" t="s">
        <v>8</v>
      </c>
      <c r="D123" s="216" t="s">
        <v>144</v>
      </c>
      <c r="E123" s="217" t="s">
        <v>331</v>
      </c>
      <c r="F123" s="218" t="s">
        <v>332</v>
      </c>
      <c r="G123" s="219" t="s">
        <v>163</v>
      </c>
      <c r="H123" s="220">
        <v>2</v>
      </c>
      <c r="I123" s="221"/>
      <c r="J123" s="222">
        <f>ROUND(I123*H123,0)</f>
        <v>0</v>
      </c>
      <c r="K123" s="223"/>
      <c r="L123" s="41"/>
      <c r="M123" s="224" t="s">
        <v>1</v>
      </c>
      <c r="N123" s="225" t="s">
        <v>43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148</v>
      </c>
      <c r="AT123" s="228" t="s">
        <v>144</v>
      </c>
      <c r="AU123" s="228" t="s">
        <v>87</v>
      </c>
      <c r="AY123" s="14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</v>
      </c>
      <c r="BK123" s="229">
        <f>ROUND(I123*H123,0)</f>
        <v>0</v>
      </c>
      <c r="BL123" s="14" t="s">
        <v>148</v>
      </c>
      <c r="BM123" s="228" t="s">
        <v>511</v>
      </c>
    </row>
    <row r="124" s="2" customFormat="1">
      <c r="A124" s="35"/>
      <c r="B124" s="36"/>
      <c r="C124" s="37"/>
      <c r="D124" s="235" t="s">
        <v>152</v>
      </c>
      <c r="E124" s="37"/>
      <c r="F124" s="236" t="s">
        <v>512</v>
      </c>
      <c r="G124" s="37"/>
      <c r="H124" s="37"/>
      <c r="I124" s="232"/>
      <c r="J124" s="37"/>
      <c r="K124" s="37"/>
      <c r="L124" s="41"/>
      <c r="M124" s="233"/>
      <c r="N124" s="234"/>
      <c r="O124" s="88"/>
      <c r="P124" s="88"/>
      <c r="Q124" s="88"/>
      <c r="R124" s="88"/>
      <c r="S124" s="88"/>
      <c r="T124" s="89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152</v>
      </c>
      <c r="AU124" s="14" t="s">
        <v>87</v>
      </c>
    </row>
    <row r="125" s="2" customFormat="1" ht="16.5" customHeight="1">
      <c r="A125" s="35"/>
      <c r="B125" s="36"/>
      <c r="C125" s="237" t="s">
        <v>87</v>
      </c>
      <c r="D125" s="237" t="s">
        <v>154</v>
      </c>
      <c r="E125" s="238" t="s">
        <v>336</v>
      </c>
      <c r="F125" s="239" t="s">
        <v>337</v>
      </c>
      <c r="G125" s="240" t="s">
        <v>163</v>
      </c>
      <c r="H125" s="241">
        <v>2</v>
      </c>
      <c r="I125" s="242"/>
      <c r="J125" s="243">
        <f>ROUND(I125*H125,0)</f>
        <v>0</v>
      </c>
      <c r="K125" s="244"/>
      <c r="L125" s="245"/>
      <c r="M125" s="246" t="s">
        <v>1</v>
      </c>
      <c r="N125" s="247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157</v>
      </c>
      <c r="AT125" s="228" t="s">
        <v>154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513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514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12" customFormat="1" ht="25.92" customHeight="1">
      <c r="A127" s="12"/>
      <c r="B127" s="200"/>
      <c r="C127" s="201"/>
      <c r="D127" s="202" t="s">
        <v>77</v>
      </c>
      <c r="E127" s="203" t="s">
        <v>437</v>
      </c>
      <c r="F127" s="203" t="s">
        <v>438</v>
      </c>
      <c r="G127" s="201"/>
      <c r="H127" s="201"/>
      <c r="I127" s="204"/>
      <c r="J127" s="205">
        <f>BK127</f>
        <v>0</v>
      </c>
      <c r="K127" s="201"/>
      <c r="L127" s="206"/>
      <c r="M127" s="207"/>
      <c r="N127" s="208"/>
      <c r="O127" s="208"/>
      <c r="P127" s="209">
        <f>P128</f>
        <v>0</v>
      </c>
      <c r="Q127" s="208"/>
      <c r="R127" s="209">
        <f>R128</f>
        <v>0</v>
      </c>
      <c r="S127" s="208"/>
      <c r="T127" s="21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1" t="s">
        <v>171</v>
      </c>
      <c r="AT127" s="212" t="s">
        <v>77</v>
      </c>
      <c r="AU127" s="212" t="s">
        <v>78</v>
      </c>
      <c r="AY127" s="211" t="s">
        <v>141</v>
      </c>
      <c r="BK127" s="213">
        <f>BK128</f>
        <v>0</v>
      </c>
    </row>
    <row r="128" s="12" customFormat="1" ht="22.8" customHeight="1">
      <c r="A128" s="12"/>
      <c r="B128" s="200"/>
      <c r="C128" s="201"/>
      <c r="D128" s="202" t="s">
        <v>77</v>
      </c>
      <c r="E128" s="214" t="s">
        <v>439</v>
      </c>
      <c r="F128" s="214" t="s">
        <v>440</v>
      </c>
      <c r="G128" s="201"/>
      <c r="H128" s="201"/>
      <c r="I128" s="204"/>
      <c r="J128" s="215">
        <f>BK128</f>
        <v>0</v>
      </c>
      <c r="K128" s="201"/>
      <c r="L128" s="206"/>
      <c r="M128" s="207"/>
      <c r="N128" s="208"/>
      <c r="O128" s="208"/>
      <c r="P128" s="209">
        <f>SUM(P129:P130)</f>
        <v>0</v>
      </c>
      <c r="Q128" s="208"/>
      <c r="R128" s="209">
        <f>SUM(R129:R130)</f>
        <v>0</v>
      </c>
      <c r="S128" s="208"/>
      <c r="T128" s="210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1" t="s">
        <v>171</v>
      </c>
      <c r="AT128" s="212" t="s">
        <v>77</v>
      </c>
      <c r="AU128" s="212" t="s">
        <v>8</v>
      </c>
      <c r="AY128" s="211" t="s">
        <v>141</v>
      </c>
      <c r="BK128" s="213">
        <f>SUM(BK129:BK130)</f>
        <v>0</v>
      </c>
    </row>
    <row r="129" s="2" customFormat="1" ht="16.5" customHeight="1">
      <c r="A129" s="35"/>
      <c r="B129" s="36"/>
      <c r="C129" s="216" t="s">
        <v>160</v>
      </c>
      <c r="D129" s="216" t="s">
        <v>144</v>
      </c>
      <c r="E129" s="217" t="s">
        <v>442</v>
      </c>
      <c r="F129" s="218" t="s">
        <v>443</v>
      </c>
      <c r="G129" s="219" t="s">
        <v>404</v>
      </c>
      <c r="H129" s="220">
        <v>1</v>
      </c>
      <c r="I129" s="221"/>
      <c r="J129" s="222">
        <f>ROUND(I129*H129,0)</f>
        <v>0</v>
      </c>
      <c r="K129" s="223"/>
      <c r="L129" s="41"/>
      <c r="M129" s="224" t="s">
        <v>1</v>
      </c>
      <c r="N129" s="225" t="s">
        <v>43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165</v>
      </c>
      <c r="AT129" s="228" t="s">
        <v>144</v>
      </c>
      <c r="AU129" s="228" t="s">
        <v>87</v>
      </c>
      <c r="AY129" s="14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</v>
      </c>
      <c r="BK129" s="229">
        <f>ROUND(I129*H129,0)</f>
        <v>0</v>
      </c>
      <c r="BL129" s="14" t="s">
        <v>165</v>
      </c>
      <c r="BM129" s="228" t="s">
        <v>515</v>
      </c>
    </row>
    <row r="130" s="2" customFormat="1">
      <c r="A130" s="35"/>
      <c r="B130" s="36"/>
      <c r="C130" s="37"/>
      <c r="D130" s="235" t="s">
        <v>152</v>
      </c>
      <c r="E130" s="37"/>
      <c r="F130" s="236" t="s">
        <v>445</v>
      </c>
      <c r="G130" s="37"/>
      <c r="H130" s="37"/>
      <c r="I130" s="232"/>
      <c r="J130" s="37"/>
      <c r="K130" s="37"/>
      <c r="L130" s="41"/>
      <c r="M130" s="248"/>
      <c r="N130" s="249"/>
      <c r="O130" s="250"/>
      <c r="P130" s="250"/>
      <c r="Q130" s="250"/>
      <c r="R130" s="250"/>
      <c r="S130" s="250"/>
      <c r="T130" s="251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152</v>
      </c>
      <c r="AU130" s="14" t="s">
        <v>87</v>
      </c>
    </row>
    <row r="131" s="2" customFormat="1" ht="6.96" customHeight="1">
      <c r="A131" s="35"/>
      <c r="B131" s="63"/>
      <c r="C131" s="64"/>
      <c r="D131" s="64"/>
      <c r="E131" s="64"/>
      <c r="F131" s="64"/>
      <c r="G131" s="64"/>
      <c r="H131" s="64"/>
      <c r="I131" s="64"/>
      <c r="J131" s="64"/>
      <c r="K131" s="64"/>
      <c r="L131" s="41"/>
      <c r="M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</sheetData>
  <sheetProtection sheet="1" autoFilter="0" formatColumns="0" formatRows="0" objects="1" scenarios="1" spinCount="100000" saltValue="KiSGIh0jBIxxmF05/WE37o52SzhiOCQcfP/Hvaa0xDGVsOTmPrynqaL37wG+jKShTRHGDPsLrY9glhf2HQOY9g==" hashValue="gMEoCrQdUG4H4XgwjimuqMYEaPl4aZ3xUAvN1k64ef+S1u4jO4clG5uoq4MckSplEhcoCbQ06UsBxx8t71VHng==" algorithmName="SHA-512" password="CC35"/>
  <autoFilter ref="C119:K13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105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516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ROUND(J122,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ROUND((SUM(BE122:BE148)),  0)</f>
        <v>0</v>
      </c>
      <c r="G33" s="35"/>
      <c r="H33" s="35"/>
      <c r="I33" s="152">
        <v>0.20999999999999999</v>
      </c>
      <c r="J33" s="151">
        <f>ROUND(((SUM(BE122:BE148))*I33),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ROUND((SUM(BF122:BF148)),  0)</f>
        <v>0</v>
      </c>
      <c r="G34" s="35"/>
      <c r="H34" s="35"/>
      <c r="I34" s="152">
        <v>0.12</v>
      </c>
      <c r="J34" s="151">
        <f>ROUND(((SUM(BF122:BF148))*I34),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ROUND((SUM(BG122:BG148)),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ROUND((SUM(BH122:BH148)),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ROUND((SUM(BI122:BI148)),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2024/10-6 - ŠJ M. Horákové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J122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J123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J124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122</v>
      </c>
      <c r="E99" s="179"/>
      <c r="F99" s="179"/>
      <c r="G99" s="179"/>
      <c r="H99" s="179"/>
      <c r="I99" s="179"/>
      <c r="J99" s="180">
        <f>J140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123</v>
      </c>
      <c r="E100" s="185"/>
      <c r="F100" s="185"/>
      <c r="G100" s="185"/>
      <c r="H100" s="185"/>
      <c r="I100" s="185"/>
      <c r="J100" s="186">
        <f>J141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6"/>
      <c r="C101" s="177"/>
      <c r="D101" s="178" t="s">
        <v>124</v>
      </c>
      <c r="E101" s="179"/>
      <c r="F101" s="179"/>
      <c r="G101" s="179"/>
      <c r="H101" s="179"/>
      <c r="I101" s="179"/>
      <c r="J101" s="180">
        <f>J144</f>
        <v>0</v>
      </c>
      <c r="K101" s="177"/>
      <c r="L101" s="18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82"/>
      <c r="C102" s="183"/>
      <c r="D102" s="184" t="s">
        <v>125</v>
      </c>
      <c r="E102" s="185"/>
      <c r="F102" s="185"/>
      <c r="G102" s="185"/>
      <c r="H102" s="185"/>
      <c r="I102" s="185"/>
      <c r="J102" s="186">
        <f>J145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126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17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1" t="str">
        <f>E7</f>
        <v>Odstranění závad z revizí elektroinstalací - III. etapa</v>
      </c>
      <c r="F112" s="29"/>
      <c r="G112" s="29"/>
      <c r="H112" s="29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113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3" t="str">
        <f>E9</f>
        <v>2024/10-6 - ŠJ M. Horákové</v>
      </c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21</v>
      </c>
      <c r="D116" s="37"/>
      <c r="E116" s="37"/>
      <c r="F116" s="24" t="str">
        <f>F12</f>
        <v xml:space="preserve"> </v>
      </c>
      <c r="G116" s="37"/>
      <c r="H116" s="37"/>
      <c r="I116" s="29" t="s">
        <v>23</v>
      </c>
      <c r="J116" s="76" t="str">
        <f>IF(J12="","",J12)</f>
        <v>17. 7. 2024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25</v>
      </c>
      <c r="D118" s="37"/>
      <c r="E118" s="37"/>
      <c r="F118" s="24" t="str">
        <f>E15</f>
        <v>TECHNICKÉ SLUŽBY HRADEC KRÁLOVÉ</v>
      </c>
      <c r="G118" s="37"/>
      <c r="H118" s="37"/>
      <c r="I118" s="29" t="s">
        <v>33</v>
      </c>
      <c r="J118" s="33" t="str">
        <f>E21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31</v>
      </c>
      <c r="D119" s="37"/>
      <c r="E119" s="37"/>
      <c r="F119" s="24" t="str">
        <f>IF(E18="","",E18)</f>
        <v>Vyplň údaj</v>
      </c>
      <c r="G119" s="37"/>
      <c r="H119" s="37"/>
      <c r="I119" s="29" t="s">
        <v>35</v>
      </c>
      <c r="J119" s="33" t="str">
        <f>E24</f>
        <v xml:space="preserve"> 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88"/>
      <c r="B121" s="189"/>
      <c r="C121" s="190" t="s">
        <v>127</v>
      </c>
      <c r="D121" s="191" t="s">
        <v>63</v>
      </c>
      <c r="E121" s="191" t="s">
        <v>59</v>
      </c>
      <c r="F121" s="191" t="s">
        <v>60</v>
      </c>
      <c r="G121" s="191" t="s">
        <v>128</v>
      </c>
      <c r="H121" s="191" t="s">
        <v>129</v>
      </c>
      <c r="I121" s="191" t="s">
        <v>130</v>
      </c>
      <c r="J121" s="192" t="s">
        <v>117</v>
      </c>
      <c r="K121" s="193" t="s">
        <v>131</v>
      </c>
      <c r="L121" s="194"/>
      <c r="M121" s="97" t="s">
        <v>1</v>
      </c>
      <c r="N121" s="98" t="s">
        <v>42</v>
      </c>
      <c r="O121" s="98" t="s">
        <v>132</v>
      </c>
      <c r="P121" s="98" t="s">
        <v>133</v>
      </c>
      <c r="Q121" s="98" t="s">
        <v>134</v>
      </c>
      <c r="R121" s="98" t="s">
        <v>135</v>
      </c>
      <c r="S121" s="98" t="s">
        <v>136</v>
      </c>
      <c r="T121" s="99" t="s">
        <v>137</v>
      </c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</row>
    <row r="122" s="2" customFormat="1" ht="22.8" customHeight="1">
      <c r="A122" s="35"/>
      <c r="B122" s="36"/>
      <c r="C122" s="104" t="s">
        <v>138</v>
      </c>
      <c r="D122" s="37"/>
      <c r="E122" s="37"/>
      <c r="F122" s="37"/>
      <c r="G122" s="37"/>
      <c r="H122" s="37"/>
      <c r="I122" s="37"/>
      <c r="J122" s="195">
        <f>BK122</f>
        <v>0</v>
      </c>
      <c r="K122" s="37"/>
      <c r="L122" s="41"/>
      <c r="M122" s="100"/>
      <c r="N122" s="196"/>
      <c r="O122" s="101"/>
      <c r="P122" s="197">
        <f>P123+P140+P144</f>
        <v>0</v>
      </c>
      <c r="Q122" s="101"/>
      <c r="R122" s="197">
        <f>R123+R140+R144</f>
        <v>3.0000000000000001E-05</v>
      </c>
      <c r="S122" s="101"/>
      <c r="T122" s="198">
        <f>T123+T140+T144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77</v>
      </c>
      <c r="AU122" s="14" t="s">
        <v>119</v>
      </c>
      <c r="BK122" s="199">
        <f>BK123+BK140+BK144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139</v>
      </c>
      <c r="F123" s="203" t="s">
        <v>140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</f>
        <v>0</v>
      </c>
      <c r="Q123" s="208"/>
      <c r="R123" s="209">
        <f>R124</f>
        <v>3.0000000000000001E-05</v>
      </c>
      <c r="S123" s="208"/>
      <c r="T123" s="21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87</v>
      </c>
      <c r="AT123" s="212" t="s">
        <v>77</v>
      </c>
      <c r="AU123" s="212" t="s">
        <v>78</v>
      </c>
      <c r="AY123" s="211" t="s">
        <v>141</v>
      </c>
      <c r="BK123" s="213">
        <f>BK124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142</v>
      </c>
      <c r="F124" s="214" t="s">
        <v>143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SUM(P125:P139)</f>
        <v>0</v>
      </c>
      <c r="Q124" s="208"/>
      <c r="R124" s="209">
        <f>SUM(R125:R139)</f>
        <v>3.0000000000000001E-05</v>
      </c>
      <c r="S124" s="208"/>
      <c r="T124" s="210">
        <f>SUM(T125:T139)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87</v>
      </c>
      <c r="AT124" s="212" t="s">
        <v>77</v>
      </c>
      <c r="AU124" s="212" t="s">
        <v>8</v>
      </c>
      <c r="AY124" s="211" t="s">
        <v>141</v>
      </c>
      <c r="BK124" s="213">
        <f>SUM(BK125:BK139)</f>
        <v>0</v>
      </c>
    </row>
    <row r="125" s="2" customFormat="1" ht="16.5" customHeight="1">
      <c r="A125" s="35"/>
      <c r="B125" s="36"/>
      <c r="C125" s="216" t="s">
        <v>8</v>
      </c>
      <c r="D125" s="216" t="s">
        <v>144</v>
      </c>
      <c r="E125" s="217" t="s">
        <v>495</v>
      </c>
      <c r="F125" s="218" t="s">
        <v>496</v>
      </c>
      <c r="G125" s="219" t="s">
        <v>163</v>
      </c>
      <c r="H125" s="220">
        <v>1</v>
      </c>
      <c r="I125" s="221"/>
      <c r="J125" s="222">
        <f>ROUND(I125*H125,0)</f>
        <v>0</v>
      </c>
      <c r="K125" s="223"/>
      <c r="L125" s="41"/>
      <c r="M125" s="224" t="s">
        <v>1</v>
      </c>
      <c r="N125" s="225" t="s">
        <v>43</v>
      </c>
      <c r="O125" s="88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148</v>
      </c>
      <c r="AT125" s="228" t="s">
        <v>144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517</v>
      </c>
    </row>
    <row r="126" s="2" customFormat="1">
      <c r="A126" s="35"/>
      <c r="B126" s="36"/>
      <c r="C126" s="37"/>
      <c r="D126" s="230" t="s">
        <v>150</v>
      </c>
      <c r="E126" s="37"/>
      <c r="F126" s="231" t="s">
        <v>498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150</v>
      </c>
      <c r="AU126" s="14" t="s">
        <v>87</v>
      </c>
    </row>
    <row r="127" s="2" customFormat="1">
      <c r="A127" s="35"/>
      <c r="B127" s="36"/>
      <c r="C127" s="37"/>
      <c r="D127" s="235" t="s">
        <v>152</v>
      </c>
      <c r="E127" s="37"/>
      <c r="F127" s="236" t="s">
        <v>518</v>
      </c>
      <c r="G127" s="37"/>
      <c r="H127" s="37"/>
      <c r="I127" s="232"/>
      <c r="J127" s="37"/>
      <c r="K127" s="37"/>
      <c r="L127" s="41"/>
      <c r="M127" s="233"/>
      <c r="N127" s="234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152</v>
      </c>
      <c r="AU127" s="14" t="s">
        <v>87</v>
      </c>
    </row>
    <row r="128" s="2" customFormat="1" ht="16.5" customHeight="1">
      <c r="A128" s="35"/>
      <c r="B128" s="36"/>
      <c r="C128" s="237" t="s">
        <v>87</v>
      </c>
      <c r="D128" s="237" t="s">
        <v>154</v>
      </c>
      <c r="E128" s="238" t="s">
        <v>500</v>
      </c>
      <c r="F128" s="239" t="s">
        <v>501</v>
      </c>
      <c r="G128" s="240" t="s">
        <v>163</v>
      </c>
      <c r="H128" s="241">
        <v>1</v>
      </c>
      <c r="I128" s="242"/>
      <c r="J128" s="243">
        <f>ROUND(I128*H128,0)</f>
        <v>0</v>
      </c>
      <c r="K128" s="244"/>
      <c r="L128" s="245"/>
      <c r="M128" s="246" t="s">
        <v>1</v>
      </c>
      <c r="N128" s="247" t="s">
        <v>43</v>
      </c>
      <c r="O128" s="88"/>
      <c r="P128" s="226">
        <f>O128*H128</f>
        <v>0</v>
      </c>
      <c r="Q128" s="226">
        <v>3.0000000000000001E-05</v>
      </c>
      <c r="R128" s="226">
        <f>Q128*H128</f>
        <v>3.0000000000000001E-05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157</v>
      </c>
      <c r="AT128" s="228" t="s">
        <v>154</v>
      </c>
      <c r="AU128" s="228" t="s">
        <v>87</v>
      </c>
      <c r="AY128" s="14" t="s">
        <v>141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</v>
      </c>
      <c r="BK128" s="229">
        <f>ROUND(I128*H128,0)</f>
        <v>0</v>
      </c>
      <c r="BL128" s="14" t="s">
        <v>148</v>
      </c>
      <c r="BM128" s="228" t="s">
        <v>519</v>
      </c>
    </row>
    <row r="129" s="2" customFormat="1">
      <c r="A129" s="35"/>
      <c r="B129" s="36"/>
      <c r="C129" s="37"/>
      <c r="D129" s="235" t="s">
        <v>152</v>
      </c>
      <c r="E129" s="37"/>
      <c r="F129" s="236" t="s">
        <v>518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152</v>
      </c>
      <c r="AU129" s="14" t="s">
        <v>87</v>
      </c>
    </row>
    <row r="130" s="2" customFormat="1" ht="24.15" customHeight="1">
      <c r="A130" s="35"/>
      <c r="B130" s="36"/>
      <c r="C130" s="216" t="s">
        <v>160</v>
      </c>
      <c r="D130" s="216" t="s">
        <v>144</v>
      </c>
      <c r="E130" s="217" t="s">
        <v>520</v>
      </c>
      <c r="F130" s="218" t="s">
        <v>521</v>
      </c>
      <c r="G130" s="219" t="s">
        <v>163</v>
      </c>
      <c r="H130" s="220">
        <v>1</v>
      </c>
      <c r="I130" s="221"/>
      <c r="J130" s="222">
        <f>ROUND(I130*H130,0)</f>
        <v>0</v>
      </c>
      <c r="K130" s="223"/>
      <c r="L130" s="41"/>
      <c r="M130" s="224" t="s">
        <v>1</v>
      </c>
      <c r="N130" s="225" t="s">
        <v>43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148</v>
      </c>
      <c r="AT130" s="228" t="s">
        <v>144</v>
      </c>
      <c r="AU130" s="228" t="s">
        <v>87</v>
      </c>
      <c r="AY130" s="14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</v>
      </c>
      <c r="BK130" s="229">
        <f>ROUND(I130*H130,0)</f>
        <v>0</v>
      </c>
      <c r="BL130" s="14" t="s">
        <v>148</v>
      </c>
      <c r="BM130" s="228" t="s">
        <v>522</v>
      </c>
    </row>
    <row r="131" s="2" customFormat="1">
      <c r="A131" s="35"/>
      <c r="B131" s="36"/>
      <c r="C131" s="37"/>
      <c r="D131" s="230" t="s">
        <v>150</v>
      </c>
      <c r="E131" s="37"/>
      <c r="F131" s="231" t="s">
        <v>523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150</v>
      </c>
      <c r="AU131" s="14" t="s">
        <v>87</v>
      </c>
    </row>
    <row r="132" s="2" customFormat="1">
      <c r="A132" s="35"/>
      <c r="B132" s="36"/>
      <c r="C132" s="37"/>
      <c r="D132" s="235" t="s">
        <v>152</v>
      </c>
      <c r="E132" s="37"/>
      <c r="F132" s="236" t="s">
        <v>524</v>
      </c>
      <c r="G132" s="37"/>
      <c r="H132" s="37"/>
      <c r="I132" s="232"/>
      <c r="J132" s="37"/>
      <c r="K132" s="37"/>
      <c r="L132" s="41"/>
      <c r="M132" s="233"/>
      <c r="N132" s="234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152</v>
      </c>
      <c r="AU132" s="14" t="s">
        <v>87</v>
      </c>
    </row>
    <row r="133" s="2" customFormat="1" ht="37.8" customHeight="1">
      <c r="A133" s="35"/>
      <c r="B133" s="36"/>
      <c r="C133" s="216" t="s">
        <v>165</v>
      </c>
      <c r="D133" s="216" t="s">
        <v>144</v>
      </c>
      <c r="E133" s="217" t="s">
        <v>525</v>
      </c>
      <c r="F133" s="218" t="s">
        <v>526</v>
      </c>
      <c r="G133" s="219" t="s">
        <v>163</v>
      </c>
      <c r="H133" s="220">
        <v>1</v>
      </c>
      <c r="I133" s="221"/>
      <c r="J133" s="222">
        <f>ROUND(I133*H133,0)</f>
        <v>0</v>
      </c>
      <c r="K133" s="223"/>
      <c r="L133" s="41"/>
      <c r="M133" s="224" t="s">
        <v>1</v>
      </c>
      <c r="N133" s="225" t="s">
        <v>43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148</v>
      </c>
      <c r="AT133" s="228" t="s">
        <v>144</v>
      </c>
      <c r="AU133" s="228" t="s">
        <v>87</v>
      </c>
      <c r="AY133" s="14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</v>
      </c>
      <c r="BK133" s="229">
        <f>ROUND(I133*H133,0)</f>
        <v>0</v>
      </c>
      <c r="BL133" s="14" t="s">
        <v>148</v>
      </c>
      <c r="BM133" s="228" t="s">
        <v>527</v>
      </c>
    </row>
    <row r="134" s="2" customFormat="1">
      <c r="A134" s="35"/>
      <c r="B134" s="36"/>
      <c r="C134" s="37"/>
      <c r="D134" s="230" t="s">
        <v>150</v>
      </c>
      <c r="E134" s="37"/>
      <c r="F134" s="231" t="s">
        <v>528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150</v>
      </c>
      <c r="AU134" s="14" t="s">
        <v>87</v>
      </c>
    </row>
    <row r="135" s="2" customFormat="1">
      <c r="A135" s="35"/>
      <c r="B135" s="36"/>
      <c r="C135" s="37"/>
      <c r="D135" s="235" t="s">
        <v>152</v>
      </c>
      <c r="E135" s="37"/>
      <c r="F135" s="236" t="s">
        <v>524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152</v>
      </c>
      <c r="AU135" s="14" t="s">
        <v>87</v>
      </c>
    </row>
    <row r="136" s="2" customFormat="1" ht="16.5" customHeight="1">
      <c r="A136" s="35"/>
      <c r="B136" s="36"/>
      <c r="C136" s="216" t="s">
        <v>171</v>
      </c>
      <c r="D136" s="216" t="s">
        <v>144</v>
      </c>
      <c r="E136" s="217" t="s">
        <v>341</v>
      </c>
      <c r="F136" s="218" t="s">
        <v>342</v>
      </c>
      <c r="G136" s="219" t="s">
        <v>163</v>
      </c>
      <c r="H136" s="220">
        <v>1</v>
      </c>
      <c r="I136" s="221"/>
      <c r="J136" s="222">
        <f>ROUND(I136*H136,0)</f>
        <v>0</v>
      </c>
      <c r="K136" s="223"/>
      <c r="L136" s="41"/>
      <c r="M136" s="224" t="s">
        <v>1</v>
      </c>
      <c r="N136" s="225" t="s">
        <v>43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148</v>
      </c>
      <c r="AT136" s="228" t="s">
        <v>144</v>
      </c>
      <c r="AU136" s="228" t="s">
        <v>87</v>
      </c>
      <c r="AY136" s="14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</v>
      </c>
      <c r="BK136" s="229">
        <f>ROUND(I136*H136,0)</f>
        <v>0</v>
      </c>
      <c r="BL136" s="14" t="s">
        <v>148</v>
      </c>
      <c r="BM136" s="228" t="s">
        <v>529</v>
      </c>
    </row>
    <row r="137" s="2" customFormat="1">
      <c r="A137" s="35"/>
      <c r="B137" s="36"/>
      <c r="C137" s="37"/>
      <c r="D137" s="235" t="s">
        <v>152</v>
      </c>
      <c r="E137" s="37"/>
      <c r="F137" s="236" t="s">
        <v>530</v>
      </c>
      <c r="G137" s="37"/>
      <c r="H137" s="37"/>
      <c r="I137" s="232"/>
      <c r="J137" s="37"/>
      <c r="K137" s="37"/>
      <c r="L137" s="41"/>
      <c r="M137" s="233"/>
      <c r="N137" s="234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152</v>
      </c>
      <c r="AU137" s="14" t="s">
        <v>87</v>
      </c>
    </row>
    <row r="138" s="2" customFormat="1" ht="16.5" customHeight="1">
      <c r="A138" s="35"/>
      <c r="B138" s="36"/>
      <c r="C138" s="237" t="s">
        <v>176</v>
      </c>
      <c r="D138" s="237" t="s">
        <v>154</v>
      </c>
      <c r="E138" s="238" t="s">
        <v>351</v>
      </c>
      <c r="F138" s="239" t="s">
        <v>352</v>
      </c>
      <c r="G138" s="240" t="s">
        <v>163</v>
      </c>
      <c r="H138" s="241">
        <v>1</v>
      </c>
      <c r="I138" s="242"/>
      <c r="J138" s="243">
        <f>ROUND(I138*H138,0)</f>
        <v>0</v>
      </c>
      <c r="K138" s="244"/>
      <c r="L138" s="245"/>
      <c r="M138" s="246" t="s">
        <v>1</v>
      </c>
      <c r="N138" s="247" t="s">
        <v>43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157</v>
      </c>
      <c r="AT138" s="228" t="s">
        <v>154</v>
      </c>
      <c r="AU138" s="228" t="s">
        <v>87</v>
      </c>
      <c r="AY138" s="14" t="s">
        <v>141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</v>
      </c>
      <c r="BK138" s="229">
        <f>ROUND(I138*H138,0)</f>
        <v>0</v>
      </c>
      <c r="BL138" s="14" t="s">
        <v>148</v>
      </c>
      <c r="BM138" s="228" t="s">
        <v>531</v>
      </c>
    </row>
    <row r="139" s="2" customFormat="1">
      <c r="A139" s="35"/>
      <c r="B139" s="36"/>
      <c r="C139" s="37"/>
      <c r="D139" s="235" t="s">
        <v>152</v>
      </c>
      <c r="E139" s="37"/>
      <c r="F139" s="236" t="s">
        <v>530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152</v>
      </c>
      <c r="AU139" s="14" t="s">
        <v>87</v>
      </c>
    </row>
    <row r="140" s="12" customFormat="1" ht="25.92" customHeight="1">
      <c r="A140" s="12"/>
      <c r="B140" s="200"/>
      <c r="C140" s="201"/>
      <c r="D140" s="202" t="s">
        <v>77</v>
      </c>
      <c r="E140" s="203" t="s">
        <v>154</v>
      </c>
      <c r="F140" s="203" t="s">
        <v>355</v>
      </c>
      <c r="G140" s="201"/>
      <c r="H140" s="201"/>
      <c r="I140" s="204"/>
      <c r="J140" s="205">
        <f>BK140</f>
        <v>0</v>
      </c>
      <c r="K140" s="201"/>
      <c r="L140" s="206"/>
      <c r="M140" s="207"/>
      <c r="N140" s="208"/>
      <c r="O140" s="208"/>
      <c r="P140" s="209">
        <f>P141</f>
        <v>0</v>
      </c>
      <c r="Q140" s="208"/>
      <c r="R140" s="209">
        <f>R141</f>
        <v>0</v>
      </c>
      <c r="S140" s="208"/>
      <c r="T140" s="210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1" t="s">
        <v>160</v>
      </c>
      <c r="AT140" s="212" t="s">
        <v>77</v>
      </c>
      <c r="AU140" s="212" t="s">
        <v>78</v>
      </c>
      <c r="AY140" s="211" t="s">
        <v>141</v>
      </c>
      <c r="BK140" s="213">
        <f>BK141</f>
        <v>0</v>
      </c>
    </row>
    <row r="141" s="12" customFormat="1" ht="22.8" customHeight="1">
      <c r="A141" s="12"/>
      <c r="B141" s="200"/>
      <c r="C141" s="201"/>
      <c r="D141" s="202" t="s">
        <v>77</v>
      </c>
      <c r="E141" s="214" t="s">
        <v>356</v>
      </c>
      <c r="F141" s="214" t="s">
        <v>357</v>
      </c>
      <c r="G141" s="201"/>
      <c r="H141" s="201"/>
      <c r="I141" s="204"/>
      <c r="J141" s="215">
        <f>BK141</f>
        <v>0</v>
      </c>
      <c r="K141" s="201"/>
      <c r="L141" s="206"/>
      <c r="M141" s="207"/>
      <c r="N141" s="208"/>
      <c r="O141" s="208"/>
      <c r="P141" s="209">
        <f>SUM(P142:P143)</f>
        <v>0</v>
      </c>
      <c r="Q141" s="208"/>
      <c r="R141" s="209">
        <f>SUM(R142:R143)</f>
        <v>0</v>
      </c>
      <c r="S141" s="208"/>
      <c r="T141" s="210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1" t="s">
        <v>160</v>
      </c>
      <c r="AT141" s="212" t="s">
        <v>77</v>
      </c>
      <c r="AU141" s="212" t="s">
        <v>8</v>
      </c>
      <c r="AY141" s="211" t="s">
        <v>141</v>
      </c>
      <c r="BK141" s="213">
        <f>SUM(BK142:BK143)</f>
        <v>0</v>
      </c>
    </row>
    <row r="142" s="2" customFormat="1" ht="24.15" customHeight="1">
      <c r="A142" s="35"/>
      <c r="B142" s="36"/>
      <c r="C142" s="216" t="s">
        <v>181</v>
      </c>
      <c r="D142" s="216" t="s">
        <v>144</v>
      </c>
      <c r="E142" s="217" t="s">
        <v>532</v>
      </c>
      <c r="F142" s="218" t="s">
        <v>533</v>
      </c>
      <c r="G142" s="219" t="s">
        <v>404</v>
      </c>
      <c r="H142" s="220">
        <v>1</v>
      </c>
      <c r="I142" s="221"/>
      <c r="J142" s="222">
        <f>ROUND(I142*H142,0)</f>
        <v>0</v>
      </c>
      <c r="K142" s="223"/>
      <c r="L142" s="41"/>
      <c r="M142" s="224" t="s">
        <v>1</v>
      </c>
      <c r="N142" s="225" t="s">
        <v>43</v>
      </c>
      <c r="O142" s="88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361</v>
      </c>
      <c r="AT142" s="228" t="s">
        <v>144</v>
      </c>
      <c r="AU142" s="228" t="s">
        <v>87</v>
      </c>
      <c r="AY142" s="14" t="s">
        <v>141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</v>
      </c>
      <c r="BK142" s="229">
        <f>ROUND(I142*H142,0)</f>
        <v>0</v>
      </c>
      <c r="BL142" s="14" t="s">
        <v>361</v>
      </c>
      <c r="BM142" s="228" t="s">
        <v>534</v>
      </c>
    </row>
    <row r="143" s="2" customFormat="1">
      <c r="A143" s="35"/>
      <c r="B143" s="36"/>
      <c r="C143" s="37"/>
      <c r="D143" s="235" t="s">
        <v>152</v>
      </c>
      <c r="E143" s="37"/>
      <c r="F143" s="236" t="s">
        <v>535</v>
      </c>
      <c r="G143" s="37"/>
      <c r="H143" s="37"/>
      <c r="I143" s="232"/>
      <c r="J143" s="37"/>
      <c r="K143" s="37"/>
      <c r="L143" s="41"/>
      <c r="M143" s="233"/>
      <c r="N143" s="234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152</v>
      </c>
      <c r="AU143" s="14" t="s">
        <v>87</v>
      </c>
    </row>
    <row r="144" s="12" customFormat="1" ht="25.92" customHeight="1">
      <c r="A144" s="12"/>
      <c r="B144" s="200"/>
      <c r="C144" s="201"/>
      <c r="D144" s="202" t="s">
        <v>77</v>
      </c>
      <c r="E144" s="203" t="s">
        <v>437</v>
      </c>
      <c r="F144" s="203" t="s">
        <v>438</v>
      </c>
      <c r="G144" s="201"/>
      <c r="H144" s="201"/>
      <c r="I144" s="204"/>
      <c r="J144" s="205">
        <f>BK144</f>
        <v>0</v>
      </c>
      <c r="K144" s="201"/>
      <c r="L144" s="206"/>
      <c r="M144" s="207"/>
      <c r="N144" s="208"/>
      <c r="O144" s="208"/>
      <c r="P144" s="209">
        <f>P145</f>
        <v>0</v>
      </c>
      <c r="Q144" s="208"/>
      <c r="R144" s="209">
        <f>R145</f>
        <v>0</v>
      </c>
      <c r="S144" s="208"/>
      <c r="T144" s="210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1" t="s">
        <v>171</v>
      </c>
      <c r="AT144" s="212" t="s">
        <v>77</v>
      </c>
      <c r="AU144" s="212" t="s">
        <v>78</v>
      </c>
      <c r="AY144" s="211" t="s">
        <v>141</v>
      </c>
      <c r="BK144" s="213">
        <f>BK145</f>
        <v>0</v>
      </c>
    </row>
    <row r="145" s="12" customFormat="1" ht="22.8" customHeight="1">
      <c r="A145" s="12"/>
      <c r="B145" s="200"/>
      <c r="C145" s="201"/>
      <c r="D145" s="202" t="s">
        <v>77</v>
      </c>
      <c r="E145" s="214" t="s">
        <v>439</v>
      </c>
      <c r="F145" s="214" t="s">
        <v>440</v>
      </c>
      <c r="G145" s="201"/>
      <c r="H145" s="201"/>
      <c r="I145" s="204"/>
      <c r="J145" s="215">
        <f>BK145</f>
        <v>0</v>
      </c>
      <c r="K145" s="201"/>
      <c r="L145" s="206"/>
      <c r="M145" s="207"/>
      <c r="N145" s="208"/>
      <c r="O145" s="208"/>
      <c r="P145" s="209">
        <f>SUM(P146:P148)</f>
        <v>0</v>
      </c>
      <c r="Q145" s="208"/>
      <c r="R145" s="209">
        <f>SUM(R146:R148)</f>
        <v>0</v>
      </c>
      <c r="S145" s="208"/>
      <c r="T145" s="210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1" t="s">
        <v>171</v>
      </c>
      <c r="AT145" s="212" t="s">
        <v>77</v>
      </c>
      <c r="AU145" s="212" t="s">
        <v>8</v>
      </c>
      <c r="AY145" s="211" t="s">
        <v>141</v>
      </c>
      <c r="BK145" s="213">
        <f>SUM(BK146:BK148)</f>
        <v>0</v>
      </c>
    </row>
    <row r="146" s="2" customFormat="1" ht="16.5" customHeight="1">
      <c r="A146" s="35"/>
      <c r="B146" s="36"/>
      <c r="C146" s="216" t="s">
        <v>185</v>
      </c>
      <c r="D146" s="216" t="s">
        <v>144</v>
      </c>
      <c r="E146" s="217" t="s">
        <v>442</v>
      </c>
      <c r="F146" s="218" t="s">
        <v>443</v>
      </c>
      <c r="G146" s="219" t="s">
        <v>404</v>
      </c>
      <c r="H146" s="220">
        <v>1</v>
      </c>
      <c r="I146" s="221"/>
      <c r="J146" s="222">
        <f>ROUND(I146*H146,0)</f>
        <v>0</v>
      </c>
      <c r="K146" s="223"/>
      <c r="L146" s="41"/>
      <c r="M146" s="224" t="s">
        <v>1</v>
      </c>
      <c r="N146" s="225" t="s">
        <v>43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536</v>
      </c>
      <c r="AT146" s="228" t="s">
        <v>144</v>
      </c>
      <c r="AU146" s="228" t="s">
        <v>87</v>
      </c>
      <c r="AY146" s="14" t="s">
        <v>141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</v>
      </c>
      <c r="BK146" s="229">
        <f>ROUND(I146*H146,0)</f>
        <v>0</v>
      </c>
      <c r="BL146" s="14" t="s">
        <v>536</v>
      </c>
      <c r="BM146" s="228" t="s">
        <v>537</v>
      </c>
    </row>
    <row r="147" s="2" customFormat="1">
      <c r="A147" s="35"/>
      <c r="B147" s="36"/>
      <c r="C147" s="37"/>
      <c r="D147" s="230" t="s">
        <v>150</v>
      </c>
      <c r="E147" s="37"/>
      <c r="F147" s="231" t="s">
        <v>538</v>
      </c>
      <c r="G147" s="37"/>
      <c r="H147" s="37"/>
      <c r="I147" s="232"/>
      <c r="J147" s="37"/>
      <c r="K147" s="37"/>
      <c r="L147" s="41"/>
      <c r="M147" s="233"/>
      <c r="N147" s="234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150</v>
      </c>
      <c r="AU147" s="14" t="s">
        <v>87</v>
      </c>
    </row>
    <row r="148" s="2" customFormat="1">
      <c r="A148" s="35"/>
      <c r="B148" s="36"/>
      <c r="C148" s="37"/>
      <c r="D148" s="235" t="s">
        <v>152</v>
      </c>
      <c r="E148" s="37"/>
      <c r="F148" s="236" t="s">
        <v>539</v>
      </c>
      <c r="G148" s="37"/>
      <c r="H148" s="37"/>
      <c r="I148" s="232"/>
      <c r="J148" s="37"/>
      <c r="K148" s="37"/>
      <c r="L148" s="41"/>
      <c r="M148" s="248"/>
      <c r="N148" s="249"/>
      <c r="O148" s="250"/>
      <c r="P148" s="250"/>
      <c r="Q148" s="250"/>
      <c r="R148" s="250"/>
      <c r="S148" s="250"/>
      <c r="T148" s="251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152</v>
      </c>
      <c r="AU148" s="14" t="s">
        <v>87</v>
      </c>
    </row>
    <row r="149" s="2" customFormat="1" ht="6.96" customHeight="1">
      <c r="A149" s="35"/>
      <c r="B149" s="63"/>
      <c r="C149" s="64"/>
      <c r="D149" s="64"/>
      <c r="E149" s="64"/>
      <c r="F149" s="64"/>
      <c r="G149" s="64"/>
      <c r="H149" s="64"/>
      <c r="I149" s="64"/>
      <c r="J149" s="64"/>
      <c r="K149" s="64"/>
      <c r="L149" s="41"/>
      <c r="M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</sheetData>
  <sheetProtection sheet="1" autoFilter="0" formatColumns="0" formatRows="0" objects="1" scenarios="1" spinCount="100000" saltValue="pvpDBc5i92T4Ol/QNfEkBvf6NAHhbfd24mAtL20Kbupvumh+t4Z14nEPvFuZpEw+ooNMOeLCRuS+9pbauZHwig==" hashValue="B8FOCBOF9y7LKiPyIxbJyTEDNYlElldHDGG1FGRIYwB3SHGT67anXCa8VJtTjdIgfaO/QPx+F4xUrcs1o/aNWw==" algorithmName="SHA-512" password="CC35"/>
  <autoFilter ref="C121:K14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3_01/741320912"/>
    <hyperlink ref="F131" r:id="rId2" display="https://podminky.urs.cz/item/CS_URS_2024_02/741371002"/>
    <hyperlink ref="F134" r:id="rId3" display="https://podminky.urs.cz/item/CS_URS_2024_02/741374823"/>
    <hyperlink ref="F147" r:id="rId4" display="https://podminky.urs.cz/item/CS_URS_2023_01/09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108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112</v>
      </c>
      <c r="L4" s="17"/>
      <c r="M4" s="136" t="s">
        <v>11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17</v>
      </c>
      <c r="L6" s="17"/>
    </row>
    <row r="7" s="1" customFormat="1" ht="16.5" customHeight="1">
      <c r="B7" s="17"/>
      <c r="E7" s="138" t="str">
        <f>'Rekapitulace zakázky'!K6</f>
        <v>Odstranění závad z revizí elektroinstalací - III. etapa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113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540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19</v>
      </c>
      <c r="E11" s="35"/>
      <c r="F11" s="140" t="s">
        <v>1</v>
      </c>
      <c r="G11" s="35"/>
      <c r="H11" s="35"/>
      <c r="I11" s="137" t="s">
        <v>20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21</v>
      </c>
      <c r="E12" s="35"/>
      <c r="F12" s="140" t="s">
        <v>22</v>
      </c>
      <c r="G12" s="35"/>
      <c r="H12" s="35"/>
      <c r="I12" s="137" t="s">
        <v>23</v>
      </c>
      <c r="J12" s="141" t="str">
        <f>'Rekapitulace zakázky'!AN8</f>
        <v>17. 7. 2024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25</v>
      </c>
      <c r="E14" s="35"/>
      <c r="F14" s="35"/>
      <c r="G14" s="35"/>
      <c r="H14" s="35"/>
      <c r="I14" s="137" t="s">
        <v>26</v>
      </c>
      <c r="J14" s="140" t="s">
        <v>27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28</v>
      </c>
      <c r="F15" s="35"/>
      <c r="G15" s="35"/>
      <c r="H15" s="35"/>
      <c r="I15" s="137" t="s">
        <v>29</v>
      </c>
      <c r="J15" s="140" t="s">
        <v>30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31</v>
      </c>
      <c r="E17" s="35"/>
      <c r="F17" s="35"/>
      <c r="G17" s="35"/>
      <c r="H17" s="35"/>
      <c r="I17" s="137" t="s">
        <v>26</v>
      </c>
      <c r="J17" s="30" t="str">
        <f>'Rekapitulace zakázky'!AN13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zakázky'!E14</f>
        <v>Vyplň údaj</v>
      </c>
      <c r="F18" s="140"/>
      <c r="G18" s="140"/>
      <c r="H18" s="140"/>
      <c r="I18" s="137" t="s">
        <v>29</v>
      </c>
      <c r="J18" s="30" t="str">
        <f>'Rekapitulace zakázky'!AN14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33</v>
      </c>
      <c r="E20" s="35"/>
      <c r="F20" s="35"/>
      <c r="G20" s="35"/>
      <c r="H20" s="35"/>
      <c r="I20" s="137" t="s">
        <v>26</v>
      </c>
      <c r="J20" s="140" t="str">
        <f>IF('Rekapitulace zakázky'!AN16="","",'Rekapitulace zakázky'!AN16)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zakázky'!E17="","",'Rekapitulace zakázky'!E17)</f>
        <v xml:space="preserve"> </v>
      </c>
      <c r="F21" s="35"/>
      <c r="G21" s="35"/>
      <c r="H21" s="35"/>
      <c r="I21" s="137" t="s">
        <v>29</v>
      </c>
      <c r="J21" s="140" t="str">
        <f>IF('Rekapitulace zakázky'!AN17="","",'Rekapitulace zakázky'!AN17)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26</v>
      </c>
      <c r="J23" s="140" t="str">
        <f>IF('Rekapitulace zakázky'!AN19="","",'Rekapitulace zakázky'!AN19)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zakázky'!E20="","",'Rekapitulace zakázky'!E20)</f>
        <v xml:space="preserve"> </v>
      </c>
      <c r="F24" s="35"/>
      <c r="G24" s="35"/>
      <c r="H24" s="35"/>
      <c r="I24" s="137" t="s">
        <v>29</v>
      </c>
      <c r="J24" s="140" t="str">
        <f>IF('Rekapitulace zakázky'!AN20="","",'Rekapitulace zakázky'!AN20)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38</v>
      </c>
      <c r="E30" s="35"/>
      <c r="F30" s="35"/>
      <c r="G30" s="35"/>
      <c r="H30" s="35"/>
      <c r="I30" s="35"/>
      <c r="J30" s="148">
        <f>ROUND(J120, 0)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40</v>
      </c>
      <c r="G32" s="35"/>
      <c r="H32" s="35"/>
      <c r="I32" s="149" t="s">
        <v>39</v>
      </c>
      <c r="J32" s="149" t="s">
        <v>41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42</v>
      </c>
      <c r="E33" s="137" t="s">
        <v>43</v>
      </c>
      <c r="F33" s="151">
        <f>ROUND((SUM(BE120:BE134)),  0)</f>
        <v>0</v>
      </c>
      <c r="G33" s="35"/>
      <c r="H33" s="35"/>
      <c r="I33" s="152">
        <v>0.20999999999999999</v>
      </c>
      <c r="J33" s="151">
        <f>ROUND(((SUM(BE120:BE134))*I33),  0)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44</v>
      </c>
      <c r="F34" s="151">
        <f>ROUND((SUM(BF120:BF134)),  0)</f>
        <v>0</v>
      </c>
      <c r="G34" s="35"/>
      <c r="H34" s="35"/>
      <c r="I34" s="152">
        <v>0.12</v>
      </c>
      <c r="J34" s="151">
        <f>ROUND(((SUM(BF120:BF134))*I34),  0)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45</v>
      </c>
      <c r="F35" s="151">
        <f>ROUND((SUM(BG120:BG134)),  0)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46</v>
      </c>
      <c r="F36" s="151">
        <f>ROUND((SUM(BH120:BH134)),  0)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47</v>
      </c>
      <c r="F37" s="151">
        <f>ROUND((SUM(BI120:BI134)),  0)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48</v>
      </c>
      <c r="E39" s="155"/>
      <c r="F39" s="155"/>
      <c r="G39" s="156" t="s">
        <v>49</v>
      </c>
      <c r="H39" s="157" t="s">
        <v>50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51</v>
      </c>
      <c r="E50" s="161"/>
      <c r="F50" s="161"/>
      <c r="G50" s="160" t="s">
        <v>52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53</v>
      </c>
      <c r="E61" s="163"/>
      <c r="F61" s="164" t="s">
        <v>54</v>
      </c>
      <c r="G61" s="162" t="s">
        <v>53</v>
      </c>
      <c r="H61" s="163"/>
      <c r="I61" s="163"/>
      <c r="J61" s="165" t="s">
        <v>54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55</v>
      </c>
      <c r="E65" s="166"/>
      <c r="F65" s="166"/>
      <c r="G65" s="160" t="s">
        <v>56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53</v>
      </c>
      <c r="E76" s="163"/>
      <c r="F76" s="164" t="s">
        <v>54</v>
      </c>
      <c r="G76" s="162" t="s">
        <v>53</v>
      </c>
      <c r="H76" s="163"/>
      <c r="I76" s="163"/>
      <c r="J76" s="165" t="s">
        <v>54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115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71" t="str">
        <f>E7</f>
        <v>Odstranění závad z revizí elektroinstalací - III. etapa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113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2024/10-7 - ŠJ Svobodné Dvory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17. 7. 2024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>TECHNICKÉ SLUŽBY HRADEC KRÁLOVÉ</v>
      </c>
      <c r="G91" s="37"/>
      <c r="H91" s="37"/>
      <c r="I91" s="29" t="s">
        <v>33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31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2" t="s">
        <v>116</v>
      </c>
      <c r="D94" s="173"/>
      <c r="E94" s="173"/>
      <c r="F94" s="173"/>
      <c r="G94" s="173"/>
      <c r="H94" s="173"/>
      <c r="I94" s="173"/>
      <c r="J94" s="174" t="s">
        <v>117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5" t="s">
        <v>118</v>
      </c>
      <c r="D96" s="37"/>
      <c r="E96" s="37"/>
      <c r="F96" s="37"/>
      <c r="G96" s="37"/>
      <c r="H96" s="37"/>
      <c r="I96" s="37"/>
      <c r="J96" s="107">
        <f>J120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119</v>
      </c>
    </row>
    <row r="97" hidden="1" s="9" customFormat="1" ht="24.96" customHeight="1">
      <c r="A97" s="9"/>
      <c r="B97" s="176"/>
      <c r="C97" s="177"/>
      <c r="D97" s="178" t="s">
        <v>120</v>
      </c>
      <c r="E97" s="179"/>
      <c r="F97" s="179"/>
      <c r="G97" s="179"/>
      <c r="H97" s="179"/>
      <c r="I97" s="179"/>
      <c r="J97" s="180">
        <f>J121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2"/>
      <c r="C98" s="183"/>
      <c r="D98" s="184" t="s">
        <v>121</v>
      </c>
      <c r="E98" s="185"/>
      <c r="F98" s="185"/>
      <c r="G98" s="185"/>
      <c r="H98" s="185"/>
      <c r="I98" s="185"/>
      <c r="J98" s="186">
        <f>J122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76"/>
      <c r="C99" s="177"/>
      <c r="D99" s="178" t="s">
        <v>124</v>
      </c>
      <c r="E99" s="179"/>
      <c r="F99" s="179"/>
      <c r="G99" s="179"/>
      <c r="H99" s="179"/>
      <c r="I99" s="179"/>
      <c r="J99" s="180">
        <f>J131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82"/>
      <c r="C100" s="183"/>
      <c r="D100" s="184" t="s">
        <v>125</v>
      </c>
      <c r="E100" s="185"/>
      <c r="F100" s="185"/>
      <c r="G100" s="185"/>
      <c r="H100" s="185"/>
      <c r="I100" s="185"/>
      <c r="J100" s="186">
        <f>J132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2" customFormat="1" ht="21.84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60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 s="2" customFormat="1" ht="6.96" customHeight="1">
      <c r="A102" s="35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hidden="1"/>
    <row r="104" hidden="1"/>
    <row r="105" hidden="1"/>
    <row r="106" s="2" customFormat="1" ht="6.96" customHeight="1">
      <c r="A106" s="35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126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17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171" t="str">
        <f>E7</f>
        <v>Odstranění závad z revizí elektroinstalací - III. etapa</v>
      </c>
      <c r="F110" s="29"/>
      <c r="G110" s="29"/>
      <c r="H110" s="29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3" t="str">
        <f>E9</f>
        <v>2024/10-7 - ŠJ Svobodné Dvory</v>
      </c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21</v>
      </c>
      <c r="D114" s="37"/>
      <c r="E114" s="37"/>
      <c r="F114" s="24" t="str">
        <f>F12</f>
        <v xml:space="preserve"> </v>
      </c>
      <c r="G114" s="37"/>
      <c r="H114" s="37"/>
      <c r="I114" s="29" t="s">
        <v>23</v>
      </c>
      <c r="J114" s="76" t="str">
        <f>IF(J12="","",J12)</f>
        <v>17. 7. 2024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25</v>
      </c>
      <c r="D116" s="37"/>
      <c r="E116" s="37"/>
      <c r="F116" s="24" t="str">
        <f>E15</f>
        <v>TECHNICKÉ SLUŽBY HRADEC KRÁLOVÉ</v>
      </c>
      <c r="G116" s="37"/>
      <c r="H116" s="37"/>
      <c r="I116" s="29" t="s">
        <v>33</v>
      </c>
      <c r="J116" s="33" t="str">
        <f>E21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31</v>
      </c>
      <c r="D117" s="37"/>
      <c r="E117" s="37"/>
      <c r="F117" s="24" t="str">
        <f>IF(E18="","",E18)</f>
        <v>Vyplň údaj</v>
      </c>
      <c r="G117" s="37"/>
      <c r="H117" s="37"/>
      <c r="I117" s="29" t="s">
        <v>35</v>
      </c>
      <c r="J117" s="33" t="str">
        <f>E24</f>
        <v xml:space="preserve"> 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8"/>
      <c r="B119" s="189"/>
      <c r="C119" s="190" t="s">
        <v>127</v>
      </c>
      <c r="D119" s="191" t="s">
        <v>63</v>
      </c>
      <c r="E119" s="191" t="s">
        <v>59</v>
      </c>
      <c r="F119" s="191" t="s">
        <v>60</v>
      </c>
      <c r="G119" s="191" t="s">
        <v>128</v>
      </c>
      <c r="H119" s="191" t="s">
        <v>129</v>
      </c>
      <c r="I119" s="191" t="s">
        <v>130</v>
      </c>
      <c r="J119" s="192" t="s">
        <v>117</v>
      </c>
      <c r="K119" s="193" t="s">
        <v>131</v>
      </c>
      <c r="L119" s="194"/>
      <c r="M119" s="97" t="s">
        <v>1</v>
      </c>
      <c r="N119" s="98" t="s">
        <v>42</v>
      </c>
      <c r="O119" s="98" t="s">
        <v>132</v>
      </c>
      <c r="P119" s="98" t="s">
        <v>133</v>
      </c>
      <c r="Q119" s="98" t="s">
        <v>134</v>
      </c>
      <c r="R119" s="98" t="s">
        <v>135</v>
      </c>
      <c r="S119" s="98" t="s">
        <v>136</v>
      </c>
      <c r="T119" s="99" t="s">
        <v>137</v>
      </c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</row>
    <row r="120" s="2" customFormat="1" ht="22.8" customHeight="1">
      <c r="A120" s="35"/>
      <c r="B120" s="36"/>
      <c r="C120" s="104" t="s">
        <v>138</v>
      </c>
      <c r="D120" s="37"/>
      <c r="E120" s="37"/>
      <c r="F120" s="37"/>
      <c r="G120" s="37"/>
      <c r="H120" s="37"/>
      <c r="I120" s="37"/>
      <c r="J120" s="195">
        <f>BK120</f>
        <v>0</v>
      </c>
      <c r="K120" s="37"/>
      <c r="L120" s="41"/>
      <c r="M120" s="100"/>
      <c r="N120" s="196"/>
      <c r="O120" s="101"/>
      <c r="P120" s="197">
        <f>P121+P131</f>
        <v>0</v>
      </c>
      <c r="Q120" s="101"/>
      <c r="R120" s="197">
        <f>R121+R131</f>
        <v>0.00020999999999999998</v>
      </c>
      <c r="S120" s="101"/>
      <c r="T120" s="198">
        <f>T121+T131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77</v>
      </c>
      <c r="AU120" s="14" t="s">
        <v>119</v>
      </c>
      <c r="BK120" s="199">
        <f>BK121+BK131</f>
        <v>0</v>
      </c>
    </row>
    <row r="121" s="12" customFormat="1" ht="25.92" customHeight="1">
      <c r="A121" s="12"/>
      <c r="B121" s="200"/>
      <c r="C121" s="201"/>
      <c r="D121" s="202" t="s">
        <v>77</v>
      </c>
      <c r="E121" s="203" t="s">
        <v>139</v>
      </c>
      <c r="F121" s="203" t="s">
        <v>140</v>
      </c>
      <c r="G121" s="201"/>
      <c r="H121" s="201"/>
      <c r="I121" s="204"/>
      <c r="J121" s="205">
        <f>BK121</f>
        <v>0</v>
      </c>
      <c r="K121" s="201"/>
      <c r="L121" s="206"/>
      <c r="M121" s="207"/>
      <c r="N121" s="208"/>
      <c r="O121" s="208"/>
      <c r="P121" s="209">
        <f>P122</f>
        <v>0</v>
      </c>
      <c r="Q121" s="208"/>
      <c r="R121" s="209">
        <f>R122</f>
        <v>0.00020999999999999998</v>
      </c>
      <c r="S121" s="208"/>
      <c r="T121" s="210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1" t="s">
        <v>87</v>
      </c>
      <c r="AT121" s="212" t="s">
        <v>77</v>
      </c>
      <c r="AU121" s="212" t="s">
        <v>78</v>
      </c>
      <c r="AY121" s="211" t="s">
        <v>141</v>
      </c>
      <c r="BK121" s="213">
        <f>BK122</f>
        <v>0</v>
      </c>
    </row>
    <row r="122" s="12" customFormat="1" ht="22.8" customHeight="1">
      <c r="A122" s="12"/>
      <c r="B122" s="200"/>
      <c r="C122" s="201"/>
      <c r="D122" s="202" t="s">
        <v>77</v>
      </c>
      <c r="E122" s="214" t="s">
        <v>142</v>
      </c>
      <c r="F122" s="214" t="s">
        <v>143</v>
      </c>
      <c r="G122" s="201"/>
      <c r="H122" s="201"/>
      <c r="I122" s="204"/>
      <c r="J122" s="215">
        <f>BK122</f>
        <v>0</v>
      </c>
      <c r="K122" s="201"/>
      <c r="L122" s="206"/>
      <c r="M122" s="207"/>
      <c r="N122" s="208"/>
      <c r="O122" s="208"/>
      <c r="P122" s="209">
        <f>SUM(P123:P130)</f>
        <v>0</v>
      </c>
      <c r="Q122" s="208"/>
      <c r="R122" s="209">
        <f>SUM(R123:R130)</f>
        <v>0.00020999999999999998</v>
      </c>
      <c r="S122" s="208"/>
      <c r="T122" s="210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87</v>
      </c>
      <c r="AT122" s="212" t="s">
        <v>77</v>
      </c>
      <c r="AU122" s="212" t="s">
        <v>8</v>
      </c>
      <c r="AY122" s="211" t="s">
        <v>141</v>
      </c>
      <c r="BK122" s="213">
        <f>SUM(BK123:BK130)</f>
        <v>0</v>
      </c>
    </row>
    <row r="123" s="2" customFormat="1" ht="33" customHeight="1">
      <c r="A123" s="35"/>
      <c r="B123" s="36"/>
      <c r="C123" s="216" t="s">
        <v>8</v>
      </c>
      <c r="D123" s="216" t="s">
        <v>144</v>
      </c>
      <c r="E123" s="217" t="s">
        <v>454</v>
      </c>
      <c r="F123" s="218" t="s">
        <v>455</v>
      </c>
      <c r="G123" s="219" t="s">
        <v>147</v>
      </c>
      <c r="H123" s="220">
        <v>3</v>
      </c>
      <c r="I123" s="221"/>
      <c r="J123" s="222">
        <f>ROUND(I123*H123,0)</f>
        <v>0</v>
      </c>
      <c r="K123" s="223"/>
      <c r="L123" s="41"/>
      <c r="M123" s="224" t="s">
        <v>1</v>
      </c>
      <c r="N123" s="225" t="s">
        <v>43</v>
      </c>
      <c r="O123" s="88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8" t="s">
        <v>148</v>
      </c>
      <c r="AT123" s="228" t="s">
        <v>144</v>
      </c>
      <c r="AU123" s="228" t="s">
        <v>87</v>
      </c>
      <c r="AY123" s="14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4" t="s">
        <v>8</v>
      </c>
      <c r="BK123" s="229">
        <f>ROUND(I123*H123,0)</f>
        <v>0</v>
      </c>
      <c r="BL123" s="14" t="s">
        <v>148</v>
      </c>
      <c r="BM123" s="228" t="s">
        <v>541</v>
      </c>
    </row>
    <row r="124" s="2" customFormat="1">
      <c r="A124" s="35"/>
      <c r="B124" s="36"/>
      <c r="C124" s="37"/>
      <c r="D124" s="235" t="s">
        <v>152</v>
      </c>
      <c r="E124" s="37"/>
      <c r="F124" s="236" t="s">
        <v>535</v>
      </c>
      <c r="G124" s="37"/>
      <c r="H124" s="37"/>
      <c r="I124" s="232"/>
      <c r="J124" s="37"/>
      <c r="K124" s="37"/>
      <c r="L124" s="41"/>
      <c r="M124" s="233"/>
      <c r="N124" s="234"/>
      <c r="O124" s="88"/>
      <c r="P124" s="88"/>
      <c r="Q124" s="88"/>
      <c r="R124" s="88"/>
      <c r="S124" s="88"/>
      <c r="T124" s="89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152</v>
      </c>
      <c r="AU124" s="14" t="s">
        <v>87</v>
      </c>
    </row>
    <row r="125" s="2" customFormat="1" ht="16.5" customHeight="1">
      <c r="A125" s="35"/>
      <c r="B125" s="36"/>
      <c r="C125" s="237" t="s">
        <v>87</v>
      </c>
      <c r="D125" s="237" t="s">
        <v>154</v>
      </c>
      <c r="E125" s="238" t="s">
        <v>476</v>
      </c>
      <c r="F125" s="239" t="s">
        <v>477</v>
      </c>
      <c r="G125" s="240" t="s">
        <v>147</v>
      </c>
      <c r="H125" s="241">
        <v>3</v>
      </c>
      <c r="I125" s="242"/>
      <c r="J125" s="243">
        <f>ROUND(I125*H125,0)</f>
        <v>0</v>
      </c>
      <c r="K125" s="244"/>
      <c r="L125" s="245"/>
      <c r="M125" s="246" t="s">
        <v>1</v>
      </c>
      <c r="N125" s="247" t="s">
        <v>43</v>
      </c>
      <c r="O125" s="88"/>
      <c r="P125" s="226">
        <f>O125*H125</f>
        <v>0</v>
      </c>
      <c r="Q125" s="226">
        <v>6.9999999999999994E-05</v>
      </c>
      <c r="R125" s="226">
        <f>Q125*H125</f>
        <v>0.00020999999999999998</v>
      </c>
      <c r="S125" s="226">
        <v>0</v>
      </c>
      <c r="T125" s="22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8" t="s">
        <v>157</v>
      </c>
      <c r="AT125" s="228" t="s">
        <v>154</v>
      </c>
      <c r="AU125" s="228" t="s">
        <v>87</v>
      </c>
      <c r="AY125" s="14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4" t="s">
        <v>8</v>
      </c>
      <c r="BK125" s="229">
        <f>ROUND(I125*H125,0)</f>
        <v>0</v>
      </c>
      <c r="BL125" s="14" t="s">
        <v>148</v>
      </c>
      <c r="BM125" s="228" t="s">
        <v>542</v>
      </c>
    </row>
    <row r="126" s="2" customFormat="1">
      <c r="A126" s="35"/>
      <c r="B126" s="36"/>
      <c r="C126" s="37"/>
      <c r="D126" s="235" t="s">
        <v>152</v>
      </c>
      <c r="E126" s="37"/>
      <c r="F126" s="236" t="s">
        <v>535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152</v>
      </c>
      <c r="AU126" s="14" t="s">
        <v>87</v>
      </c>
    </row>
    <row r="127" s="2" customFormat="1" ht="24.15" customHeight="1">
      <c r="A127" s="35"/>
      <c r="B127" s="36"/>
      <c r="C127" s="216" t="s">
        <v>160</v>
      </c>
      <c r="D127" s="216" t="s">
        <v>144</v>
      </c>
      <c r="E127" s="217" t="s">
        <v>331</v>
      </c>
      <c r="F127" s="218" t="s">
        <v>332</v>
      </c>
      <c r="G127" s="219" t="s">
        <v>163</v>
      </c>
      <c r="H127" s="220">
        <v>1</v>
      </c>
      <c r="I127" s="221"/>
      <c r="J127" s="222">
        <f>ROUND(I127*H127,0)</f>
        <v>0</v>
      </c>
      <c r="K127" s="223"/>
      <c r="L127" s="41"/>
      <c r="M127" s="224" t="s">
        <v>1</v>
      </c>
      <c r="N127" s="225" t="s">
        <v>43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148</v>
      </c>
      <c r="AT127" s="228" t="s">
        <v>144</v>
      </c>
      <c r="AU127" s="228" t="s">
        <v>87</v>
      </c>
      <c r="AY127" s="14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</v>
      </c>
      <c r="BK127" s="229">
        <f>ROUND(I127*H127,0)</f>
        <v>0</v>
      </c>
      <c r="BL127" s="14" t="s">
        <v>148</v>
      </c>
      <c r="BM127" s="228" t="s">
        <v>543</v>
      </c>
    </row>
    <row r="128" s="2" customFormat="1">
      <c r="A128" s="35"/>
      <c r="B128" s="36"/>
      <c r="C128" s="37"/>
      <c r="D128" s="235" t="s">
        <v>152</v>
      </c>
      <c r="E128" s="37"/>
      <c r="F128" s="236" t="s">
        <v>506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152</v>
      </c>
      <c r="AU128" s="14" t="s">
        <v>87</v>
      </c>
    </row>
    <row r="129" s="2" customFormat="1" ht="16.5" customHeight="1">
      <c r="A129" s="35"/>
      <c r="B129" s="36"/>
      <c r="C129" s="237" t="s">
        <v>165</v>
      </c>
      <c r="D129" s="237" t="s">
        <v>154</v>
      </c>
      <c r="E129" s="238" t="s">
        <v>336</v>
      </c>
      <c r="F129" s="239" t="s">
        <v>337</v>
      </c>
      <c r="G129" s="240" t="s">
        <v>163</v>
      </c>
      <c r="H129" s="241">
        <v>1</v>
      </c>
      <c r="I129" s="242"/>
      <c r="J129" s="243">
        <f>ROUND(I129*H129,0)</f>
        <v>0</v>
      </c>
      <c r="K129" s="244"/>
      <c r="L129" s="245"/>
      <c r="M129" s="246" t="s">
        <v>1</v>
      </c>
      <c r="N129" s="247" t="s">
        <v>43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157</v>
      </c>
      <c r="AT129" s="228" t="s">
        <v>154</v>
      </c>
      <c r="AU129" s="228" t="s">
        <v>87</v>
      </c>
      <c r="AY129" s="14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</v>
      </c>
      <c r="BK129" s="229">
        <f>ROUND(I129*H129,0)</f>
        <v>0</v>
      </c>
      <c r="BL129" s="14" t="s">
        <v>148</v>
      </c>
      <c r="BM129" s="228" t="s">
        <v>544</v>
      </c>
    </row>
    <row r="130" s="2" customFormat="1">
      <c r="A130" s="35"/>
      <c r="B130" s="36"/>
      <c r="C130" s="37"/>
      <c r="D130" s="235" t="s">
        <v>152</v>
      </c>
      <c r="E130" s="37"/>
      <c r="F130" s="236" t="s">
        <v>508</v>
      </c>
      <c r="G130" s="37"/>
      <c r="H130" s="37"/>
      <c r="I130" s="232"/>
      <c r="J130" s="37"/>
      <c r="K130" s="37"/>
      <c r="L130" s="41"/>
      <c r="M130" s="233"/>
      <c r="N130" s="234"/>
      <c r="O130" s="88"/>
      <c r="P130" s="88"/>
      <c r="Q130" s="88"/>
      <c r="R130" s="88"/>
      <c r="S130" s="88"/>
      <c r="T130" s="89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152</v>
      </c>
      <c r="AU130" s="14" t="s">
        <v>87</v>
      </c>
    </row>
    <row r="131" s="12" customFormat="1" ht="25.92" customHeight="1">
      <c r="A131" s="12"/>
      <c r="B131" s="200"/>
      <c r="C131" s="201"/>
      <c r="D131" s="202" t="s">
        <v>77</v>
      </c>
      <c r="E131" s="203" t="s">
        <v>437</v>
      </c>
      <c r="F131" s="203" t="s">
        <v>438</v>
      </c>
      <c r="G131" s="201"/>
      <c r="H131" s="201"/>
      <c r="I131" s="204"/>
      <c r="J131" s="205">
        <f>BK131</f>
        <v>0</v>
      </c>
      <c r="K131" s="201"/>
      <c r="L131" s="206"/>
      <c r="M131" s="207"/>
      <c r="N131" s="208"/>
      <c r="O131" s="208"/>
      <c r="P131" s="209">
        <f>P132</f>
        <v>0</v>
      </c>
      <c r="Q131" s="208"/>
      <c r="R131" s="209">
        <f>R132</f>
        <v>0</v>
      </c>
      <c r="S131" s="208"/>
      <c r="T131" s="210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1" t="s">
        <v>171</v>
      </c>
      <c r="AT131" s="212" t="s">
        <v>77</v>
      </c>
      <c r="AU131" s="212" t="s">
        <v>78</v>
      </c>
      <c r="AY131" s="211" t="s">
        <v>141</v>
      </c>
      <c r="BK131" s="213">
        <f>BK132</f>
        <v>0</v>
      </c>
    </row>
    <row r="132" s="12" customFormat="1" ht="22.8" customHeight="1">
      <c r="A132" s="12"/>
      <c r="B132" s="200"/>
      <c r="C132" s="201"/>
      <c r="D132" s="202" t="s">
        <v>77</v>
      </c>
      <c r="E132" s="214" t="s">
        <v>439</v>
      </c>
      <c r="F132" s="214" t="s">
        <v>440</v>
      </c>
      <c r="G132" s="201"/>
      <c r="H132" s="201"/>
      <c r="I132" s="204"/>
      <c r="J132" s="215">
        <f>BK132</f>
        <v>0</v>
      </c>
      <c r="K132" s="201"/>
      <c r="L132" s="206"/>
      <c r="M132" s="207"/>
      <c r="N132" s="208"/>
      <c r="O132" s="208"/>
      <c r="P132" s="209">
        <f>SUM(P133:P134)</f>
        <v>0</v>
      </c>
      <c r="Q132" s="208"/>
      <c r="R132" s="209">
        <f>SUM(R133:R134)</f>
        <v>0</v>
      </c>
      <c r="S132" s="208"/>
      <c r="T132" s="210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1" t="s">
        <v>171</v>
      </c>
      <c r="AT132" s="212" t="s">
        <v>77</v>
      </c>
      <c r="AU132" s="212" t="s">
        <v>8</v>
      </c>
      <c r="AY132" s="211" t="s">
        <v>141</v>
      </c>
      <c r="BK132" s="213">
        <f>SUM(BK133:BK134)</f>
        <v>0</v>
      </c>
    </row>
    <row r="133" s="2" customFormat="1" ht="16.5" customHeight="1">
      <c r="A133" s="35"/>
      <c r="B133" s="36"/>
      <c r="C133" s="216" t="s">
        <v>171</v>
      </c>
      <c r="D133" s="216" t="s">
        <v>144</v>
      </c>
      <c r="E133" s="217" t="s">
        <v>442</v>
      </c>
      <c r="F133" s="218" t="s">
        <v>443</v>
      </c>
      <c r="G133" s="219" t="s">
        <v>404</v>
      </c>
      <c r="H133" s="220">
        <v>1</v>
      </c>
      <c r="I133" s="221"/>
      <c r="J133" s="222">
        <f>ROUND(I133*H133,0)</f>
        <v>0</v>
      </c>
      <c r="K133" s="223"/>
      <c r="L133" s="41"/>
      <c r="M133" s="224" t="s">
        <v>1</v>
      </c>
      <c r="N133" s="225" t="s">
        <v>43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165</v>
      </c>
      <c r="AT133" s="228" t="s">
        <v>144</v>
      </c>
      <c r="AU133" s="228" t="s">
        <v>87</v>
      </c>
      <c r="AY133" s="14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</v>
      </c>
      <c r="BK133" s="229">
        <f>ROUND(I133*H133,0)</f>
        <v>0</v>
      </c>
      <c r="BL133" s="14" t="s">
        <v>165</v>
      </c>
      <c r="BM133" s="228" t="s">
        <v>545</v>
      </c>
    </row>
    <row r="134" s="2" customFormat="1">
      <c r="A134" s="35"/>
      <c r="B134" s="36"/>
      <c r="C134" s="37"/>
      <c r="D134" s="235" t="s">
        <v>152</v>
      </c>
      <c r="E134" s="37"/>
      <c r="F134" s="236" t="s">
        <v>445</v>
      </c>
      <c r="G134" s="37"/>
      <c r="H134" s="37"/>
      <c r="I134" s="232"/>
      <c r="J134" s="37"/>
      <c r="K134" s="37"/>
      <c r="L134" s="41"/>
      <c r="M134" s="248"/>
      <c r="N134" s="249"/>
      <c r="O134" s="250"/>
      <c r="P134" s="250"/>
      <c r="Q134" s="250"/>
      <c r="R134" s="250"/>
      <c r="S134" s="250"/>
      <c r="T134" s="251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152</v>
      </c>
      <c r="AU134" s="14" t="s">
        <v>87</v>
      </c>
    </row>
    <row r="135" s="2" customFormat="1" ht="6.96" customHeight="1">
      <c r="A135" s="35"/>
      <c r="B135" s="63"/>
      <c r="C135" s="64"/>
      <c r="D135" s="64"/>
      <c r="E135" s="64"/>
      <c r="F135" s="64"/>
      <c r="G135" s="64"/>
      <c r="H135" s="64"/>
      <c r="I135" s="64"/>
      <c r="J135" s="64"/>
      <c r="K135" s="64"/>
      <c r="L135" s="41"/>
      <c r="M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</sheetData>
  <sheetProtection sheet="1" autoFilter="0" formatColumns="0" formatRows="0" objects="1" scenarios="1" spinCount="100000" saltValue="QAwUEFVe0qtUUgmBjHLM2d3sgdGrM74Xg1au6RUOYwgj1YvtJv074EDf8v2yIrgCHJXmudiCdbkc1vfUt0jT9Q==" hashValue="eVtH3xrlfioWveVlTxACOscixVb3aR+z63J9eDtpWEcE1pgy6aQn7LH5zFKDSQXoO34c2bU21qSE1G3E1ILYTg==" algorithmName="SHA-512" password="CC35"/>
  <autoFilter ref="C119:K134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Aleš Havrda</dc:creator>
  <cp:lastModifiedBy>Aleš Havrda</cp:lastModifiedBy>
  <dcterms:created xsi:type="dcterms:W3CDTF">2024-10-22T07:27:31Z</dcterms:created>
  <dcterms:modified xsi:type="dcterms:W3CDTF">2024-10-22T07:27:36Z</dcterms:modified>
</cp:coreProperties>
</file>