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0" windowHeight="0"/>
  </bookViews>
  <sheets>
    <sheet name="Rekapitulace stavby" sheetId="1" r:id="rId1"/>
    <sheet name="100.3 - Komunikace-krytov..." sheetId="2" r:id="rId2"/>
    <sheet name="100.1 - Komunikace podkla..." sheetId="3" r:id="rId3"/>
    <sheet name="100.2 - Prodloužení komun..." sheetId="4" r:id="rId4"/>
    <sheet name="VON - Vedlejší rozpočtové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'100.3 - Komunikace-krytov...'!$C$83:$L$158</definedName>
    <definedName name="_xlnm.Print_Area" localSheetId="1">'100.3 - Komunikace-krytov...'!$C$4:$K$41,'100.3 - Komunikace-krytov...'!$C$47:$K$65,'100.3 - Komunikace-krytov...'!$C$71:$L$158</definedName>
    <definedName name="_xlnm.Print_Titles" localSheetId="1">'100.3 - Komunikace-krytov...'!$83:$83</definedName>
    <definedName name="_xlnm._FilterDatabase" localSheetId="2" hidden="1">'100.1 - Komunikace podkla...'!$C$87:$L$248</definedName>
    <definedName name="_xlnm.Print_Area" localSheetId="2">'100.1 - Komunikace podkla...'!$C$4:$K$41,'100.1 - Komunikace podkla...'!$C$47:$K$69,'100.1 - Komunikace podkla...'!$C$75:$L$248</definedName>
    <definedName name="_xlnm.Print_Titles" localSheetId="2">'100.1 - Komunikace podkla...'!$87:$87</definedName>
    <definedName name="_xlnm._FilterDatabase" localSheetId="3" hidden="1">'100.2 - Prodloužení komun...'!$C$87:$L$201</definedName>
    <definedName name="_xlnm.Print_Area" localSheetId="3">'100.2 - Prodloužení komun...'!$C$4:$K$41,'100.2 - Prodloužení komun...'!$C$47:$K$69,'100.2 - Prodloužení komun...'!$C$75:$L$201</definedName>
    <definedName name="_xlnm.Print_Titles" localSheetId="3">'100.2 - Prodloužení komun...'!$87:$87</definedName>
    <definedName name="_xlnm._FilterDatabase" localSheetId="4" hidden="1">'VON - Vedlejší rozpočtové...'!$C$85:$L$116</definedName>
    <definedName name="_xlnm.Print_Area" localSheetId="4">'VON - Vedlejší rozpočtové...'!$C$4:$K$41,'VON - Vedlejší rozpočtové...'!$C$47:$K$67,'VON - Vedlejší rozpočtové...'!$C$73:$L$116</definedName>
    <definedName name="_xlnm.Print_Titles" localSheetId="4">'VON - Vedlejší rozpočtové...'!$85:$85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K39"/>
  <c r="K38"/>
  <c i="1" r="BA58"/>
  <c i="5" r="K37"/>
  <c i="1" r="AZ58"/>
  <c i="5" r="BI114"/>
  <c r="BH114"/>
  <c r="BG114"/>
  <c r="BF114"/>
  <c r="X114"/>
  <c r="V114"/>
  <c r="T114"/>
  <c r="P114"/>
  <c r="BI111"/>
  <c r="BH111"/>
  <c r="BG111"/>
  <c r="BF111"/>
  <c r="X111"/>
  <c r="V111"/>
  <c r="T111"/>
  <c r="P111"/>
  <c r="BI107"/>
  <c r="BH107"/>
  <c r="BG107"/>
  <c r="BF107"/>
  <c r="X107"/>
  <c r="X106"/>
  <c r="V107"/>
  <c r="V106"/>
  <c r="T107"/>
  <c r="T106"/>
  <c r="P107"/>
  <c r="BI103"/>
  <c r="BH103"/>
  <c r="BG103"/>
  <c r="BF103"/>
  <c r="X103"/>
  <c r="V103"/>
  <c r="T103"/>
  <c r="P103"/>
  <c r="BI100"/>
  <c r="BH100"/>
  <c r="BG100"/>
  <c r="BF100"/>
  <c r="X100"/>
  <c r="V100"/>
  <c r="T100"/>
  <c r="P100"/>
  <c r="BI97"/>
  <c r="BH97"/>
  <c r="BG97"/>
  <c r="BF97"/>
  <c r="X97"/>
  <c r="V97"/>
  <c r="T97"/>
  <c r="P97"/>
  <c r="BI93"/>
  <c r="BH93"/>
  <c r="BG93"/>
  <c r="BF93"/>
  <c r="X93"/>
  <c r="V93"/>
  <c r="T93"/>
  <c r="P93"/>
  <c r="BI89"/>
  <c r="BH89"/>
  <c r="BG89"/>
  <c r="BF89"/>
  <c r="X89"/>
  <c r="V89"/>
  <c r="T89"/>
  <c r="P89"/>
  <c r="J83"/>
  <c r="J82"/>
  <c r="F82"/>
  <c r="F80"/>
  <c r="E78"/>
  <c r="J57"/>
  <c r="J56"/>
  <c r="F56"/>
  <c r="F54"/>
  <c r="E52"/>
  <c r="J18"/>
  <c r="E18"/>
  <c r="F83"/>
  <c r="J17"/>
  <c r="J12"/>
  <c r="J54"/>
  <c r="E7"/>
  <c r="E50"/>
  <c i="4" r="K39"/>
  <c r="K38"/>
  <c i="1" r="BA57"/>
  <c i="4" r="K37"/>
  <c i="1" r="AZ57"/>
  <c i="4" r="BI199"/>
  <c r="BH199"/>
  <c r="BG199"/>
  <c r="BF199"/>
  <c r="X199"/>
  <c r="X198"/>
  <c r="V199"/>
  <c r="V198"/>
  <c r="T199"/>
  <c r="T198"/>
  <c r="P199"/>
  <c r="BI195"/>
  <c r="BH195"/>
  <c r="BG195"/>
  <c r="BF195"/>
  <c r="X195"/>
  <c r="V195"/>
  <c r="T195"/>
  <c r="P195"/>
  <c r="BI192"/>
  <c r="BH192"/>
  <c r="BG192"/>
  <c r="BF192"/>
  <c r="X192"/>
  <c r="V192"/>
  <c r="T192"/>
  <c r="P192"/>
  <c r="BI188"/>
  <c r="BH188"/>
  <c r="BG188"/>
  <c r="BF188"/>
  <c r="X188"/>
  <c r="V188"/>
  <c r="T188"/>
  <c r="P188"/>
  <c r="BI186"/>
  <c r="BH186"/>
  <c r="BG186"/>
  <c r="BF186"/>
  <c r="X186"/>
  <c r="V186"/>
  <c r="T186"/>
  <c r="P186"/>
  <c r="BI183"/>
  <c r="BH183"/>
  <c r="BG183"/>
  <c r="BF183"/>
  <c r="X183"/>
  <c r="V183"/>
  <c r="T183"/>
  <c r="P183"/>
  <c r="BI180"/>
  <c r="BH180"/>
  <c r="BG180"/>
  <c r="BF180"/>
  <c r="X180"/>
  <c r="V180"/>
  <c r="T180"/>
  <c r="P180"/>
  <c r="BI177"/>
  <c r="BH177"/>
  <c r="BG177"/>
  <c r="BF177"/>
  <c r="X177"/>
  <c r="V177"/>
  <c r="T177"/>
  <c r="P177"/>
  <c r="BI174"/>
  <c r="BH174"/>
  <c r="BG174"/>
  <c r="BF174"/>
  <c r="X174"/>
  <c r="V174"/>
  <c r="T174"/>
  <c r="P174"/>
  <c r="BI168"/>
  <c r="BH168"/>
  <c r="BG168"/>
  <c r="BF168"/>
  <c r="X168"/>
  <c r="V168"/>
  <c r="T168"/>
  <c r="P168"/>
  <c r="BI166"/>
  <c r="BH166"/>
  <c r="BG166"/>
  <c r="BF166"/>
  <c r="X166"/>
  <c r="V166"/>
  <c r="T166"/>
  <c r="P166"/>
  <c r="BI164"/>
  <c r="BH164"/>
  <c r="BG164"/>
  <c r="BF164"/>
  <c r="X164"/>
  <c r="V164"/>
  <c r="T164"/>
  <c r="P164"/>
  <c r="BI162"/>
  <c r="BH162"/>
  <c r="BG162"/>
  <c r="BF162"/>
  <c r="X162"/>
  <c r="V162"/>
  <c r="T162"/>
  <c r="P162"/>
  <c r="BI160"/>
  <c r="BH160"/>
  <c r="BG160"/>
  <c r="BF160"/>
  <c r="X160"/>
  <c r="V160"/>
  <c r="T160"/>
  <c r="P160"/>
  <c r="BI158"/>
  <c r="BH158"/>
  <c r="BG158"/>
  <c r="BF158"/>
  <c r="X158"/>
  <c r="V158"/>
  <c r="T158"/>
  <c r="P158"/>
  <c r="BI156"/>
  <c r="BH156"/>
  <c r="BG156"/>
  <c r="BF156"/>
  <c r="X156"/>
  <c r="V156"/>
  <c r="T156"/>
  <c r="P156"/>
  <c r="BI152"/>
  <c r="BH152"/>
  <c r="BG152"/>
  <c r="BF152"/>
  <c r="X152"/>
  <c r="V152"/>
  <c r="T152"/>
  <c r="P152"/>
  <c r="BI149"/>
  <c r="BH149"/>
  <c r="BG149"/>
  <c r="BF149"/>
  <c r="X149"/>
  <c r="V149"/>
  <c r="T149"/>
  <c r="P149"/>
  <c r="BI147"/>
  <c r="BH147"/>
  <c r="BG147"/>
  <c r="BF147"/>
  <c r="X147"/>
  <c r="V147"/>
  <c r="T147"/>
  <c r="P147"/>
  <c r="BI144"/>
  <c r="BH144"/>
  <c r="BG144"/>
  <c r="BF144"/>
  <c r="X144"/>
  <c r="V144"/>
  <c r="T144"/>
  <c r="P144"/>
  <c r="BI142"/>
  <c r="BH142"/>
  <c r="BG142"/>
  <c r="BF142"/>
  <c r="X142"/>
  <c r="V142"/>
  <c r="T142"/>
  <c r="P142"/>
  <c r="BI140"/>
  <c r="BH140"/>
  <c r="BG140"/>
  <c r="BF140"/>
  <c r="X140"/>
  <c r="V140"/>
  <c r="T140"/>
  <c r="P140"/>
  <c r="BI138"/>
  <c r="BH138"/>
  <c r="BG138"/>
  <c r="BF138"/>
  <c r="X138"/>
  <c r="V138"/>
  <c r="T138"/>
  <c r="P138"/>
  <c r="BI135"/>
  <c r="BH135"/>
  <c r="BG135"/>
  <c r="BF135"/>
  <c r="X135"/>
  <c r="V135"/>
  <c r="T135"/>
  <c r="P135"/>
  <c r="BI130"/>
  <c r="BH130"/>
  <c r="BG130"/>
  <c r="BF130"/>
  <c r="X130"/>
  <c r="V130"/>
  <c r="T130"/>
  <c r="P130"/>
  <c r="BI127"/>
  <c r="BH127"/>
  <c r="BG127"/>
  <c r="BF127"/>
  <c r="X127"/>
  <c r="V127"/>
  <c r="T127"/>
  <c r="P127"/>
  <c r="BI124"/>
  <c r="BH124"/>
  <c r="BG124"/>
  <c r="BF124"/>
  <c r="X124"/>
  <c r="V124"/>
  <c r="T124"/>
  <c r="P124"/>
  <c r="BI120"/>
  <c r="BH120"/>
  <c r="BG120"/>
  <c r="BF120"/>
  <c r="X120"/>
  <c r="V120"/>
  <c r="T120"/>
  <c r="P120"/>
  <c r="BI117"/>
  <c r="BH117"/>
  <c r="BG117"/>
  <c r="BF117"/>
  <c r="X117"/>
  <c r="V117"/>
  <c r="T117"/>
  <c r="P117"/>
  <c r="BI114"/>
  <c r="BH114"/>
  <c r="BG114"/>
  <c r="BF114"/>
  <c r="X114"/>
  <c r="V114"/>
  <c r="T114"/>
  <c r="P114"/>
  <c r="BI111"/>
  <c r="BH111"/>
  <c r="BG111"/>
  <c r="BF111"/>
  <c r="X111"/>
  <c r="V111"/>
  <c r="T111"/>
  <c r="P111"/>
  <c r="BI107"/>
  <c r="BH107"/>
  <c r="BG107"/>
  <c r="BF107"/>
  <c r="X107"/>
  <c r="V107"/>
  <c r="T107"/>
  <c r="P107"/>
  <c r="BI104"/>
  <c r="BH104"/>
  <c r="BG104"/>
  <c r="BF104"/>
  <c r="X104"/>
  <c r="V104"/>
  <c r="T104"/>
  <c r="P104"/>
  <c r="BI100"/>
  <c r="BH100"/>
  <c r="BG100"/>
  <c r="BF100"/>
  <c r="X100"/>
  <c r="V100"/>
  <c r="T100"/>
  <c r="P100"/>
  <c r="BI94"/>
  <c r="BH94"/>
  <c r="BG94"/>
  <c r="BF94"/>
  <c r="X94"/>
  <c r="V94"/>
  <c r="T94"/>
  <c r="P94"/>
  <c r="BI91"/>
  <c r="BH91"/>
  <c r="BG91"/>
  <c r="BF91"/>
  <c r="X91"/>
  <c r="V91"/>
  <c r="T91"/>
  <c r="P91"/>
  <c r="J85"/>
  <c r="F84"/>
  <c r="F82"/>
  <c r="E80"/>
  <c r="J57"/>
  <c r="F56"/>
  <c r="F54"/>
  <c r="E52"/>
  <c r="J21"/>
  <c r="E21"/>
  <c r="J56"/>
  <c r="J20"/>
  <c r="J18"/>
  <c r="E18"/>
  <c r="F85"/>
  <c r="J17"/>
  <c r="J12"/>
  <c r="J82"/>
  <c r="E7"/>
  <c r="E78"/>
  <c i="3" r="K39"/>
  <c r="K38"/>
  <c i="1" r="BA56"/>
  <c i="3" r="K37"/>
  <c i="1" r="AZ56"/>
  <c i="3" r="BI246"/>
  <c r="BH246"/>
  <c r="BG246"/>
  <c r="BF246"/>
  <c r="X246"/>
  <c r="X245"/>
  <c r="V246"/>
  <c r="V245"/>
  <c r="T246"/>
  <c r="T245"/>
  <c r="P246"/>
  <c r="BI241"/>
  <c r="BH241"/>
  <c r="BG241"/>
  <c r="BF241"/>
  <c r="X241"/>
  <c r="V241"/>
  <c r="T241"/>
  <c r="P241"/>
  <c r="BI238"/>
  <c r="BH238"/>
  <c r="BG238"/>
  <c r="BF238"/>
  <c r="X238"/>
  <c r="V238"/>
  <c r="T238"/>
  <c r="P238"/>
  <c r="BI235"/>
  <c r="BH235"/>
  <c r="BG235"/>
  <c r="BF235"/>
  <c r="X235"/>
  <c r="V235"/>
  <c r="T235"/>
  <c r="P235"/>
  <c r="BI232"/>
  <c r="BH232"/>
  <c r="BG232"/>
  <c r="BF232"/>
  <c r="X232"/>
  <c r="V232"/>
  <c r="T232"/>
  <c r="P232"/>
  <c r="BI228"/>
  <c r="BH228"/>
  <c r="BG228"/>
  <c r="BF228"/>
  <c r="X228"/>
  <c r="V228"/>
  <c r="T228"/>
  <c r="P228"/>
  <c r="BI225"/>
  <c r="BH225"/>
  <c r="BG225"/>
  <c r="BF225"/>
  <c r="X225"/>
  <c r="V225"/>
  <c r="T225"/>
  <c r="P225"/>
  <c r="BI222"/>
  <c r="BH222"/>
  <c r="BG222"/>
  <c r="BF222"/>
  <c r="X222"/>
  <c r="V222"/>
  <c r="T222"/>
  <c r="P222"/>
  <c r="BI219"/>
  <c r="BH219"/>
  <c r="BG219"/>
  <c r="BF219"/>
  <c r="X219"/>
  <c r="V219"/>
  <c r="T219"/>
  <c r="P219"/>
  <c r="BI217"/>
  <c r="BH217"/>
  <c r="BG217"/>
  <c r="BF217"/>
  <c r="X217"/>
  <c r="V217"/>
  <c r="T217"/>
  <c r="P217"/>
  <c r="BI214"/>
  <c r="BH214"/>
  <c r="BG214"/>
  <c r="BF214"/>
  <c r="X214"/>
  <c r="V214"/>
  <c r="T214"/>
  <c r="P214"/>
  <c r="BI211"/>
  <c r="BH211"/>
  <c r="BG211"/>
  <c r="BF211"/>
  <c r="X211"/>
  <c r="V211"/>
  <c r="T211"/>
  <c r="P211"/>
  <c r="BI208"/>
  <c r="BH208"/>
  <c r="BG208"/>
  <c r="BF208"/>
  <c r="X208"/>
  <c r="V208"/>
  <c r="T208"/>
  <c r="P208"/>
  <c r="BI205"/>
  <c r="BH205"/>
  <c r="BG205"/>
  <c r="BF205"/>
  <c r="X205"/>
  <c r="V205"/>
  <c r="T205"/>
  <c r="P205"/>
  <c r="BI202"/>
  <c r="BH202"/>
  <c r="BG202"/>
  <c r="BF202"/>
  <c r="X202"/>
  <c r="V202"/>
  <c r="T202"/>
  <c r="P202"/>
  <c r="BI196"/>
  <c r="BH196"/>
  <c r="BG196"/>
  <c r="BF196"/>
  <c r="X196"/>
  <c r="V196"/>
  <c r="T196"/>
  <c r="P196"/>
  <c r="BI194"/>
  <c r="BH194"/>
  <c r="BG194"/>
  <c r="BF194"/>
  <c r="X194"/>
  <c r="V194"/>
  <c r="T194"/>
  <c r="P194"/>
  <c r="BI192"/>
  <c r="BH192"/>
  <c r="BG192"/>
  <c r="BF192"/>
  <c r="X192"/>
  <c r="V192"/>
  <c r="T192"/>
  <c r="P192"/>
  <c r="BI190"/>
  <c r="BH190"/>
  <c r="BG190"/>
  <c r="BF190"/>
  <c r="X190"/>
  <c r="V190"/>
  <c r="T190"/>
  <c r="P190"/>
  <c r="BI188"/>
  <c r="BH188"/>
  <c r="BG188"/>
  <c r="BF188"/>
  <c r="X188"/>
  <c r="V188"/>
  <c r="T188"/>
  <c r="P188"/>
  <c r="BI186"/>
  <c r="BH186"/>
  <c r="BG186"/>
  <c r="BF186"/>
  <c r="X186"/>
  <c r="V186"/>
  <c r="T186"/>
  <c r="P186"/>
  <c r="BI184"/>
  <c r="BH184"/>
  <c r="BG184"/>
  <c r="BF184"/>
  <c r="X184"/>
  <c r="V184"/>
  <c r="T184"/>
  <c r="P184"/>
  <c r="BI182"/>
  <c r="BH182"/>
  <c r="BG182"/>
  <c r="BF182"/>
  <c r="X182"/>
  <c r="V182"/>
  <c r="T182"/>
  <c r="P182"/>
  <c r="BI178"/>
  <c r="BH178"/>
  <c r="BG178"/>
  <c r="BF178"/>
  <c r="X178"/>
  <c r="V178"/>
  <c r="T178"/>
  <c r="P178"/>
  <c r="BI175"/>
  <c r="BH175"/>
  <c r="BG175"/>
  <c r="BF175"/>
  <c r="X175"/>
  <c r="V175"/>
  <c r="T175"/>
  <c r="P175"/>
  <c r="BI173"/>
  <c r="BH173"/>
  <c r="BG173"/>
  <c r="BF173"/>
  <c r="X173"/>
  <c r="V173"/>
  <c r="T173"/>
  <c r="P173"/>
  <c r="BI170"/>
  <c r="BH170"/>
  <c r="BG170"/>
  <c r="BF170"/>
  <c r="X170"/>
  <c r="V170"/>
  <c r="T170"/>
  <c r="P170"/>
  <c r="BI168"/>
  <c r="BH168"/>
  <c r="BG168"/>
  <c r="BF168"/>
  <c r="X168"/>
  <c r="V168"/>
  <c r="T168"/>
  <c r="P168"/>
  <c r="BI166"/>
  <c r="BH166"/>
  <c r="BG166"/>
  <c r="BF166"/>
  <c r="X166"/>
  <c r="V166"/>
  <c r="T166"/>
  <c r="P166"/>
  <c r="BI164"/>
  <c r="BH164"/>
  <c r="BG164"/>
  <c r="BF164"/>
  <c r="X164"/>
  <c r="V164"/>
  <c r="T164"/>
  <c r="P164"/>
  <c r="BI161"/>
  <c r="BH161"/>
  <c r="BG161"/>
  <c r="BF161"/>
  <c r="X161"/>
  <c r="V161"/>
  <c r="T161"/>
  <c r="P161"/>
  <c r="BI157"/>
  <c r="BH157"/>
  <c r="BG157"/>
  <c r="BF157"/>
  <c r="X157"/>
  <c r="V157"/>
  <c r="T157"/>
  <c r="P157"/>
  <c r="BI154"/>
  <c r="BH154"/>
  <c r="BG154"/>
  <c r="BF154"/>
  <c r="X154"/>
  <c r="V154"/>
  <c r="T154"/>
  <c r="P154"/>
  <c r="BI148"/>
  <c r="BH148"/>
  <c r="BG148"/>
  <c r="BF148"/>
  <c r="X148"/>
  <c r="V148"/>
  <c r="T148"/>
  <c r="P148"/>
  <c r="BI145"/>
  <c r="BH145"/>
  <c r="BG145"/>
  <c r="BF145"/>
  <c r="X145"/>
  <c r="V145"/>
  <c r="T145"/>
  <c r="P145"/>
  <c r="BI139"/>
  <c r="BH139"/>
  <c r="BG139"/>
  <c r="BF139"/>
  <c r="X139"/>
  <c r="V139"/>
  <c r="T139"/>
  <c r="P139"/>
  <c r="BI132"/>
  <c r="BH132"/>
  <c r="BG132"/>
  <c r="BF132"/>
  <c r="X132"/>
  <c r="V132"/>
  <c r="T132"/>
  <c r="P132"/>
  <c r="BI128"/>
  <c r="BH128"/>
  <c r="BG128"/>
  <c r="BF128"/>
  <c r="X128"/>
  <c r="X127"/>
  <c r="V128"/>
  <c r="V127"/>
  <c r="T128"/>
  <c r="T127"/>
  <c r="P128"/>
  <c r="BI124"/>
  <c r="BH124"/>
  <c r="BG124"/>
  <c r="BF124"/>
  <c r="X124"/>
  <c r="V124"/>
  <c r="T124"/>
  <c r="P124"/>
  <c r="BI121"/>
  <c r="BH121"/>
  <c r="BG121"/>
  <c r="BF121"/>
  <c r="X121"/>
  <c r="V121"/>
  <c r="T121"/>
  <c r="P121"/>
  <c r="BI118"/>
  <c r="BH118"/>
  <c r="BG118"/>
  <c r="BF118"/>
  <c r="X118"/>
  <c r="V118"/>
  <c r="T118"/>
  <c r="P118"/>
  <c r="BI114"/>
  <c r="BH114"/>
  <c r="BG114"/>
  <c r="BF114"/>
  <c r="X114"/>
  <c r="V114"/>
  <c r="T114"/>
  <c r="P114"/>
  <c r="BI111"/>
  <c r="BH111"/>
  <c r="BG111"/>
  <c r="BF111"/>
  <c r="X111"/>
  <c r="V111"/>
  <c r="T111"/>
  <c r="P111"/>
  <c r="BI108"/>
  <c r="BH108"/>
  <c r="BG108"/>
  <c r="BF108"/>
  <c r="X108"/>
  <c r="V108"/>
  <c r="T108"/>
  <c r="P108"/>
  <c r="BI104"/>
  <c r="BH104"/>
  <c r="BG104"/>
  <c r="BF104"/>
  <c r="X104"/>
  <c r="V104"/>
  <c r="T104"/>
  <c r="P104"/>
  <c r="BI100"/>
  <c r="BH100"/>
  <c r="BG100"/>
  <c r="BF100"/>
  <c r="X100"/>
  <c r="V100"/>
  <c r="T100"/>
  <c r="P100"/>
  <c r="BI94"/>
  <c r="BH94"/>
  <c r="BG94"/>
  <c r="BF94"/>
  <c r="X94"/>
  <c r="V94"/>
  <c r="T94"/>
  <c r="P94"/>
  <c r="BI91"/>
  <c r="BH91"/>
  <c r="BG91"/>
  <c r="BF91"/>
  <c r="X91"/>
  <c r="V91"/>
  <c r="T91"/>
  <c r="P91"/>
  <c r="J85"/>
  <c r="F84"/>
  <c r="F82"/>
  <c r="E80"/>
  <c r="J57"/>
  <c r="F56"/>
  <c r="F54"/>
  <c r="E52"/>
  <c r="J21"/>
  <c r="E21"/>
  <c r="J84"/>
  <c r="J20"/>
  <c r="J18"/>
  <c r="E18"/>
  <c r="F85"/>
  <c r="J17"/>
  <c r="J12"/>
  <c r="J82"/>
  <c r="E7"/>
  <c r="E50"/>
  <c i="2" r="K39"/>
  <c r="K38"/>
  <c i="1" r="BA55"/>
  <c i="2" r="K37"/>
  <c i="1" r="AZ55"/>
  <c i="2" r="BI156"/>
  <c r="BH156"/>
  <c r="BG156"/>
  <c r="BF156"/>
  <c r="X156"/>
  <c r="V156"/>
  <c r="T156"/>
  <c r="P156"/>
  <c r="BI153"/>
  <c r="BH153"/>
  <c r="BG153"/>
  <c r="BF153"/>
  <c r="X153"/>
  <c r="V153"/>
  <c r="T153"/>
  <c r="P153"/>
  <c r="BI146"/>
  <c r="BH146"/>
  <c r="BG146"/>
  <c r="BF146"/>
  <c r="X146"/>
  <c r="V146"/>
  <c r="T146"/>
  <c r="P146"/>
  <c r="BI143"/>
  <c r="BH143"/>
  <c r="BG143"/>
  <c r="BF143"/>
  <c r="X143"/>
  <c r="V143"/>
  <c r="T143"/>
  <c r="P143"/>
  <c r="BI137"/>
  <c r="BH137"/>
  <c r="BG137"/>
  <c r="BF137"/>
  <c r="X137"/>
  <c r="V137"/>
  <c r="T137"/>
  <c r="P137"/>
  <c r="BI132"/>
  <c r="BH132"/>
  <c r="BG132"/>
  <c r="BF132"/>
  <c r="X132"/>
  <c r="V132"/>
  <c r="T132"/>
  <c r="P132"/>
  <c r="BI123"/>
  <c r="BH123"/>
  <c r="BG123"/>
  <c r="BF123"/>
  <c r="X123"/>
  <c r="V123"/>
  <c r="T123"/>
  <c r="P123"/>
  <c r="BI111"/>
  <c r="BH111"/>
  <c r="BG111"/>
  <c r="BF111"/>
  <c r="X111"/>
  <c r="V111"/>
  <c r="T111"/>
  <c r="P111"/>
  <c r="BI109"/>
  <c r="BH109"/>
  <c r="BG109"/>
  <c r="BF109"/>
  <c r="X109"/>
  <c r="V109"/>
  <c r="T109"/>
  <c r="P109"/>
  <c r="BI106"/>
  <c r="BH106"/>
  <c r="BG106"/>
  <c r="BF106"/>
  <c r="X106"/>
  <c r="V106"/>
  <c r="T106"/>
  <c r="P106"/>
  <c r="BI103"/>
  <c r="BH103"/>
  <c r="BG103"/>
  <c r="BF103"/>
  <c r="X103"/>
  <c r="V103"/>
  <c r="T103"/>
  <c r="P103"/>
  <c r="BI96"/>
  <c r="BH96"/>
  <c r="BG96"/>
  <c r="BF96"/>
  <c r="X96"/>
  <c r="V96"/>
  <c r="T96"/>
  <c r="P96"/>
  <c r="BI93"/>
  <c r="BH93"/>
  <c r="BG93"/>
  <c r="BF93"/>
  <c r="X93"/>
  <c r="V93"/>
  <c r="T93"/>
  <c r="P93"/>
  <c r="BI90"/>
  <c r="BH90"/>
  <c r="BG90"/>
  <c r="BF90"/>
  <c r="X90"/>
  <c r="V90"/>
  <c r="T90"/>
  <c r="P90"/>
  <c r="BI87"/>
  <c r="BH87"/>
  <c r="BG87"/>
  <c r="BF87"/>
  <c r="X87"/>
  <c r="V87"/>
  <c r="T87"/>
  <c r="P87"/>
  <c r="J81"/>
  <c r="F80"/>
  <c r="F78"/>
  <c r="E76"/>
  <c r="J57"/>
  <c r="F56"/>
  <c r="F54"/>
  <c r="E52"/>
  <c r="J21"/>
  <c r="E21"/>
  <c r="J80"/>
  <c r="J20"/>
  <c r="J18"/>
  <c r="E18"/>
  <c r="F81"/>
  <c r="J17"/>
  <c r="J12"/>
  <c r="J54"/>
  <c r="E7"/>
  <c r="E50"/>
  <c i="1" r="L50"/>
  <c r="AM50"/>
  <c r="AM49"/>
  <c r="L49"/>
  <c r="AM47"/>
  <c r="L47"/>
  <c r="L45"/>
  <c r="L44"/>
  <c i="2" r="Q87"/>
  <c i="3" r="Q222"/>
  <c r="R114"/>
  <c r="R178"/>
  <c i="4" r="R100"/>
  <c r="R91"/>
  <c i="5" r="R107"/>
  <c i="2" r="R132"/>
  <c i="3" r="Q194"/>
  <c r="Q161"/>
  <c r="BK208"/>
  <c i="4" r="Q138"/>
  <c r="Q127"/>
  <c i="5" r="Q107"/>
  <c i="2" r="Q153"/>
  <c i="3" r="R194"/>
  <c r="R228"/>
  <c r="BK228"/>
  <c i="4" r="Q94"/>
  <c r="K117"/>
  <c r="BE117"/>
  <c i="2" r="Q143"/>
  <c i="3" r="Q208"/>
  <c r="R164"/>
  <c r="K186"/>
  <c r="BE186"/>
  <c i="4" r="Q188"/>
  <c i="3" r="R100"/>
  <c i="4" r="R177"/>
  <c r="BK130"/>
  <c i="3" r="R148"/>
  <c r="BK154"/>
  <c i="2" r="R156"/>
  <c r="K87"/>
  <c r="BE87"/>
  <c i="3" r="R217"/>
  <c r="K196"/>
  <c r="BE196"/>
  <c i="4" r="Q186"/>
  <c r="BK140"/>
  <c i="3" r="R238"/>
  <c r="Q108"/>
  <c r="R104"/>
  <c r="BK184"/>
  <c i="4" r="R114"/>
  <c r="K91"/>
  <c r="BE91"/>
  <c i="2" r="BK123"/>
  <c r="Q96"/>
  <c i="3" r="Q94"/>
  <c r="R205"/>
  <c r="BK114"/>
  <c i="4" r="R162"/>
  <c r="K180"/>
  <c r="BE180"/>
  <c i="5" r="Q103"/>
  <c i="2" r="R143"/>
  <c i="3" r="Q246"/>
  <c r="R118"/>
  <c r="K235"/>
  <c r="BE235"/>
  <c i="4" r="Q91"/>
  <c r="Q164"/>
  <c i="5" r="Q100"/>
  <c i="2" r="Q103"/>
  <c i="3" r="R124"/>
  <c r="R219"/>
  <c r="K232"/>
  <c r="BE232"/>
  <c i="4" r="R147"/>
  <c r="K186"/>
  <c r="BE186"/>
  <c i="2" r="Q109"/>
  <c r="BK111"/>
  <c i="3" r="R161"/>
  <c r="Q154"/>
  <c r="K188"/>
  <c r="BE188"/>
  <c i="4" r="R164"/>
  <c i="5" r="K97"/>
  <c r="BE97"/>
  <c i="4" r="R174"/>
  <c r="BK177"/>
  <c i="5" r="K93"/>
  <c r="BE93"/>
  <c i="3" r="BK202"/>
  <c i="4" r="Q152"/>
  <c i="2" r="Q123"/>
  <c i="3" r="Q114"/>
  <c r="R128"/>
  <c r="K219"/>
  <c r="BE219"/>
  <c i="4" r="Q156"/>
  <c i="5" r="F39"/>
  <c i="4" r="Q160"/>
  <c r="BK183"/>
  <c i="5" r="Q97"/>
  <c i="2" r="R153"/>
  <c i="3" r="Q186"/>
  <c r="R108"/>
  <c r="BK148"/>
  <c i="4" r="R149"/>
  <c r="BK104"/>
  <c i="2" r="BK103"/>
  <c i="3" r="R94"/>
  <c r="R241"/>
  <c i="4" r="Q192"/>
  <c r="BK168"/>
  <c i="5" r="K114"/>
  <c r="BE114"/>
  <c i="3" r="R145"/>
  <c r="Q166"/>
  <c i="4" r="Q177"/>
  <c r="K107"/>
  <c r="BE107"/>
  <c i="2" r="R123"/>
  <c i="3" r="R132"/>
  <c r="Q235"/>
  <c r="K104"/>
  <c r="BE104"/>
  <c i="4" r="K127"/>
  <c r="BE127"/>
  <c r="BK166"/>
  <c i="5" r="R103"/>
  <c i="3" r="BK194"/>
  <c i="4" r="Q104"/>
  <c i="3" r="Q211"/>
  <c i="2" r="BK146"/>
  <c i="3" r="Q228"/>
  <c r="Q132"/>
  <c r="K246"/>
  <c r="BE246"/>
  <c i="4" r="R142"/>
  <c r="R140"/>
  <c i="3" r="Q118"/>
  <c r="Q184"/>
  <c r="R184"/>
  <c r="K121"/>
  <c r="BE121"/>
  <c i="4" r="R124"/>
  <c r="R130"/>
  <c i="2" r="Q146"/>
  <c i="3" r="Q238"/>
  <c r="R170"/>
  <c r="BK238"/>
  <c i="4" r="R111"/>
  <c r="BK135"/>
  <c i="5" r="BK89"/>
  <c i="2" r="BK109"/>
  <c i="3" r="R202"/>
  <c r="BK173"/>
  <c i="4" r="Q174"/>
  <c r="K142"/>
  <c r="BE142"/>
  <c i="5" r="BK100"/>
  <c i="2" r="BK137"/>
  <c i="3" r="Q157"/>
  <c r="R91"/>
  <c i="4" r="R158"/>
  <c r="R135"/>
  <c i="2" r="R111"/>
  <c i="3" r="Q100"/>
  <c r="Q145"/>
  <c r="K94"/>
  <c r="BE94"/>
  <c i="4" r="R166"/>
  <c r="R138"/>
  <c r="K111"/>
  <c r="BE111"/>
  <c i="3" r="K214"/>
  <c r="BE214"/>
  <c i="4" r="R188"/>
  <c r="Q107"/>
  <c i="5" r="R93"/>
  <c i="3" r="R182"/>
  <c r="Q121"/>
  <c r="R222"/>
  <c r="BK108"/>
  <c i="4" r="R144"/>
  <c r="BK100"/>
  <c i="2" r="Q90"/>
  <c i="3" r="Q217"/>
  <c r="R139"/>
  <c r="BK132"/>
  <c i="4" r="R195"/>
  <c r="BK120"/>
  <c i="1" r="AU54"/>
  <c i="3" r="BK211"/>
  <c i="4" r="Q120"/>
  <c r="R104"/>
  <c i="5" r="R114"/>
  <c i="2" r="BK156"/>
  <c i="3" r="R168"/>
  <c r="BK157"/>
  <c i="4" r="Q180"/>
  <c r="BK188"/>
  <c i="2" r="R106"/>
  <c r="BK106"/>
  <c i="3" r="R166"/>
  <c r="K178"/>
  <c r="BE178"/>
  <c i="4" r="R127"/>
  <c r="BK149"/>
  <c i="2" r="R87"/>
  <c i="3" r="Q196"/>
  <c r="R175"/>
  <c r="BK139"/>
  <c i="4" r="Q195"/>
  <c r="K168"/>
  <c r="R120"/>
  <c r="BK195"/>
  <c i="3" r="BK170"/>
  <c i="4" r="Q135"/>
  <c i="5" r="R100"/>
  <c i="3" r="Q148"/>
  <c r="K100"/>
  <c r="BE100"/>
  <c i="5" r="BK111"/>
  <c i="3" r="Q192"/>
  <c r="R246"/>
  <c i="4" r="Q199"/>
  <c r="R180"/>
  <c i="2" r="R146"/>
  <c r="Q137"/>
  <c i="3" r="Q168"/>
  <c r="R154"/>
  <c i="4" r="Q183"/>
  <c r="Q142"/>
  <c r="K156"/>
  <c r="BE156"/>
  <c i="3" r="Q219"/>
  <c r="Q128"/>
  <c r="Q104"/>
  <c i="4" r="Q114"/>
  <c r="Q130"/>
  <c r="BK164"/>
  <c i="2" r="R109"/>
  <c i="3" r="Q214"/>
  <c r="Q241"/>
  <c r="BK128"/>
  <c i="4" r="Q111"/>
  <c r="BK199"/>
  <c i="5" r="Q93"/>
  <c i="2" r="Q93"/>
  <c i="3" r="Q205"/>
  <c r="R232"/>
  <c r="BK182"/>
  <c i="4" r="R183"/>
  <c r="K160"/>
  <c r="BE160"/>
  <c i="2" r="BK132"/>
  <c i="3" r="R208"/>
  <c r="Q202"/>
  <c r="BK217"/>
  <c i="4" r="R94"/>
  <c r="Q166"/>
  <c i="3" r="K166"/>
  <c r="BE166"/>
  <c i="4" r="Q100"/>
  <c r="K174"/>
  <c r="BE174"/>
  <c i="3" r="Q164"/>
  <c r="BK175"/>
  <c i="2" r="R103"/>
  <c i="3" r="Q225"/>
  <c r="Q170"/>
  <c i="4" r="R192"/>
  <c r="R107"/>
  <c r="BK94"/>
  <c i="2" r="K143"/>
  <c r="BE143"/>
  <c i="3" r="R190"/>
  <c r="R121"/>
  <c r="BK192"/>
  <c i="4" r="Q158"/>
  <c i="5" r="Q114"/>
  <c i="3" r="Q173"/>
  <c r="R186"/>
  <c r="R211"/>
  <c i="4" r="R199"/>
  <c r="R186"/>
  <c i="5" r="Q111"/>
  <c i="2" r="R93"/>
  <c i="3" r="Q139"/>
  <c r="R235"/>
  <c r="BK91"/>
  <c i="4" r="Q149"/>
  <c r="K138"/>
  <c r="BE138"/>
  <c i="2" r="BK153"/>
  <c i="3" r="Q232"/>
  <c r="Q188"/>
  <c r="BK124"/>
  <c i="4" r="R117"/>
  <c i="2" r="Q111"/>
  <c r="BK93"/>
  <c i="3" r="R196"/>
  <c r="R157"/>
  <c i="5" r="R89"/>
  <c i="3" r="K164"/>
  <c r="BE164"/>
  <c i="4" r="Q140"/>
  <c r="BK144"/>
  <c i="3" r="Q178"/>
  <c r="K241"/>
  <c r="BE241"/>
  <c i="4" r="R156"/>
  <c i="3" r="Q190"/>
  <c r="Q182"/>
  <c r="K161"/>
  <c r="BE161"/>
  <c i="4" r="K192"/>
  <c r="BE192"/>
  <c i="2" r="Q132"/>
  <c i="3" r="R225"/>
  <c r="R188"/>
  <c r="BK145"/>
  <c r="BK168"/>
  <c i="4" r="Q144"/>
  <c i="5" r="R97"/>
  <c i="2" r="BK96"/>
  <c i="3" r="R111"/>
  <c r="BK118"/>
  <c i="4" r="Q168"/>
  <c r="BK162"/>
  <c i="5" r="K107"/>
  <c r="BE107"/>
  <c i="2" r="R137"/>
  <c i="3" r="R214"/>
  <c r="R173"/>
  <c r="K190"/>
  <c r="BE190"/>
  <c i="4" r="R168"/>
  <c r="BK114"/>
  <c i="2" r="Q156"/>
  <c i="3" r="Q111"/>
  <c r="Q175"/>
  <c r="K222"/>
  <c r="BE222"/>
  <c i="4" r="Q162"/>
  <c r="R152"/>
  <c i="5" r="F38"/>
  <c i="4" r="R160"/>
  <c r="BK158"/>
  <c r="BK124"/>
  <c i="5" r="Q89"/>
  <c i="4" r="Q147"/>
  <c i="5" r="R111"/>
  <c i="3" r="R192"/>
  <c r="BK111"/>
  <c i="2" r="R96"/>
  <c r="R90"/>
  <c i="3" r="Q124"/>
  <c r="K225"/>
  <c r="BE225"/>
  <c i="4" r="Q124"/>
  <c r="K147"/>
  <c r="BE147"/>
  <c i="2" r="Q106"/>
  <c r="K90"/>
  <c r="BE90"/>
  <c i="3" r="Q91"/>
  <c r="K205"/>
  <c r="BE205"/>
  <c i="4" r="Q117"/>
  <c r="K152"/>
  <c r="BE152"/>
  <c i="5" r="K103"/>
  <c r="BE103"/>
  <c l="1" r="T88"/>
  <c i="2" r="T86"/>
  <c r="T85"/>
  <c r="T84"/>
  <c i="1" r="AW55"/>
  <c i="2" r="T152"/>
  <c i="3" r="V90"/>
  <c i="4" r="X123"/>
  <c r="R134"/>
  <c r="J65"/>
  <c i="2" r="R86"/>
  <c i="3" r="V131"/>
  <c r="X160"/>
  <c r="T181"/>
  <c i="2" r="V86"/>
  <c r="BK152"/>
  <c r="K152"/>
  <c r="K64"/>
  <c i="3" r="T90"/>
  <c i="4" r="X90"/>
  <c r="Q123"/>
  <c r="I64"/>
  <c r="Q155"/>
  <c r="I66"/>
  <c r="Q191"/>
  <c r="I67"/>
  <c i="5" r="X88"/>
  <c i="3" r="R90"/>
  <c r="T131"/>
  <c r="T160"/>
  <c r="X181"/>
  <c i="4" r="V90"/>
  <c r="T123"/>
  <c r="T134"/>
  <c r="X155"/>
  <c r="V191"/>
  <c i="5" r="R88"/>
  <c i="2" r="X86"/>
  <c r="Q152"/>
  <c r="I64"/>
  <c i="3" r="X90"/>
  <c r="Q131"/>
  <c r="I65"/>
  <c r="R160"/>
  <c r="J66"/>
  <c r="R181"/>
  <c r="J67"/>
  <c i="4" r="T90"/>
  <c r="V123"/>
  <c r="X134"/>
  <c r="V155"/>
  <c r="T191"/>
  <c i="5" r="Q88"/>
  <c i="2" r="X152"/>
  <c i="3" r="BK131"/>
  <c r="K131"/>
  <c r="K65"/>
  <c r="Q160"/>
  <c r="I66"/>
  <c r="Q181"/>
  <c r="I67"/>
  <c i="4" r="R90"/>
  <c r="V134"/>
  <c r="R155"/>
  <c r="J66"/>
  <c r="X191"/>
  <c i="5" r="T96"/>
  <c i="2" r="Q86"/>
  <c r="Q85"/>
  <c r="Q84"/>
  <c r="I61"/>
  <c r="K30"/>
  <c i="1" r="AS55"/>
  <c i="2" r="R152"/>
  <c r="J64"/>
  <c i="3" r="X131"/>
  <c r="V160"/>
  <c r="V181"/>
  <c i="2" r="V152"/>
  <c i="3" r="Q90"/>
  <c r="R131"/>
  <c r="J65"/>
  <c i="4" r="Q90"/>
  <c r="R123"/>
  <c r="J64"/>
  <c r="Q134"/>
  <c r="I65"/>
  <c r="T155"/>
  <c r="R191"/>
  <c r="J67"/>
  <c i="5" r="V88"/>
  <c r="V96"/>
  <c r="X96"/>
  <c r="Q96"/>
  <c r="I64"/>
  <c r="R96"/>
  <c r="J64"/>
  <c r="T110"/>
  <c r="V110"/>
  <c r="X110"/>
  <c r="Q110"/>
  <c r="I66"/>
  <c r="R110"/>
  <c r="J66"/>
  <c i="4" r="Q198"/>
  <c r="I68"/>
  <c i="3" r="Q127"/>
  <c r="I64"/>
  <c r="R127"/>
  <c r="J64"/>
  <c i="4" r="R198"/>
  <c r="J68"/>
  <c r="BK198"/>
  <c r="K198"/>
  <c r="K68"/>
  <c i="3" r="R245"/>
  <c r="J68"/>
  <c r="BK127"/>
  <c r="K127"/>
  <c r="K64"/>
  <c r="Q245"/>
  <c r="I68"/>
  <c i="5" r="Q106"/>
  <c r="I65"/>
  <c r="R106"/>
  <c r="J65"/>
  <c r="E76"/>
  <c r="J80"/>
  <c r="F57"/>
  <c i="1" r="BE58"/>
  <c r="BF58"/>
  <c i="4" r="J84"/>
  <c r="J54"/>
  <c r="E50"/>
  <c r="F57"/>
  <c r="BE168"/>
  <c i="3" r="J54"/>
  <c r="J56"/>
  <c i="2" r="I62"/>
  <c i="3" r="F57"/>
  <c r="E78"/>
  <c i="2" r="F57"/>
  <c r="J56"/>
  <c r="E74"/>
  <c r="J78"/>
  <c r="BK87"/>
  <c i="5" r="K100"/>
  <c r="BE100"/>
  <c i="3" r="K175"/>
  <c r="BE175"/>
  <c r="BK188"/>
  <c i="4" r="BK107"/>
  <c i="5" r="BK103"/>
  <c i="4" r="F38"/>
  <c i="1" r="BE57"/>
  <c i="2" r="K153"/>
  <c r="BE153"/>
  <c i="5" r="K89"/>
  <c r="BE89"/>
  <c i="3" r="K170"/>
  <c r="BE170"/>
  <c r="BK232"/>
  <c r="K111"/>
  <c r="BE111"/>
  <c i="5" r="BK97"/>
  <c i="3" r="F39"/>
  <c i="1" r="BF56"/>
  <c i="3" r="BK235"/>
  <c i="4" r="K130"/>
  <c r="BE130"/>
  <c r="K124"/>
  <c r="BE124"/>
  <c i="3" r="F37"/>
  <c i="1" r="BD56"/>
  <c i="3" r="BK214"/>
  <c i="4" r="BK111"/>
  <c i="5" r="BK93"/>
  <c r="BK88"/>
  <c r="K88"/>
  <c r="K63"/>
  <c i="2" r="K123"/>
  <c r="BE123"/>
  <c r="F38"/>
  <c i="1" r="BE55"/>
  <c i="4" r="BK180"/>
  <c r="BK142"/>
  <c r="BK174"/>
  <c r="BK156"/>
  <c i="5" r="BK107"/>
  <c r="BK106"/>
  <c r="K106"/>
  <c r="K65"/>
  <c i="2" r="K109"/>
  <c r="BE109"/>
  <c i="3" r="K36"/>
  <c i="1" r="AY56"/>
  <c i="3" r="K128"/>
  <c r="BE128"/>
  <c i="4" r="BK91"/>
  <c i="2" r="F36"/>
  <c i="1" r="BC55"/>
  <c i="2" r="BK143"/>
  <c i="3" r="K173"/>
  <c r="BE173"/>
  <c r="K154"/>
  <c r="BE154"/>
  <c r="BK241"/>
  <c r="BK100"/>
  <c i="4" r="K100"/>
  <c r="BE100"/>
  <c r="K164"/>
  <c r="BE164"/>
  <c i="3" r="F36"/>
  <c i="1" r="BC56"/>
  <c i="3" r="BK196"/>
  <c r="BK225"/>
  <c i="4" r="K114"/>
  <c r="BE114"/>
  <c r="K94"/>
  <c r="BE94"/>
  <c i="5" r="F37"/>
  <c i="1" r="BD58"/>
  <c i="2" r="K132"/>
  <c r="BE132"/>
  <c r="K103"/>
  <c r="BE103"/>
  <c i="3" r="BK222"/>
  <c r="K118"/>
  <c r="BE118"/>
  <c r="BK186"/>
  <c r="BK164"/>
  <c i="4" r="BK160"/>
  <c i="5" r="F36"/>
  <c i="1" r="BC58"/>
  <c i="3" r="BK205"/>
  <c r="K228"/>
  <c r="BE228"/>
  <c r="K238"/>
  <c r="BE238"/>
  <c i="4" r="K36"/>
  <c i="1" r="AY57"/>
  <c i="2" r="K93"/>
  <c r="BE93"/>
  <c r="K156"/>
  <c r="BE156"/>
  <c i="4" r="K144"/>
  <c r="BE144"/>
  <c r="K140"/>
  <c r="BE140"/>
  <c i="3" r="K132"/>
  <c r="BE132"/>
  <c r="K148"/>
  <c r="BE148"/>
  <c r="BK178"/>
  <c r="K194"/>
  <c r="BE194"/>
  <c i="4" r="K199"/>
  <c r="BE199"/>
  <c i="3" r="K217"/>
  <c r="BE217"/>
  <c i="4" r="K183"/>
  <c r="BE183"/>
  <c i="5" r="BK114"/>
  <c r="BK110"/>
  <c r="K110"/>
  <c r="K66"/>
  <c i="3" r="F38"/>
  <c i="1" r="BE56"/>
  <c i="4" r="F36"/>
  <c i="1" r="BC57"/>
  <c i="2" r="K96"/>
  <c r="BE96"/>
  <c i="4" r="K135"/>
  <c r="BE135"/>
  <c r="K149"/>
  <c r="BE149"/>
  <c i="3" r="BK121"/>
  <c r="K157"/>
  <c r="BE157"/>
  <c r="K114"/>
  <c r="BE114"/>
  <c r="BK104"/>
  <c i="4" r="BK147"/>
  <c i="3" r="K91"/>
  <c r="BE91"/>
  <c i="4" r="BK186"/>
  <c i="2" r="K36"/>
  <c i="1" r="AY55"/>
  <c i="3" r="BK190"/>
  <c r="K192"/>
  <c r="BE192"/>
  <c r="K139"/>
  <c r="BE139"/>
  <c r="K182"/>
  <c r="BE182"/>
  <c i="4" r="BK117"/>
  <c r="K188"/>
  <c r="BE188"/>
  <c i="2" r="K106"/>
  <c r="BE106"/>
  <c i="3" r="K108"/>
  <c r="BE108"/>
  <c r="BK94"/>
  <c r="BK161"/>
  <c i="4" r="K166"/>
  <c r="BE166"/>
  <c i="3" r="BK246"/>
  <c r="BK245"/>
  <c r="K245"/>
  <c r="K68"/>
  <c r="K211"/>
  <c r="BE211"/>
  <c i="4" r="K162"/>
  <c r="BE162"/>
  <c r="K158"/>
  <c r="BE158"/>
  <c r="K195"/>
  <c r="BE195"/>
  <c r="BK192"/>
  <c r="BK191"/>
  <c r="K191"/>
  <c r="K67"/>
  <c i="5" r="K36"/>
  <c i="1" r="AY58"/>
  <c i="2" r="F39"/>
  <c i="1" r="BF55"/>
  <c i="4" r="K177"/>
  <c r="BE177"/>
  <c i="3" r="K145"/>
  <c r="BE145"/>
  <c i="4" r="BK138"/>
  <c r="F39"/>
  <c i="1" r="BF57"/>
  <c i="2" r="K137"/>
  <c r="BE137"/>
  <c i="5" r="K111"/>
  <c r="BE111"/>
  <c i="3" r="K184"/>
  <c r="BE184"/>
  <c r="BK166"/>
  <c r="K168"/>
  <c r="BE168"/>
  <c i="4" r="BK127"/>
  <c r="BK123"/>
  <c r="K123"/>
  <c r="K64"/>
  <c i="2" r="F37"/>
  <c i="1" r="BD55"/>
  <c i="2" r="BK90"/>
  <c r="K146"/>
  <c r="BE146"/>
  <c i="4" r="K104"/>
  <c r="BE104"/>
  <c r="K120"/>
  <c r="BE120"/>
  <c r="F37"/>
  <c i="1" r="BD57"/>
  <c i="2" r="K111"/>
  <c r="BE111"/>
  <c i="3" r="K202"/>
  <c r="BE202"/>
  <c r="K124"/>
  <c r="BE124"/>
  <c r="K208"/>
  <c r="BE208"/>
  <c r="BK219"/>
  <c i="4" r="BK152"/>
  <c i="5" l="1" r="T87"/>
  <c r="T86"/>
  <c i="1" r="AW58"/>
  <c i="5" r="Q87"/>
  <c r="Q86"/>
  <c r="I61"/>
  <c r="K30"/>
  <c i="1" r="AS58"/>
  <c i="3" r="X89"/>
  <c r="X88"/>
  <c r="R89"/>
  <c r="R88"/>
  <c r="J61"/>
  <c r="K31"/>
  <c i="1" r="AT56"/>
  <c i="3" r="Q89"/>
  <c r="Q88"/>
  <c r="I61"/>
  <c r="K30"/>
  <c i="1" r="AS56"/>
  <c i="4" r="V89"/>
  <c r="V88"/>
  <c i="5" r="X87"/>
  <c r="X86"/>
  <c i="2" r="R85"/>
  <c r="J62"/>
  <c i="5" r="V87"/>
  <c r="V86"/>
  <c i="3" r="T89"/>
  <c r="T88"/>
  <c i="1" r="AW56"/>
  <c i="3" r="V89"/>
  <c r="V88"/>
  <c i="4" r="Q89"/>
  <c r="Q88"/>
  <c r="I61"/>
  <c r="K30"/>
  <c i="1" r="AS57"/>
  <c i="2" r="X85"/>
  <c r="X84"/>
  <c i="4" r="T89"/>
  <c r="T88"/>
  <c i="1" r="AW57"/>
  <c i="4" r="X89"/>
  <c r="X88"/>
  <c r="R89"/>
  <c r="R88"/>
  <c r="J61"/>
  <c r="K31"/>
  <c i="1" r="AT57"/>
  <c i="5" r="R87"/>
  <c r="R86"/>
  <c r="J61"/>
  <c r="K31"/>
  <c i="1" r="AT58"/>
  <c i="2" r="V85"/>
  <c r="V84"/>
  <c i="3" r="I63"/>
  <c r="J63"/>
  <c i="5" r="I63"/>
  <c i="4" r="I63"/>
  <c i="5" r="J63"/>
  <c i="4" r="J63"/>
  <c i="2" r="I63"/>
  <c r="J63"/>
  <c i="4" r="BK90"/>
  <c r="K90"/>
  <c r="K63"/>
  <c r="BK155"/>
  <c r="K155"/>
  <c r="K66"/>
  <c i="3" r="BK160"/>
  <c r="K160"/>
  <c r="K66"/>
  <c r="BK181"/>
  <c r="K181"/>
  <c r="K67"/>
  <c i="4" r="BK134"/>
  <c r="K134"/>
  <c r="K65"/>
  <c i="3" r="BK90"/>
  <c r="K90"/>
  <c r="K63"/>
  <c i="2" r="BK86"/>
  <c r="K86"/>
  <c r="K63"/>
  <c i="5" r="BK96"/>
  <c r="K96"/>
  <c r="K64"/>
  <c i="2" r="K35"/>
  <c i="1" r="AX55"/>
  <c r="AV55"/>
  <c i="4" r="K35"/>
  <c i="1" r="AX57"/>
  <c r="AV57"/>
  <c i="3" r="F35"/>
  <c i="1" r="BB56"/>
  <c r="BF54"/>
  <c r="W33"/>
  <c r="BE54"/>
  <c r="BA54"/>
  <c i="5" r="F35"/>
  <c i="1" r="BB58"/>
  <c r="BC54"/>
  <c r="W30"/>
  <c i="5" r="K35"/>
  <c i="1" r="AX58"/>
  <c r="AV58"/>
  <c i="2" r="F35"/>
  <c i="1" r="BB55"/>
  <c r="BD54"/>
  <c r="AZ54"/>
  <c i="3" r="K35"/>
  <c i="1" r="AX56"/>
  <c r="AV56"/>
  <c i="4" r="F35"/>
  <c i="1" r="BB57"/>
  <c i="5" l="1" r="BK87"/>
  <c r="BK86"/>
  <c r="K86"/>
  <c r="K61"/>
  <c i="2" r="BK85"/>
  <c r="K85"/>
  <c r="K62"/>
  <c i="4" r="J62"/>
  <c i="3" r="BK89"/>
  <c r="K89"/>
  <c r="K62"/>
  <c i="2" r="R84"/>
  <c r="J61"/>
  <c r="K31"/>
  <c i="1" r="AT55"/>
  <c i="5" r="I62"/>
  <c i="3" r="J62"/>
  <c i="5" r="J62"/>
  <c i="4" r="BK89"/>
  <c r="K89"/>
  <c r="K62"/>
  <c i="3" r="I62"/>
  <c i="4" r="I62"/>
  <c i="1" r="AT54"/>
  <c r="AS54"/>
  <c r="AW54"/>
  <c r="BB54"/>
  <c r="W29"/>
  <c r="AY54"/>
  <c r="AK30"/>
  <c r="W31"/>
  <c r="W32"/>
  <c i="3" l="1" r="BK88"/>
  <c r="K88"/>
  <c i="2" r="BK84"/>
  <c r="K84"/>
  <c i="5" r="K87"/>
  <c r="K62"/>
  <c i="4" r="BK88"/>
  <c r="K88"/>
  <c r="K61"/>
  <c i="3" r="K32"/>
  <c i="1" r="AG56"/>
  <c r="AN56"/>
  <c i="2" r="K32"/>
  <c i="1" r="AG55"/>
  <c r="AN55"/>
  <c r="AX54"/>
  <c r="AK29"/>
  <c i="5" r="K32"/>
  <c i="1" r="AG58"/>
  <c i="2" l="1" r="K61"/>
  <c i="3" r="K61"/>
  <c i="5" r="K41"/>
  <c i="3" r="K41"/>
  <c i="2" r="K41"/>
  <c i="1" r="AN58"/>
  <c r="AV54"/>
  <c i="4" r="K32"/>
  <c i="1" r="AG57"/>
  <c r="AN57"/>
  <c i="4" l="1" r="K41"/>
  <c i="1" r="AG54"/>
  <c r="AK26"/>
  <c l="1" r="AN5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<sst xmlns="http://schemas.openxmlformats.org/spreadsheetml/2006/main">
  <si>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</si>
  <si>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</si>
  <si>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</si>
  <si>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</si>
  <si>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</si>
  <si>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True</t>
  </si>
  <si>
    <t>{344c4ac1-fd46-4795-ad00-47b8084fe181}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</si>
  <si>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</si>
  <si>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</si>
  <si>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</si>
  <si>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</si>
  <si>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</si>
  <si>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</si>
  <si>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</si>
  <si>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</si>
  <si>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14-2022-24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</si>
  <si>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</si>
  <si>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</si>
  <si>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Komunikace pro lokalitu RD, Smidary</t>
  </si>
  <si>
    <t>KSO:</t>
  </si>
  <si>
    <t>822 27</t>
  </si>
  <si>
    <t>CC-CZ:</t>
  </si>
  <si>
    <t>2112</t>
  </si>
  <si>
    <t>Místo:</t>
  </si>
  <si>
    <t>Smidary</t>
  </si>
  <si>
    <t>Datum:</t>
  </si>
  <si>
    <t>9. 6. 2024</t>
  </si>
  <si>
    <t>CZ-CPV:</t>
  </si>
  <si>
    <t>45000000-7</t>
  </si>
  <si>
    <t>CZ-CPA:</t>
  </si>
  <si>
    <t>42.11.10</t>
  </si>
  <si>
    <t>Zadavatel:</t>
  </si>
  <si>
    <t>IČ:</t>
  </si>
  <si>
    <t/>
  </si>
  <si>
    <t>Obec Smidary</t>
  </si>
  <si>
    <t>DIČ:</t>
  </si>
  <si>
    <t>Uchazeč:</t>
  </si>
  <si>
    <t>Vyplň údaj</t>
  </si>
  <si>
    <t>Projektant:</t>
  </si>
  <si>
    <t xml:space="preserve"> </t>
  </si>
  <si>
    <t>Zpracovatel:</t>
  </si>
  <si>
    <t>Daniel Kadavý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</si>
  <si>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</si>
  <si>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</si>
  <si>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</si>
  <si>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</si>
  <si>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</si>
  <si>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</si>
  <si>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</si>
  <si>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</si>
  <si>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</si>
  <si>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</si>
  <si>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</si>
  <si>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</si>
  <si>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</si>
  <si>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</si>
  <si>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</si>
  <si>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</si>
  <si>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</si>
  <si>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</si>
  <si>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</si>
  <si>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</si>
  <si>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</si>
  <si>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</si>
  <si>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</si>
  <si>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</si>
  <si>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</si>
  <si>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</si>
  <si>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</si>
  <si>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</si>
  <si>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</si>
  <si>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</si>
  <si>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</si>
  <si>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</si>
  <si>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</si>
  <si>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</si>
  <si>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</si>
  <si>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</si>
  <si>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</si>
  <si>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</si>
  <si>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</si>
  <si>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</si>
  <si>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</si>
  <si>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</si>
  <si>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</si>
  <si>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100.3</t>
  </si>
  <si>
    <t>Komunikace-krytové vrstvy (větev A,B,C)</t>
  </si>
  <si>
    <t>STA</t>
  </si>
  <si>
    <t>1</t>
  </si>
  <si>
    <t>{b727693a-b2f7-4f1d-b4a4-b14bb14623eb}</t>
  </si>
  <si>
    <t>2</t>
  </si>
  <si>
    <t>100.1</t>
  </si>
  <si>
    <t>Komunikace podkladní vrstvy a ostatní (větev A,B,C)</t>
  </si>
  <si>
    <t>{4de6a0ef-2209-4a0f-b416-1340a99343ea}</t>
  </si>
  <si>
    <t>100.2</t>
  </si>
  <si>
    <t>Prodloužení komunikace u školy</t>
  </si>
  <si>
    <t>{3a7f67b7-cfcb-4703-8cab-9570d161c076}</t>
  </si>
  <si>
    <t>VON</t>
  </si>
  <si>
    <t>Vedlejší rozpočtové náklady</t>
  </si>
  <si>
    <t>{904bb155-1810-4b22-9d30-4a19ede08632}</t>
  </si>
  <si>
    <t>822</t>
  </si>
  <si>
    <t>KRYCÍ LIST SOUPISU PRACÍ</t>
  </si>
  <si>
    <t>Objekt:</t>
  </si>
  <si>
    <t>100.3 - Komunikace-krytové vrstvy (větev A,B,C)</t>
  </si>
  <si>
    <t>21121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</si>
  <si>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</si>
  <si>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</si>
  <si>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</si>
  <si>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</si>
  <si>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</si>
  <si>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</si>
  <si>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</si>
  <si>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-1</t>
  </si>
  <si>
    <t>HSV - Práce a dodávky HSV</t>
  </si>
  <si>
    <t xml:space="preserve">    5 - Komunikace pozemní</t>
  </si>
  <si>
    <t xml:space="preserve">    998 - Přesun hmot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</si>
  <si>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</si>
  <si>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</si>
  <si>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</si>
  <si>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</si>
  <si>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</si>
  <si>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</si>
  <si>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</si>
  <si>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</si>
  <si>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</si>
  <si>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</si>
  <si>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</si>
  <si>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</si>
  <si>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</si>
  <si>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</si>
  <si>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</si>
  <si>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</si>
  <si>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</si>
  <si>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</si>
  <si>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</si>
  <si>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</si>
  <si>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5</t>
  </si>
  <si>
    <t>Komunikace pozemní</t>
  </si>
  <si>
    <t>K</t>
  </si>
  <si>
    <t>565145101</t>
  </si>
  <si>
    <t>Asfaltový beton vrstva podkladní ACP 16 (obalované kamenivo OKS) tl 60 mm š do 1,5 m</t>
  </si>
  <si>
    <t>m2</t>
  </si>
  <si>
    <t>CS ÚRS 2024 01</t>
  </si>
  <si>
    <t>4</t>
  </si>
  <si>
    <t>821350934</t>
  </si>
  <si>
    <t>PP</t>
  </si>
  <si>
    <t>Asfaltový beton vrstva podkladní ACP 16 (obalované kamenivo střednězrnné - OKS) s rozprostřením a zhutněním v pruhu šířky do 1,5 m, po zhutnění tl. 60 mm</t>
  </si>
  <si>
    <t>Online PSC</t>
  </si>
  <si>
    <t>https://podminky.urs.cz/item/CS_URS_2024_01/565145101</t>
  </si>
  <si>
    <t>13</t>
  </si>
  <si>
    <t>573191111</t>
  </si>
  <si>
    <t>Postřik infiltrační kationaktivní emulzí v množství 0,6 kg/m2</t>
  </si>
  <si>
    <t>CS ÚRS 2024 02</t>
  </si>
  <si>
    <t>-1610097234</t>
  </si>
  <si>
    <t>https://podminky.urs.cz/item/CS_URS_2024_02/573191111</t>
  </si>
  <si>
    <t>3</t>
  </si>
  <si>
    <t>573211107</t>
  </si>
  <si>
    <t>Postřik živičný spojovací z asfaltu v množství 0,30 kg/m2</t>
  </si>
  <si>
    <t>220589674</t>
  </si>
  <si>
    <t>Postřik spojovací PS bez posypu kamenivem z asfaltu silničního, v množství 0,30 kg/m2</t>
  </si>
  <si>
    <t>https://podminky.urs.cz/item/CS_URS_2024_01/573211107</t>
  </si>
  <si>
    <t>577134111</t>
  </si>
  <si>
    <t>Asfaltový beton vrstva obrusná ACO 11+ (ABS) tř. I tl 40 mm š do 3 m z nemodifikovaného asfaltu</t>
  </si>
  <si>
    <t>-352388041</t>
  </si>
  <si>
    <t>Asfaltový beton vrstva obrusná ACO 11 (ABS) s rozprostřením a se zhutněním z nemodifikovaného asfaltu v pruhu šířky do 3 m tř. I (ACO 11+), po zhutnění tl. 40 mm</t>
  </si>
  <si>
    <t>https://podminky.urs.cz/item/CS_URS_2024_01/577134111</t>
  </si>
  <si>
    <t>VV</t>
  </si>
  <si>
    <t>"Prodloužení komunikace u školy"341</t>
  </si>
  <si>
    <t>"kryt stezky-úprava"18</t>
  </si>
  <si>
    <t>"komunikace sídliště"1197</t>
  </si>
  <si>
    <t>Součet</t>
  </si>
  <si>
    <t>14</t>
  </si>
  <si>
    <t>596211110</t>
  </si>
  <si>
    <t>Kladení zámkové dlažby komunikací pro pěší ručně tl 60 mm skupiny A pl do 50 m2</t>
  </si>
  <si>
    <t>-1860087999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</si>
  <si>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</si>
  <si>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https://podminky.urs.cz/item/CS_URS_2024_02/596211110</t>
  </si>
  <si>
    <t>15</t>
  </si>
  <si>
    <t>M</t>
  </si>
  <si>
    <t>59245221</t>
  </si>
  <si>
    <t>dlažba zámková betonová tvaru I základní pro nevidomé 196x161mm tl 60mm přírodní</t>
  </si>
  <si>
    <t>8</t>
  </si>
  <si>
    <t>1207627238</t>
  </si>
  <si>
    <t>4,5*1,03 'Přepočtené koeficientem množství</t>
  </si>
  <si>
    <t>16</t>
  </si>
  <si>
    <t>BET.K06C01</t>
  </si>
  <si>
    <t>Dlažba betonová skladebná 200x100m/6CM PŘÍRODNÍ</t>
  </si>
  <si>
    <t>824117705</t>
  </si>
  <si>
    <t>596212213</t>
  </si>
  <si>
    <t>Kladení zámkové dlažby pozemních komunikací ručně tl 80 mm skupiny A pl přes 300 m2</t>
  </si>
  <si>
    <t>328878168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</si>
  <si>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</si>
  <si>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https://podminky.urs.cz/item/CS_URS_2024_01/596212213</t>
  </si>
  <si>
    <t>"prodloužení kom u školy"11</t>
  </si>
  <si>
    <t>"kom větev A,B"495</t>
  </si>
  <si>
    <t>"kom větev A,C"260</t>
  </si>
  <si>
    <t>"náměstíčko větev A"208</t>
  </si>
  <si>
    <t>"varovné pásy"9</t>
  </si>
  <si>
    <t>"parkoviště větev A"52</t>
  </si>
  <si>
    <t>"vjezdy větev A"222</t>
  </si>
  <si>
    <t>"vjezdy větev B"102</t>
  </si>
  <si>
    <t>6</t>
  </si>
  <si>
    <t>59245013</t>
  </si>
  <si>
    <t>dlažba zámková betonová tvaru I 200x165mm tl 80mm přírodní</t>
  </si>
  <si>
    <t>-1124525458</t>
  </si>
  <si>
    <t>"větev A,B"495</t>
  </si>
  <si>
    <t>"větev A,C"260</t>
  </si>
  <si>
    <t>"náměstíčko A"208</t>
  </si>
  <si>
    <t>"prodloužení kom u školy-rampy"11</t>
  </si>
  <si>
    <t>"parkoviště A"52</t>
  </si>
  <si>
    <t>1026*1,01 'Přepočtené koeficientem množství</t>
  </si>
  <si>
    <t>7</t>
  </si>
  <si>
    <t>BET.K08C01</t>
  </si>
  <si>
    <t>Dlažba skladebná 200x100mm/8CM PŘÍRODNÍ</t>
  </si>
  <si>
    <t>1351072195</t>
  </si>
  <si>
    <t>BEST-KLASIKO/8CM PŘÍRODNÍ</t>
  </si>
  <si>
    <t>"vjezdy větev A" 222</t>
  </si>
  <si>
    <t>59245224</t>
  </si>
  <si>
    <t>dlažba zámková betonová tvaru I základní pro nevidomé 196x161mm tl 80mm barevná</t>
  </si>
  <si>
    <t>-1255764490</t>
  </si>
  <si>
    <t>"stezka pro pěší a cyklisty"4,5</t>
  </si>
  <si>
    <t>"komunikace ostatní"4,5</t>
  </si>
  <si>
    <t>9*1,01 'Přepočtené koeficientem množství</t>
  </si>
  <si>
    <t>9</t>
  </si>
  <si>
    <t>596412213</t>
  </si>
  <si>
    <t>Kladení dlažby z vegetačních tvárnic pozemních komunikací tl 80 mm pl přes 300 m2</t>
  </si>
  <si>
    <t>192736036</t>
  </si>
  <si>
    <t>Kladení dlažby z betonových vegetačních dlaždic pozemních komunikací s ložem z kameniva těženého nebo drceného tl. do 50 mm, s vyplněním spár a vegetačních otvorů, s hutněním vibrováním tl. 80 mm, pro plochy přes 300 m2</t>
  </si>
  <si>
    <t>https://podminky.urs.cz/item/CS_URS_2024_01/596412213</t>
  </si>
  <si>
    <t>10</t>
  </si>
  <si>
    <t>BET.AKVAGRAS8C01</t>
  </si>
  <si>
    <t>BEST-AKVAGRAS/8CM PŘÍRODNÍ</t>
  </si>
  <si>
    <t>-705844312</t>
  </si>
  <si>
    <t>P</t>
  </si>
  <si>
    <t>Poznámka k položce:_x000d_
Architektonický prvek specifikovaný zastavovací studií</t>
  </si>
  <si>
    <t>"parkoviště větev A"339</t>
  </si>
  <si>
    <t>"parkoviště větev B"45</t>
  </si>
  <si>
    <t>998</t>
  </si>
  <si>
    <t>Přesun hmot</t>
  </si>
  <si>
    <t>11</t>
  </si>
  <si>
    <t>998223011</t>
  </si>
  <si>
    <t>Přesun hmot pro pozemní komunikace s krytem dlážděným</t>
  </si>
  <si>
    <t>t</t>
  </si>
  <si>
    <t>1861452249</t>
  </si>
  <si>
    <t>Přesun hmot pro pozemní komunikace s krytem dlážděným dopravní vzdálenost do 200 m jakékoliv délky objektu</t>
  </si>
  <si>
    <t>https://podminky.urs.cz/item/CS_URS_2024_01/998223011</t>
  </si>
  <si>
    <t>998225111</t>
  </si>
  <si>
    <t>Přesun hmot pro pozemní komunikace s krytem z kamene, monolitickým betonovým nebo živičným</t>
  </si>
  <si>
    <t>-522490858</t>
  </si>
  <si>
    <t>Přesun hmot pro komunikace s krytem z kameniva, monolitickým betonovým nebo živičným dopravní vzdálenost do 200 m jakékoliv délky objektu</t>
  </si>
  <si>
    <t>https://podminky.urs.cz/item/CS_URS_2024_01/998225111</t>
  </si>
  <si>
    <t>100.1 - Komunikace podkladní vrstvy a ostatní (větev A,B,C)</t>
  </si>
  <si>
    <t xml:space="preserve">    1 - Zemní práce</t>
  </si>
  <si>
    <t xml:space="preserve">    2 - Zakládání</t>
  </si>
  <si>
    <t xml:space="preserve">    8 - Trubní vedení</t>
  </si>
  <si>
    <t xml:space="preserve">    9 - Ostatní konstrukce a práce, bourání</t>
  </si>
  <si>
    <t>Zemní práce</t>
  </si>
  <si>
    <t>121151125</t>
  </si>
  <si>
    <t>Sejmutí ornice plochy přes 500 m2 tl vrstvy přes 250 do 300 mm strojně</t>
  </si>
  <si>
    <t>-373817101</t>
  </si>
  <si>
    <t>Sejmutí ornice strojně při souvislé ploše přes 500 m2, tl. vrstvy přes 250 do 300 mm</t>
  </si>
  <si>
    <t>https://podminky.urs.cz/item/CS_URS_2024_01/121151125</t>
  </si>
  <si>
    <t>122252204</t>
  </si>
  <si>
    <t>Odkopávky a prokopávky nezapažené pro silnice a dálnice v hornině třídy těžitelnosti I objem do 500 m3 strojně</t>
  </si>
  <si>
    <t>m3</t>
  </si>
  <si>
    <t>288401709</t>
  </si>
  <si>
    <t>Odkopávky a prokopávky nezapažené pro silnice a dálnice strojně v hornině třídy těžitelnosti I přes 100 do 500 m3</t>
  </si>
  <si>
    <t>https://podminky.urs.cz/item/CS_URS_2024_01/122252204</t>
  </si>
  <si>
    <t>"odkopávky konstr vrstvy komunikace"3289*0,25</t>
  </si>
  <si>
    <t>"sanace v aktivní zóně"3289*0,5</t>
  </si>
  <si>
    <t>131151100</t>
  </si>
  <si>
    <t>Hloubení jam nezapažených v hornině třídy těžitelnosti I skupiny 1 a 2 objem do 20 m3 strojně</t>
  </si>
  <si>
    <t>-1745709106</t>
  </si>
  <si>
    <t>Hloubení nezapažených jam a zářezů strojně s urovnáním dna do předepsaného profilu a spádu v hornině třídy těžitelnosti I skupiny 1 a 2 do 20 m3</t>
  </si>
  <si>
    <t>https://podminky.urs.cz/item/CS_URS_2024_01/131151100</t>
  </si>
  <si>
    <t>"uliční vpusti"1*1*1*9</t>
  </si>
  <si>
    <t>162751117</t>
  </si>
  <si>
    <t>Vodorovné přemístění výkopku nebo sypaniny po suchu na obvyklém dopravním prostředku, bez naložení výkopku, avšak se složením bez rozhrnutí z horniny třídy těžitelnosti I skupiny 1 až 3 na skládku zhotovitele</t>
  </si>
  <si>
    <t>-950681699</t>
  </si>
  <si>
    <t>https://podminky.urs.cz/item/CS_URS_2024_01/162751117</t>
  </si>
  <si>
    <t>2466,75+9</t>
  </si>
  <si>
    <t>167151121</t>
  </si>
  <si>
    <t>Skládání nebo překládání výkopku z horniny třídy těžitelnosti I skupiny 1 až 3</t>
  </si>
  <si>
    <t>122216574</t>
  </si>
  <si>
    <t>Nakládání, skládání a překládání neulehlého výkopku nebo sypaniny strojně skládání nebo překládání, z hornin třídy těžitelnosti I, skupiny 1 až 3</t>
  </si>
  <si>
    <t>https://podminky.urs.cz/item/CS_URS_2024_02/167151121</t>
  </si>
  <si>
    <t>171201231</t>
  </si>
  <si>
    <t>Poplatek za uložení zeminy a kamení na recyklační skládce (skládkovné) kód odpadu 17 05 04</t>
  </si>
  <si>
    <t>1897800398</t>
  </si>
  <si>
    <t>Poplatek za uložení stavebního odpadu na recyklační skládce (skládkovné) zeminy a kamení zatříděného do Katalogu odpadů pod kódem 17 05 04</t>
  </si>
  <si>
    <t>https://podminky.urs.cz/item/CS_URS_2024_01/171201231</t>
  </si>
  <si>
    <t>175111201</t>
  </si>
  <si>
    <t>Obsypání objektu nad přilehlým původním terénem sypaninou bez prohození, uloženou do 3 m ručně</t>
  </si>
  <si>
    <t>1012680942</t>
  </si>
  <si>
    <t>Obsypání objektů nad přilehlým původním terénem ručně sypaninou z vhodných hornin třídy těžitelnosti I a II, skupiny 1 až 4 nebo materiálem uloženým ve vzdálenosti do 3 m od vnějšího kraje objektu pro jakoukoliv míru zhutnění bez prohození sypaniny</t>
  </si>
  <si>
    <t>https://podminky.urs.cz/item/CS_URS_2024_01/175111201</t>
  </si>
  <si>
    <t>58337303</t>
  </si>
  <si>
    <t>štěrkopísek frakce 0/8</t>
  </si>
  <si>
    <t>170956585</t>
  </si>
  <si>
    <t>9*2 'Přepočtené koeficientem množství</t>
  </si>
  <si>
    <t>181351113</t>
  </si>
  <si>
    <t>Rozprostření ornice tl vrstvy do 200 mm pl přes 500 m2 v rovině nebo ve svahu do 1:5 strojně</t>
  </si>
  <si>
    <t>1090512902</t>
  </si>
  <si>
    <t>Rozprostření a urovnání ornice v rovině nebo ve svahu sklonu do 1:5 strojně při souvislé ploše přes 500 m2, tl. vrstvy do 200 mm</t>
  </si>
  <si>
    <t>https://podminky.urs.cz/item/CS_URS_2024_01/181351113</t>
  </si>
  <si>
    <t>181951112</t>
  </si>
  <si>
    <t>Úprava pláně v hornině třídy těžitelnosti I skupiny 1 až 3 se zhutněním strojně</t>
  </si>
  <si>
    <t>366286756</t>
  </si>
  <si>
    <t>Úprava pláně vyrovnáním výškových rozdílů strojně v hornině třídy těžitelnosti I, skupiny 1 až 3 se zhutněním</t>
  </si>
  <si>
    <t>https://podminky.urs.cz/item/CS_URS_2024_02/181951112</t>
  </si>
  <si>
    <t>Zakládání</t>
  </si>
  <si>
    <t>212751104</t>
  </si>
  <si>
    <t>Trativod z drenážních trubek flexibilních PVC-U SN 4 perforace 360° včetně lože otevřený výkop DN 100 pro meliorace</t>
  </si>
  <si>
    <t>m</t>
  </si>
  <si>
    <t>-471528695</t>
  </si>
  <si>
    <t>Trativody z drenážních a melioračních trubek pro meliorace, dočasné nebo odlehčovací drenáže se zřízením štěrkového lože pod trubky a s jejich obsypem v otevřeném výkopu trubka flexibilní PVC-U SN 4 celoperforovaná 360° DN 100</t>
  </si>
  <si>
    <t>https://podminky.urs.cz/item/CS_URS_2024_01/212751104</t>
  </si>
  <si>
    <t>564851111</t>
  </si>
  <si>
    <t>Podklad ze štěrkodrtě ŠD plochy přes 100 m2 tl 150 mm</t>
  </si>
  <si>
    <t>99728031</t>
  </si>
  <si>
    <t>Podklad ze štěrkodrti ŠD s rozprostřením a zhutněním plochy přes 100 m2, po zhutnění tl. 150 mm</t>
  </si>
  <si>
    <t>https://podminky.urs.cz/item/CS_URS_2024_01/564851111</t>
  </si>
  <si>
    <t>"komunikace asf kryt" 1376</t>
  </si>
  <si>
    <t>"uprava stezky pro pěší a cyklisty"13*3</t>
  </si>
  <si>
    <t>"mlatový chodník-propojení"102*1,5</t>
  </si>
  <si>
    <t>-2047398496</t>
  </si>
  <si>
    <t>"parkoviště"339+52+45</t>
  </si>
  <si>
    <t>"vjezdy"222+102</t>
  </si>
  <si>
    <t>564861111</t>
  </si>
  <si>
    <t>Podklad ze štěrkodrtě ŠD plochy přes 100 m2 tl 200 mm</t>
  </si>
  <si>
    <t>1212933664</t>
  </si>
  <si>
    <t>Podklad ze štěrkodrti ŠD s rozprostřením a zhutněním plochy přes 100 m2, po zhutnění tl. 200 mm</t>
  </si>
  <si>
    <t>https://podminky.urs.cz/item/CS_URS_2024_01/564861111</t>
  </si>
  <si>
    <t>564971315</t>
  </si>
  <si>
    <t>Podklad z betonového recyklátu plochy přes 100 m2 tl 250 mm</t>
  </si>
  <si>
    <t>-579290377</t>
  </si>
  <si>
    <t>Podklad nebo podsyp z betonového recyklátu s rozprostřením a zhutněním plochy přes 100 m2, po zhutnění tl. 250 mm</t>
  </si>
  <si>
    <t>https://podminky.urs.cz/item/CS_URS_2024_01/564971315</t>
  </si>
  <si>
    <t>"sanace komunikace s krytem dl"1987,2*2</t>
  </si>
  <si>
    <t>"sanace komunikace s krytem asf."1415*2</t>
  </si>
  <si>
    <t>567122111</t>
  </si>
  <si>
    <t>Podklad ze směsi stmelené cementem SC C 8/10 (KSC I) tl 120 mm</t>
  </si>
  <si>
    <t>-345861451</t>
  </si>
  <si>
    <t>Podklad ze směsi stmelené cementem SC bez dilatačních spár, s rozprostřením a zhutněním SC C 8/10 (KSC I), po zhutnění tl. 120 mm</t>
  </si>
  <si>
    <t>https://podminky.urs.cz/item/CS_URS_2024_01/567122111</t>
  </si>
  <si>
    <t>17</t>
  </si>
  <si>
    <t>571901111</t>
  </si>
  <si>
    <t>Posyp krytu kamenivem drceným nebo těženým do 5 kg/m2</t>
  </si>
  <si>
    <t>-795633801</t>
  </si>
  <si>
    <t>Posyp podkladu nebo krytu s rozprostřením a zhutněním kamenivem drceným nebo těženým, v množství do 5 kg/m2</t>
  </si>
  <si>
    <t>https://podminky.urs.cz/item/CS_URS_2024_01/571901111</t>
  </si>
  <si>
    <t>Trubní vedení</t>
  </si>
  <si>
    <t>18</t>
  </si>
  <si>
    <t>895941311</t>
  </si>
  <si>
    <t>Zřízení vpusti kanalizační uliční z betonových dílců typ UVB-50</t>
  </si>
  <si>
    <t>kus</t>
  </si>
  <si>
    <t>CS ÚRS 2021 02</t>
  </si>
  <si>
    <t>-485863245</t>
  </si>
  <si>
    <t>https://podminky.urs.cz/item/CS_URS_2021_02/895941311</t>
  </si>
  <si>
    <t>19</t>
  </si>
  <si>
    <t>BET.KTBV5029</t>
  </si>
  <si>
    <t>ULIČNÍ VPUSŤ(SKRUŽ) 500/290</t>
  </si>
  <si>
    <t>841521987</t>
  </si>
  <si>
    <t>20</t>
  </si>
  <si>
    <t>59223820</t>
  </si>
  <si>
    <t>vpusť uliční skruž betonová 290x500x50mm s osazením na kalový koš pro těžké naplaveniny</t>
  </si>
  <si>
    <t>567730083</t>
  </si>
  <si>
    <t>BET.KTBV505920V</t>
  </si>
  <si>
    <t>ULIČNÍ VPUSŤ(SKRUŽ) 500/590/200 V</t>
  </si>
  <si>
    <t>1328739740</t>
  </si>
  <si>
    <t>22</t>
  </si>
  <si>
    <t>899204112</t>
  </si>
  <si>
    <t>Osazení mříží litinových včetně rámů a košů na bahno pro třídu zatížení D400, E600</t>
  </si>
  <si>
    <t>-1200601537</t>
  </si>
  <si>
    <t>https://podminky.urs.cz/item/CS_URS_2024_01/899204112</t>
  </si>
  <si>
    <t>23</t>
  </si>
  <si>
    <t>55242330</t>
  </si>
  <si>
    <t>mříž D 400 - konkávní 600x600 4-stranný rám</t>
  </si>
  <si>
    <t>2072717754</t>
  </si>
  <si>
    <t>24</t>
  </si>
  <si>
    <t>899331111</t>
  </si>
  <si>
    <t>Výšková úprava uličního vstupu nebo vpusti do 200 mm zvýšením poklopu</t>
  </si>
  <si>
    <t>801209088</t>
  </si>
  <si>
    <t>https://podminky.urs.cz/item/CS_URS_2021_02/899331111</t>
  </si>
  <si>
    <t>25</t>
  </si>
  <si>
    <t>899431111</t>
  </si>
  <si>
    <t>Výšková úprava uličního vstupu nebo vpusti do 200 mm zvýšením krycího hrnce, šoupěte nebo hydrantu</t>
  </si>
  <si>
    <t>-914235944</t>
  </si>
  <si>
    <t>Výšková úprava uličního vstupu nebo vpusti do 200 mm zvýšením krycího hrnce, šoupěte nebo hydrantu bez úpravy armatur</t>
  </si>
  <si>
    <t>https://podminky.urs.cz/item/CS_URS_2021_02/899431111</t>
  </si>
  <si>
    <t>Ostatní konstrukce a práce, bourání</t>
  </si>
  <si>
    <t>26</t>
  </si>
  <si>
    <t>914511112</t>
  </si>
  <si>
    <t>Montáž sloupku dopravních značek délky do 3,5 m s betonovým základem a patkou D 60 mm</t>
  </si>
  <si>
    <t>-28516852</t>
  </si>
  <si>
    <t>Montáž sloupku dopravních značek délky do 3,5 m do hliníkové patky pro sloupek D 60 mm</t>
  </si>
  <si>
    <t>27</t>
  </si>
  <si>
    <t>40445225</t>
  </si>
  <si>
    <t>sloupek pro dopravní značku Zn D 60mm v 3,5m</t>
  </si>
  <si>
    <t>-1026945557</t>
  </si>
  <si>
    <t>28</t>
  </si>
  <si>
    <t>40445240</t>
  </si>
  <si>
    <t>patka pro sloupek Al D 60mm</t>
  </si>
  <si>
    <t>319668500</t>
  </si>
  <si>
    <t>29</t>
  </si>
  <si>
    <t>40445256</t>
  </si>
  <si>
    <t>svorka upínací na sloupek dopravní značky D 60mm</t>
  </si>
  <si>
    <t>-2000776450</t>
  </si>
  <si>
    <t>30</t>
  </si>
  <si>
    <t>40445253</t>
  </si>
  <si>
    <t>víčko plastové na sloupek D 60mm</t>
  </si>
  <si>
    <t>-780985036</t>
  </si>
  <si>
    <t>31</t>
  </si>
  <si>
    <t>40445651</t>
  </si>
  <si>
    <t>informativní značky zónové IZ1, IZ2, IZ8 1000x1000mm</t>
  </si>
  <si>
    <t>110250945</t>
  </si>
  <si>
    <t>32</t>
  </si>
  <si>
    <t>40445625</t>
  </si>
  <si>
    <t>informativní značky provozní IP8, IP9, IP11-IP13 500x700mm</t>
  </si>
  <si>
    <t>638588278</t>
  </si>
  <si>
    <t>33</t>
  </si>
  <si>
    <t>916131213</t>
  </si>
  <si>
    <t>Osazení silničního obrubníku betonového stojatého s boční opěrou do lože z betonu prostého</t>
  </si>
  <si>
    <t>111910334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</si>
  <si>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</si>
  <si>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https://podminky.urs.cz/item/CS_URS_2024_01/916131213</t>
  </si>
  <si>
    <t>"obrubník tl.150mm"55</t>
  </si>
  <si>
    <t>"obrubník tl.100mm"1472</t>
  </si>
  <si>
    <t>34</t>
  </si>
  <si>
    <t>59217072</t>
  </si>
  <si>
    <t>obrubník silniční betonový 1000x100x250mm</t>
  </si>
  <si>
    <t>931476249</t>
  </si>
  <si>
    <t>1472*1,02 'Přepočtené koeficientem množství</t>
  </si>
  <si>
    <t>35</t>
  </si>
  <si>
    <t>59217031</t>
  </si>
  <si>
    <t>obrubník silniční betonový 1000x150x250mm</t>
  </si>
  <si>
    <t>-592995436</t>
  </si>
  <si>
    <t>55*1,02 'Přepočtené koeficientem množství</t>
  </si>
  <si>
    <t>36</t>
  </si>
  <si>
    <t>916231213</t>
  </si>
  <si>
    <t>Osazení chodníkového obrubníku betonového stojatého s boční opěrou do lože z betonu prostého</t>
  </si>
  <si>
    <t>-2105361568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</si>
  <si>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</si>
  <si>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https://podminky.urs.cz/item/CS_URS_2024_01/916231213</t>
  </si>
  <si>
    <t>37</t>
  </si>
  <si>
    <t>59217001</t>
  </si>
  <si>
    <t>obrubník zahradní betonový 1000x50x250mm</t>
  </si>
  <si>
    <t>1591948217</t>
  </si>
  <si>
    <t>24*1,02 'Přepočtené koeficientem množství</t>
  </si>
  <si>
    <t>38</t>
  </si>
  <si>
    <t>916371214</t>
  </si>
  <si>
    <t>Osazení skrytého flexibilního zahradního obrubníku plastového zarytím včetně začištění</t>
  </si>
  <si>
    <t>-1992799067</t>
  </si>
  <si>
    <t>https://podminky.urs.cz/item/CS_URS_2024_01/916371214</t>
  </si>
  <si>
    <t>39</t>
  </si>
  <si>
    <t>27245176</t>
  </si>
  <si>
    <t>obrubník zahradní z recyklovaného materiálu 25mx125mmx4mm</t>
  </si>
  <si>
    <t>1300358232</t>
  </si>
  <si>
    <t>40</t>
  </si>
  <si>
    <t>919441211</t>
  </si>
  <si>
    <t>Čelo propustku z lomového kamene pro propustek z trub DN 300 až 500</t>
  </si>
  <si>
    <t>-643172352</t>
  </si>
  <si>
    <t>Čelo propustku včetně římsy ze zdiva z lomového kamene, pro propustek z trub DN 300 až 500 mm</t>
  </si>
  <si>
    <t>https://podminky.urs.cz/item/CS_URS_2024_01/919441211</t>
  </si>
  <si>
    <t>41</t>
  </si>
  <si>
    <t>919521120</t>
  </si>
  <si>
    <t>Zřízení silničního propustku z trub betonových nebo ŽB DN 400</t>
  </si>
  <si>
    <t>-1039548799</t>
  </si>
  <si>
    <t>Zřízení silničního propustku z trub betonových nebo železobetonových DN 400 mm</t>
  </si>
  <si>
    <t>https://podminky.urs.cz/item/CS_URS_2024_01/919521120</t>
  </si>
  <si>
    <t>42</t>
  </si>
  <si>
    <t>59221001</t>
  </si>
  <si>
    <t>trouba ŽB 8úhelníková zesílená DN 400</t>
  </si>
  <si>
    <t>-957435955</t>
  </si>
  <si>
    <t>21*1,01 'Přepočtené koeficientem množství</t>
  </si>
  <si>
    <t>43</t>
  </si>
  <si>
    <t>919535557</t>
  </si>
  <si>
    <t>Obetonování trubního propustku betonem prostým tř. C 16/20</t>
  </si>
  <si>
    <t>-1037602194</t>
  </si>
  <si>
    <t>Obetonování trubního propustku betonem prostým bez zvýšených nároků na prostředí tř. C 16/20</t>
  </si>
  <si>
    <t>https://podminky.urs.cz/item/CS_URS_2024_01/919535557</t>
  </si>
  <si>
    <t>21*0,43</t>
  </si>
  <si>
    <t>44</t>
  </si>
  <si>
    <t>919726123</t>
  </si>
  <si>
    <t>Geotextilie pro ochranu, separaci a filtraci netkaná měrná hm přes 300 do 500 g/m2</t>
  </si>
  <si>
    <t>330349678</t>
  </si>
  <si>
    <t>Geotextilie netkaná pro ochranu, separaci nebo filtraci měrná hmotnost přes 300 do 500 g/m2</t>
  </si>
  <si>
    <t>https://podminky.urs.cz/item/CS_URS_2024_01/919726123</t>
  </si>
  <si>
    <t>45</t>
  </si>
  <si>
    <t>919732211</t>
  </si>
  <si>
    <t>Styčná spára napojení nového živičného povrchu na stávající za tepla š 15 mm hl 25 mm s prořezáním</t>
  </si>
  <si>
    <t>684785308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</si>
  <si>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</si>
  <si>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https://podminky.urs.cz/item/CS_URS_2024_01/919732211</t>
  </si>
  <si>
    <t>46</t>
  </si>
  <si>
    <t>919735112</t>
  </si>
  <si>
    <t>Řezání stávajícího živičného krytu hl přes 50 do 100 mm</t>
  </si>
  <si>
    <t>746040869</t>
  </si>
  <si>
    <t>Řezání stávajícího živičného krytu nebo podkladu hloubky přes 50 do 100 mm</t>
  </si>
  <si>
    <t>https://podminky.urs.cz/item/CS_URS_2024_01/919735112</t>
  </si>
  <si>
    <t>47</t>
  </si>
  <si>
    <t>938902113</t>
  </si>
  <si>
    <t>Čištění příkopů komunikací příkopovým rypadlem objem nánosu přes 0,3 do 0,5 m3/m</t>
  </si>
  <si>
    <t>1501496228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</si>
  <si>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0,30 do 0,50 m3/m</t>
  </si>
  <si>
    <t>https://podminky.urs.cz/item/CS_URS_2024_01/938902113</t>
  </si>
  <si>
    <t>"v místě nátoku a výtoku propustku" 20</t>
  </si>
  <si>
    <t>48</t>
  </si>
  <si>
    <t>-811742009</t>
  </si>
  <si>
    <t>100.2 - Prodloužení komunikace u školy</t>
  </si>
  <si>
    <t xml:space="preserve">    997 - Přesun sutě</t>
  </si>
  <si>
    <t>113154112</t>
  </si>
  <si>
    <t>Frézování živičného krytu tl 40 mm pruh š 0,5 m pl do 500 m2 bez překážek v trase</t>
  </si>
  <si>
    <t>-1273688872</t>
  </si>
  <si>
    <t>Frézování živičného podkladu nebo krytu s naložením na dopravní prostředek plochy do 500 m2 bez překážek v trase pruhu šířky do 0,5 m, tloušťky vrstvy 40 mm</t>
  </si>
  <si>
    <t>https://podminky.urs.cz/item/CS_URS_2024_01/113154112</t>
  </si>
  <si>
    <t>-1449367075</t>
  </si>
  <si>
    <t>"zemní práce pro konstr vrstvy"380*0,41</t>
  </si>
  <si>
    <t>"sanace"380*0,5</t>
  </si>
  <si>
    <t>720730007</t>
  </si>
  <si>
    <t>"uliční vpusti" 1,5*1,5*1,15*4</t>
  </si>
  <si>
    <t>1439679816</t>
  </si>
  <si>
    <t>1111908602</t>
  </si>
  <si>
    <t>385*1,9</t>
  </si>
  <si>
    <t>99016848</t>
  </si>
  <si>
    <t>-1660424173</t>
  </si>
  <si>
    <t>8,35*2 'Přepočtené koeficientem množství</t>
  </si>
  <si>
    <t>181111121</t>
  </si>
  <si>
    <t>Plošná úprava terénu do 500 m2 zemina skupiny 1 až 4 nerovnosti přes 100 do 150 mm v rovinně a svahu do 1:5</t>
  </si>
  <si>
    <t>-2097209440</t>
  </si>
  <si>
    <t>Plošná úprava terénu v zemině skupiny 1 až 4 s urovnáním povrchu bez doplnění ornice souvislé plochy do 500 m2 při nerovnostech terénu přes 100 do 150 mm v rovině nebo na svahu do 1:5</t>
  </si>
  <si>
    <t>https://podminky.urs.cz/item/CS_URS_2024_01/181111121</t>
  </si>
  <si>
    <t>-1606971297</t>
  </si>
  <si>
    <t>-1019400734</t>
  </si>
  <si>
    <t>-255877229</t>
  </si>
  <si>
    <t>-2053718785</t>
  </si>
  <si>
    <t>"sanace v aktivní zóně"380*2</t>
  </si>
  <si>
    <t>-1489443141</t>
  </si>
  <si>
    <t>-858295318</t>
  </si>
  <si>
    <t>1792436842</t>
  </si>
  <si>
    <t>-1809469875</t>
  </si>
  <si>
    <t>1729784751</t>
  </si>
  <si>
    <t>1004727367</t>
  </si>
  <si>
    <t>-882085808</t>
  </si>
  <si>
    <t>-937517759</t>
  </si>
  <si>
    <t>1196878818</t>
  </si>
  <si>
    <t>2106918776</t>
  </si>
  <si>
    <t>5047289</t>
  </si>
  <si>
    <t>1596608306</t>
  </si>
  <si>
    <t>380193766</t>
  </si>
  <si>
    <t>-1174178392</t>
  </si>
  <si>
    <t>-902347345</t>
  </si>
  <si>
    <t>"sil obr tl.15cm"130</t>
  </si>
  <si>
    <t>"sil obr tl.10cm"22</t>
  </si>
  <si>
    <t>670111132</t>
  </si>
  <si>
    <t>22*1,02 'Přepočtené koeficientem množství</t>
  </si>
  <si>
    <t>660895500</t>
  </si>
  <si>
    <t>130*1,02 'Přepočtené koeficientem množství</t>
  </si>
  <si>
    <t>-81394114</t>
  </si>
  <si>
    <t>935112211</t>
  </si>
  <si>
    <t>Osazení příkopového žlabu do betonu tl 100 mm z betonových tvárnic š 800 mm</t>
  </si>
  <si>
    <t>-1234195706</t>
  </si>
  <si>
    <t>Osazení betonového příkopového žlabu s vyplněním a zatřením spár cementovou maltou s ložem tl. 100 mm z betonu prostého z betonových příkopových tvárnic šířky přes 500 do 800 mm</t>
  </si>
  <si>
    <t>https://podminky.urs.cz/item/CS_URS_2024_02/935112211</t>
  </si>
  <si>
    <t>59227029</t>
  </si>
  <si>
    <t>žlabovka příkopová betonová 500x680x60mm</t>
  </si>
  <si>
    <t>1466068758</t>
  </si>
  <si>
    <t>577279946</t>
  </si>
  <si>
    <t>997</t>
  </si>
  <si>
    <t>Přesun sutě</t>
  </si>
  <si>
    <t>997221551</t>
  </si>
  <si>
    <t>Vodorovná doprava suti ze sypkých materiálů do 1 km</t>
  </si>
  <si>
    <t>61046575</t>
  </si>
  <si>
    <t>Vodorovná doprava suti bez naložení, ale se složením a s hrubým urovnáním ze sypkých materiálů, na vzdálenost do 1 km</t>
  </si>
  <si>
    <t>https://podminky.urs.cz/item/CS_URS_2024_01/997221551</t>
  </si>
  <si>
    <t>997221875</t>
  </si>
  <si>
    <t>Poplatek za uložení na recyklační skládce (skládkovné) stavebního odpadu asfaltového bez obsahu dehtu zatříděného do Katalogu odpadů pod kódem 17 03 02</t>
  </si>
  <si>
    <t>-962521563</t>
  </si>
  <si>
    <t>Poplatek za uložení stavebního odpadu na recyklační skládce (skládkovné) asfaltového bez obsahu dehtu zatříděného do Katalogu odpadů pod kódem 17 03 02</t>
  </si>
  <si>
    <t>https://podminky.urs.cz/item/CS_URS_2024_01/997221875</t>
  </si>
  <si>
    <t>285534675</t>
  </si>
  <si>
    <t>VON - Vedlejší rozpočtové náklady</t>
  </si>
  <si>
    <t>Obec Lužec</t>
  </si>
  <si>
    <t>03138305</t>
  </si>
  <si>
    <t>PROJSTAVHK</t>
  </si>
  <si>
    <t>CZ03138305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</si>
  <si>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</si>
  <si>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</si>
  <si>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</si>
  <si>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</si>
  <si>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</si>
  <si>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</si>
  <si>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VRN1</t>
  </si>
  <si>
    <t>Průzkumné, geodetické a projektové práce</t>
  </si>
  <si>
    <t>012002000</t>
  </si>
  <si>
    <t>Geodetické práce</t>
  </si>
  <si>
    <t>…</t>
  </si>
  <si>
    <t>1024</t>
  </si>
  <si>
    <t>-2121828165</t>
  </si>
  <si>
    <t>https://podminky.urs.cz/item/CS_URS_2024_01/012002000</t>
  </si>
  <si>
    <t>Poznámka k položce:_x000d_
Vytyčení stavby_x000d_
Skutečné zaměření savby</t>
  </si>
  <si>
    <t>013254000</t>
  </si>
  <si>
    <t>Dokumentace skutečného provedení stavby</t>
  </si>
  <si>
    <t>564014913</t>
  </si>
  <si>
    <t>https://podminky.urs.cz/item/CS_URS_2024_01/013254000</t>
  </si>
  <si>
    <t>VRN3</t>
  </si>
  <si>
    <t>Zařízení staveniště</t>
  </si>
  <si>
    <t>031002000</t>
  </si>
  <si>
    <t>Související práce pro zařízení staveniště</t>
  </si>
  <si>
    <t>-55091207</t>
  </si>
  <si>
    <t>https://podminky.urs.cz/item/CS_URS_2024_01/031002000</t>
  </si>
  <si>
    <t>032002000</t>
  </si>
  <si>
    <t>Vybavení staveniště</t>
  </si>
  <si>
    <t>1192180935</t>
  </si>
  <si>
    <t>https://podminky.urs.cz/item/CS_URS_2024_01/032002000</t>
  </si>
  <si>
    <t>039002000</t>
  </si>
  <si>
    <t>Zrušení zařízení staveniště</t>
  </si>
  <si>
    <t>-452931820</t>
  </si>
  <si>
    <t>https://podminky.urs.cz/item/CS_URS_2024_01/039002000</t>
  </si>
  <si>
    <t>VRN4</t>
  </si>
  <si>
    <t>Inženýrská činnost</t>
  </si>
  <si>
    <t>043154000</t>
  </si>
  <si>
    <t>Zkoušky hutnicí</t>
  </si>
  <si>
    <t>-1475876370</t>
  </si>
  <si>
    <t>https://podminky.urs.cz/item/CS_URS_2024_01/043154000</t>
  </si>
  <si>
    <t>VRN7</t>
  </si>
  <si>
    <t>Provozní vlivy</t>
  </si>
  <si>
    <t>072103001</t>
  </si>
  <si>
    <t>Projednání DIO a zajištění DIR komunikace II.a III. třídy</t>
  </si>
  <si>
    <t>1859664111</t>
  </si>
  <si>
    <t>https://podminky.urs.cz/item/CS_URS_2024_01/072103001</t>
  </si>
  <si>
    <t>075103000</t>
  </si>
  <si>
    <t>Ochranná pásma elektrického vedení</t>
  </si>
  <si>
    <t>-211447169</t>
  </si>
  <si>
    <t>https://podminky.urs.cz/item/CS_URS_2024_01/075103000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</si>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</sst>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5" fillId="0" borderId="15" xfId="0" applyNumberFormat="1" applyFont="1" applyBorder="1" applyAlignment="1" applyProtection="1">
      <alignment horizontal="right" vertical="center"/>
    </xf>
    <xf numFmtId="4" fontId="15" fillId="0" borderId="0" xfId="0" applyNumberFormat="1" applyFont="1" applyBorder="1" applyAlignment="1" applyProtection="1">
      <alignment horizontal="right"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4" fontId="31" fillId="0" borderId="13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0" fontId="38" fillId="0" borderId="23" xfId="0" applyFont="1" applyBorder="1" applyAlignment="1" applyProtection="1">
      <alignment vertical="center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565145101" TargetMode="External" /><Relationship Id="rId2" Type="http://schemas.openxmlformats.org/officeDocument/2006/relationships/hyperlink" Target="https://podminky.urs.cz/item/CS_URS_2024_02/573191111" TargetMode="External" /><Relationship Id="rId3" Type="http://schemas.openxmlformats.org/officeDocument/2006/relationships/hyperlink" Target="https://podminky.urs.cz/item/CS_URS_2024_01/573211107" TargetMode="External" /><Relationship Id="rId4" Type="http://schemas.openxmlformats.org/officeDocument/2006/relationships/hyperlink" Target="https://podminky.urs.cz/item/CS_URS_2024_01/577134111" TargetMode="External" /><Relationship Id="rId5" Type="http://schemas.openxmlformats.org/officeDocument/2006/relationships/hyperlink" Target="https://podminky.urs.cz/item/CS_URS_2024_02/596211110" TargetMode="External" /><Relationship Id="rId6" Type="http://schemas.openxmlformats.org/officeDocument/2006/relationships/hyperlink" Target="https://podminky.urs.cz/item/CS_URS_2024_01/596212213" TargetMode="External" /><Relationship Id="rId7" Type="http://schemas.openxmlformats.org/officeDocument/2006/relationships/hyperlink" Target="https://podminky.urs.cz/item/CS_URS_2024_01/596412213" TargetMode="External" /><Relationship Id="rId8" Type="http://schemas.openxmlformats.org/officeDocument/2006/relationships/hyperlink" Target="https://podminky.urs.cz/item/CS_URS_2024_01/998223011" TargetMode="External" /><Relationship Id="rId9" Type="http://schemas.openxmlformats.org/officeDocument/2006/relationships/hyperlink" Target="https://podminky.urs.cz/item/CS_URS_2024_01/998225111" TargetMode="External" /><Relationship Id="rId1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1151125" TargetMode="External" /><Relationship Id="rId2" Type="http://schemas.openxmlformats.org/officeDocument/2006/relationships/hyperlink" Target="https://podminky.urs.cz/item/CS_URS_2024_01/122252204" TargetMode="External" /><Relationship Id="rId3" Type="http://schemas.openxmlformats.org/officeDocument/2006/relationships/hyperlink" Target="https://podminky.urs.cz/item/CS_URS_2024_01/131151100" TargetMode="External" /><Relationship Id="rId4" Type="http://schemas.openxmlformats.org/officeDocument/2006/relationships/hyperlink" Target="https://podminky.urs.cz/item/CS_URS_2024_01/162751117" TargetMode="External" /><Relationship Id="rId5" Type="http://schemas.openxmlformats.org/officeDocument/2006/relationships/hyperlink" Target="https://podminky.urs.cz/item/CS_URS_2024_02/167151121" TargetMode="External" /><Relationship Id="rId6" Type="http://schemas.openxmlformats.org/officeDocument/2006/relationships/hyperlink" Target="https://podminky.urs.cz/item/CS_URS_2024_01/171201231" TargetMode="External" /><Relationship Id="rId7" Type="http://schemas.openxmlformats.org/officeDocument/2006/relationships/hyperlink" Target="https://podminky.urs.cz/item/CS_URS_2024_01/175111201" TargetMode="External" /><Relationship Id="rId8" Type="http://schemas.openxmlformats.org/officeDocument/2006/relationships/hyperlink" Target="https://podminky.urs.cz/item/CS_URS_2024_01/181351113" TargetMode="External" /><Relationship Id="rId9" Type="http://schemas.openxmlformats.org/officeDocument/2006/relationships/hyperlink" Target="https://podminky.urs.cz/item/CS_URS_2024_02/181951112" TargetMode="External" /><Relationship Id="rId10" Type="http://schemas.openxmlformats.org/officeDocument/2006/relationships/hyperlink" Target="https://podminky.urs.cz/item/CS_URS_2024_01/212751104" TargetMode="External" /><Relationship Id="rId11" Type="http://schemas.openxmlformats.org/officeDocument/2006/relationships/hyperlink" Target="https://podminky.urs.cz/item/CS_URS_2024_01/564851111" TargetMode="External" /><Relationship Id="rId12" Type="http://schemas.openxmlformats.org/officeDocument/2006/relationships/hyperlink" Target="https://podminky.urs.cz/item/CS_URS_2024_01/564851111" TargetMode="External" /><Relationship Id="rId13" Type="http://schemas.openxmlformats.org/officeDocument/2006/relationships/hyperlink" Target="https://podminky.urs.cz/item/CS_URS_2024_01/564861111" TargetMode="External" /><Relationship Id="rId14" Type="http://schemas.openxmlformats.org/officeDocument/2006/relationships/hyperlink" Target="https://podminky.urs.cz/item/CS_URS_2024_01/564971315" TargetMode="External" /><Relationship Id="rId15" Type="http://schemas.openxmlformats.org/officeDocument/2006/relationships/hyperlink" Target="https://podminky.urs.cz/item/CS_URS_2024_01/567122111" TargetMode="External" /><Relationship Id="rId16" Type="http://schemas.openxmlformats.org/officeDocument/2006/relationships/hyperlink" Target="https://podminky.urs.cz/item/CS_URS_2024_01/571901111" TargetMode="External" /><Relationship Id="rId17" Type="http://schemas.openxmlformats.org/officeDocument/2006/relationships/hyperlink" Target="https://podminky.urs.cz/item/CS_URS_2021_02/895941311" TargetMode="External" /><Relationship Id="rId18" Type="http://schemas.openxmlformats.org/officeDocument/2006/relationships/hyperlink" Target="https://podminky.urs.cz/item/CS_URS_2024_01/899204112" TargetMode="External" /><Relationship Id="rId19" Type="http://schemas.openxmlformats.org/officeDocument/2006/relationships/hyperlink" Target="https://podminky.urs.cz/item/CS_URS_2021_02/899331111" TargetMode="External" /><Relationship Id="rId20" Type="http://schemas.openxmlformats.org/officeDocument/2006/relationships/hyperlink" Target="https://podminky.urs.cz/item/CS_URS_2021_02/899431111" TargetMode="External" /><Relationship Id="rId21" Type="http://schemas.openxmlformats.org/officeDocument/2006/relationships/hyperlink" Target="https://podminky.urs.cz/item/CS_URS_2024_01/916131213" TargetMode="External" /><Relationship Id="rId22" Type="http://schemas.openxmlformats.org/officeDocument/2006/relationships/hyperlink" Target="https://podminky.urs.cz/item/CS_URS_2024_01/916231213" TargetMode="External" /><Relationship Id="rId23" Type="http://schemas.openxmlformats.org/officeDocument/2006/relationships/hyperlink" Target="https://podminky.urs.cz/item/CS_URS_2024_01/916371214" TargetMode="External" /><Relationship Id="rId24" Type="http://schemas.openxmlformats.org/officeDocument/2006/relationships/hyperlink" Target="https://podminky.urs.cz/item/CS_URS_2024_01/919441211" TargetMode="External" /><Relationship Id="rId25" Type="http://schemas.openxmlformats.org/officeDocument/2006/relationships/hyperlink" Target="https://podminky.urs.cz/item/CS_URS_2024_01/919521120" TargetMode="External" /><Relationship Id="rId26" Type="http://schemas.openxmlformats.org/officeDocument/2006/relationships/hyperlink" Target="https://podminky.urs.cz/item/CS_URS_2024_01/919535557" TargetMode="External" /><Relationship Id="rId27" Type="http://schemas.openxmlformats.org/officeDocument/2006/relationships/hyperlink" Target="https://podminky.urs.cz/item/CS_URS_2024_01/919726123" TargetMode="External" /><Relationship Id="rId28" Type="http://schemas.openxmlformats.org/officeDocument/2006/relationships/hyperlink" Target="https://podminky.urs.cz/item/CS_URS_2024_01/919732211" TargetMode="External" /><Relationship Id="rId29" Type="http://schemas.openxmlformats.org/officeDocument/2006/relationships/hyperlink" Target="https://podminky.urs.cz/item/CS_URS_2024_01/919735112" TargetMode="External" /><Relationship Id="rId30" Type="http://schemas.openxmlformats.org/officeDocument/2006/relationships/hyperlink" Target="https://podminky.urs.cz/item/CS_URS_2024_01/938902113" TargetMode="External" /><Relationship Id="rId31" Type="http://schemas.openxmlformats.org/officeDocument/2006/relationships/hyperlink" Target="https://podminky.urs.cz/item/CS_URS_2024_01/998225111" TargetMode="External" /><Relationship Id="rId3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54112" TargetMode="External" /><Relationship Id="rId2" Type="http://schemas.openxmlformats.org/officeDocument/2006/relationships/hyperlink" Target="https://podminky.urs.cz/item/CS_URS_2024_01/122252204" TargetMode="External" /><Relationship Id="rId3" Type="http://schemas.openxmlformats.org/officeDocument/2006/relationships/hyperlink" Target="https://podminky.urs.cz/item/CS_URS_2024_01/131151100" TargetMode="External" /><Relationship Id="rId4" Type="http://schemas.openxmlformats.org/officeDocument/2006/relationships/hyperlink" Target="https://podminky.urs.cz/item/CS_URS_2024_01/162751117" TargetMode="External" /><Relationship Id="rId5" Type="http://schemas.openxmlformats.org/officeDocument/2006/relationships/hyperlink" Target="https://podminky.urs.cz/item/CS_URS_2024_01/171201231" TargetMode="External" /><Relationship Id="rId6" Type="http://schemas.openxmlformats.org/officeDocument/2006/relationships/hyperlink" Target="https://podminky.urs.cz/item/CS_URS_2024_01/175111201" TargetMode="External" /><Relationship Id="rId7" Type="http://schemas.openxmlformats.org/officeDocument/2006/relationships/hyperlink" Target="https://podminky.urs.cz/item/CS_URS_2024_01/181111121" TargetMode="External" /><Relationship Id="rId8" Type="http://schemas.openxmlformats.org/officeDocument/2006/relationships/hyperlink" Target="https://podminky.urs.cz/item/CS_URS_2024_02/181951112" TargetMode="External" /><Relationship Id="rId9" Type="http://schemas.openxmlformats.org/officeDocument/2006/relationships/hyperlink" Target="https://podminky.urs.cz/item/CS_URS_2024_01/564851111" TargetMode="External" /><Relationship Id="rId10" Type="http://schemas.openxmlformats.org/officeDocument/2006/relationships/hyperlink" Target="https://podminky.urs.cz/item/CS_URS_2024_01/564861111" TargetMode="External" /><Relationship Id="rId11" Type="http://schemas.openxmlformats.org/officeDocument/2006/relationships/hyperlink" Target="https://podminky.urs.cz/item/CS_URS_2024_01/564971315" TargetMode="External" /><Relationship Id="rId12" Type="http://schemas.openxmlformats.org/officeDocument/2006/relationships/hyperlink" Target="https://podminky.urs.cz/item/CS_URS_2021_02/895941311" TargetMode="External" /><Relationship Id="rId13" Type="http://schemas.openxmlformats.org/officeDocument/2006/relationships/hyperlink" Target="https://podminky.urs.cz/item/CS_URS_2024_01/899204112" TargetMode="External" /><Relationship Id="rId14" Type="http://schemas.openxmlformats.org/officeDocument/2006/relationships/hyperlink" Target="https://podminky.urs.cz/item/CS_URS_2021_02/899331111" TargetMode="External" /><Relationship Id="rId15" Type="http://schemas.openxmlformats.org/officeDocument/2006/relationships/hyperlink" Target="https://podminky.urs.cz/item/CS_URS_2021_02/899431111" TargetMode="External" /><Relationship Id="rId16" Type="http://schemas.openxmlformats.org/officeDocument/2006/relationships/hyperlink" Target="https://podminky.urs.cz/item/CS_URS_2024_01/916131213" TargetMode="External" /><Relationship Id="rId17" Type="http://schemas.openxmlformats.org/officeDocument/2006/relationships/hyperlink" Target="https://podminky.urs.cz/item/CS_URS_2024_01/919726123" TargetMode="External" /><Relationship Id="rId18" Type="http://schemas.openxmlformats.org/officeDocument/2006/relationships/hyperlink" Target="https://podminky.urs.cz/item/CS_URS_2024_02/935112211" TargetMode="External" /><Relationship Id="rId19" Type="http://schemas.openxmlformats.org/officeDocument/2006/relationships/hyperlink" Target="https://podminky.urs.cz/item/CS_URS_2024_01/938902113" TargetMode="External" /><Relationship Id="rId20" Type="http://schemas.openxmlformats.org/officeDocument/2006/relationships/hyperlink" Target="https://podminky.urs.cz/item/CS_URS_2024_01/997221551" TargetMode="External" /><Relationship Id="rId21" Type="http://schemas.openxmlformats.org/officeDocument/2006/relationships/hyperlink" Target="https://podminky.urs.cz/item/CS_URS_2024_01/997221875" TargetMode="External" /><Relationship Id="rId22" Type="http://schemas.openxmlformats.org/officeDocument/2006/relationships/hyperlink" Target="https://podminky.urs.cz/item/CS_URS_2024_01/998225111" TargetMode="External" /><Relationship Id="rId23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2002000" TargetMode="External" /><Relationship Id="rId2" Type="http://schemas.openxmlformats.org/officeDocument/2006/relationships/hyperlink" Target="https://podminky.urs.cz/item/CS_URS_2024_01/013254000" TargetMode="External" /><Relationship Id="rId3" Type="http://schemas.openxmlformats.org/officeDocument/2006/relationships/hyperlink" Target="https://podminky.urs.cz/item/CS_URS_2024_01/031002000" TargetMode="External" /><Relationship Id="rId4" Type="http://schemas.openxmlformats.org/officeDocument/2006/relationships/hyperlink" Target="https://podminky.urs.cz/item/CS_URS_2024_01/032002000" TargetMode="External" /><Relationship Id="rId5" Type="http://schemas.openxmlformats.org/officeDocument/2006/relationships/hyperlink" Target="https://podminky.urs.cz/item/CS_URS_2024_01/039002000" TargetMode="External" /><Relationship Id="rId6" Type="http://schemas.openxmlformats.org/officeDocument/2006/relationships/hyperlink" Target="https://podminky.urs.cz/item/CS_URS_2024_01/043154000" TargetMode="External" /><Relationship Id="rId7" Type="http://schemas.openxmlformats.org/officeDocument/2006/relationships/hyperlink" Target="https://podminky.urs.cz/item/CS_URS_2024_01/072103001" TargetMode="External" /><Relationship Id="rId8" Type="http://schemas.openxmlformats.org/officeDocument/2006/relationships/hyperlink" Target="https://podminky.urs.cz/item/CS_URS_2024_01/075103000" TargetMode="External" /><Relationship Id="rId9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5</v>
      </c>
      <c r="BV1" s="17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8" t="s">
        <v>7</v>
      </c>
      <c r="BT2" s="18" t="s">
        <v>8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="1" customFormat="1" ht="24.96" customHeight="1">
      <c r="B4" s="22"/>
      <c r="C4" s="23"/>
      <c r="D4" s="24" t="s">
        <v>10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11</v>
      </c>
      <c r="BG4" s="26" t="s">
        <v>12</v>
      </c>
      <c r="BS4" s="18" t="s">
        <v>13</v>
      </c>
    </row>
    <row r="5" s="1" customFormat="1" ht="12" customHeight="1">
      <c r="B5" s="22"/>
      <c r="C5" s="23"/>
      <c r="D5" s="27" t="s">
        <v>14</v>
      </c>
      <c r="E5" s="23"/>
      <c r="F5" s="23"/>
      <c r="G5" s="23"/>
      <c r="H5" s="23"/>
      <c r="I5" s="23"/>
      <c r="J5" s="23"/>
      <c r="K5" s="28" t="s">
        <v>15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G5" s="29" t="s">
        <v>16</v>
      </c>
      <c r="BS5" s="18" t="s">
        <v>7</v>
      </c>
    </row>
    <row r="6" s="1" customFormat="1" ht="36.96" customHeight="1">
      <c r="B6" s="22"/>
      <c r="C6" s="23"/>
      <c r="D6" s="30" t="s">
        <v>17</v>
      </c>
      <c r="E6" s="23"/>
      <c r="F6" s="23"/>
      <c r="G6" s="23"/>
      <c r="H6" s="23"/>
      <c r="I6" s="23"/>
      <c r="J6" s="23"/>
      <c r="K6" s="31" t="s">
        <v>18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G6" s="32"/>
      <c r="BS6" s="18" t="s">
        <v>7</v>
      </c>
    </row>
    <row r="7" s="1" customFormat="1" ht="12" customHeight="1">
      <c r="B7" s="22"/>
      <c r="C7" s="23"/>
      <c r="D7" s="33" t="s">
        <v>19</v>
      </c>
      <c r="E7" s="23"/>
      <c r="F7" s="23"/>
      <c r="G7" s="23"/>
      <c r="H7" s="23"/>
      <c r="I7" s="23"/>
      <c r="J7" s="23"/>
      <c r="K7" s="28" t="s">
        <v>20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21</v>
      </c>
      <c r="AL7" s="23"/>
      <c r="AM7" s="23"/>
      <c r="AN7" s="28" t="s">
        <v>22</v>
      </c>
      <c r="AO7" s="23"/>
      <c r="AP7" s="23"/>
      <c r="AQ7" s="23"/>
      <c r="AR7" s="21"/>
      <c r="BG7" s="32"/>
      <c r="BS7" s="18" t="s">
        <v>7</v>
      </c>
    </row>
    <row r="8" s="1" customFormat="1" ht="12" customHeight="1">
      <c r="B8" s="22"/>
      <c r="C8" s="23"/>
      <c r="D8" s="33" t="s">
        <v>23</v>
      </c>
      <c r="E8" s="23"/>
      <c r="F8" s="23"/>
      <c r="G8" s="23"/>
      <c r="H8" s="23"/>
      <c r="I8" s="23"/>
      <c r="J8" s="23"/>
      <c r="K8" s="28" t="s">
        <v>24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25</v>
      </c>
      <c r="AL8" s="23"/>
      <c r="AM8" s="23"/>
      <c r="AN8" s="34" t="s">
        <v>26</v>
      </c>
      <c r="AO8" s="23"/>
      <c r="AP8" s="23"/>
      <c r="AQ8" s="23"/>
      <c r="AR8" s="21"/>
      <c r="BG8" s="32"/>
      <c r="BS8" s="18" t="s">
        <v>7</v>
      </c>
    </row>
    <row r="9" s="1" customFormat="1" ht="29.28" customHeight="1">
      <c r="B9" s="22"/>
      <c r="C9" s="23"/>
      <c r="D9" s="27" t="s">
        <v>27</v>
      </c>
      <c r="E9" s="23"/>
      <c r="F9" s="23"/>
      <c r="G9" s="23"/>
      <c r="H9" s="23"/>
      <c r="I9" s="23"/>
      <c r="J9" s="23"/>
      <c r="K9" s="35" t="s">
        <v>28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7" t="s">
        <v>29</v>
      </c>
      <c r="AL9" s="23"/>
      <c r="AM9" s="23"/>
      <c r="AN9" s="35" t="s">
        <v>30</v>
      </c>
      <c r="AO9" s="23"/>
      <c r="AP9" s="23"/>
      <c r="AQ9" s="23"/>
      <c r="AR9" s="21"/>
      <c r="BG9" s="32"/>
      <c r="BS9" s="18" t="s">
        <v>7</v>
      </c>
    </row>
    <row r="10" s="1" customFormat="1" ht="12" customHeight="1">
      <c r="B10" s="22"/>
      <c r="C10" s="23"/>
      <c r="D10" s="33" t="s">
        <v>31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32</v>
      </c>
      <c r="AL10" s="23"/>
      <c r="AM10" s="23"/>
      <c r="AN10" s="28" t="s">
        <v>33</v>
      </c>
      <c r="AO10" s="23"/>
      <c r="AP10" s="23"/>
      <c r="AQ10" s="23"/>
      <c r="AR10" s="21"/>
      <c r="BG10" s="32"/>
      <c r="BS10" s="18" t="s">
        <v>7</v>
      </c>
    </row>
    <row r="11" s="1" customFormat="1" ht="18.48" customHeight="1">
      <c r="B11" s="22"/>
      <c r="C11" s="23"/>
      <c r="D11" s="23"/>
      <c r="E11" s="28" t="s">
        <v>34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35</v>
      </c>
      <c r="AL11" s="23"/>
      <c r="AM11" s="23"/>
      <c r="AN11" s="28" t="s">
        <v>33</v>
      </c>
      <c r="AO11" s="23"/>
      <c r="AP11" s="23"/>
      <c r="AQ11" s="23"/>
      <c r="AR11" s="21"/>
      <c r="BG11" s="32"/>
      <c r="BS11" s="18" t="s">
        <v>7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G12" s="32"/>
      <c r="BS12" s="18" t="s">
        <v>7</v>
      </c>
    </row>
    <row r="13" s="1" customFormat="1" ht="12" customHeight="1">
      <c r="B13" s="22"/>
      <c r="C13" s="23"/>
      <c r="D13" s="33" t="s">
        <v>36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32</v>
      </c>
      <c r="AL13" s="23"/>
      <c r="AM13" s="23"/>
      <c r="AN13" s="36" t="s">
        <v>37</v>
      </c>
      <c r="AO13" s="23"/>
      <c r="AP13" s="23"/>
      <c r="AQ13" s="23"/>
      <c r="AR13" s="21"/>
      <c r="BG13" s="32"/>
      <c r="BS13" s="18" t="s">
        <v>7</v>
      </c>
    </row>
    <row r="14">
      <c r="B14" s="22"/>
      <c r="C14" s="23"/>
      <c r="D14" s="23"/>
      <c r="E14" s="36" t="s">
        <v>37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3" t="s">
        <v>35</v>
      </c>
      <c r="AL14" s="23"/>
      <c r="AM14" s="23"/>
      <c r="AN14" s="36" t="s">
        <v>37</v>
      </c>
      <c r="AO14" s="23"/>
      <c r="AP14" s="23"/>
      <c r="AQ14" s="23"/>
      <c r="AR14" s="21"/>
      <c r="BG14" s="32"/>
      <c r="BS14" s="18" t="s">
        <v>7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G15" s="32"/>
      <c r="BS15" s="18" t="s">
        <v>4</v>
      </c>
    </row>
    <row r="16" s="1" customFormat="1" ht="12" customHeight="1">
      <c r="B16" s="22"/>
      <c r="C16" s="23"/>
      <c r="D16" s="33" t="s">
        <v>38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32</v>
      </c>
      <c r="AL16" s="23"/>
      <c r="AM16" s="23"/>
      <c r="AN16" s="28" t="s">
        <v>33</v>
      </c>
      <c r="AO16" s="23"/>
      <c r="AP16" s="23"/>
      <c r="AQ16" s="23"/>
      <c r="AR16" s="21"/>
      <c r="BG16" s="32"/>
      <c r="BS16" s="18" t="s">
        <v>4</v>
      </c>
    </row>
    <row r="17" s="1" customFormat="1" ht="18.48" customHeight="1">
      <c r="B17" s="22"/>
      <c r="C17" s="23"/>
      <c r="D17" s="23"/>
      <c r="E17" s="28" t="s">
        <v>39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35</v>
      </c>
      <c r="AL17" s="23"/>
      <c r="AM17" s="23"/>
      <c r="AN17" s="28" t="s">
        <v>33</v>
      </c>
      <c r="AO17" s="23"/>
      <c r="AP17" s="23"/>
      <c r="AQ17" s="23"/>
      <c r="AR17" s="21"/>
      <c r="BG17" s="32"/>
      <c r="BS17" s="18" t="s">
        <v>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G18" s="32"/>
      <c r="BS18" s="18" t="s">
        <v>7</v>
      </c>
    </row>
    <row r="19" s="1" customFormat="1" ht="12" customHeight="1">
      <c r="B19" s="22"/>
      <c r="C19" s="23"/>
      <c r="D19" s="33" t="s">
        <v>40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32</v>
      </c>
      <c r="AL19" s="23"/>
      <c r="AM19" s="23"/>
      <c r="AN19" s="28" t="s">
        <v>33</v>
      </c>
      <c r="AO19" s="23"/>
      <c r="AP19" s="23"/>
      <c r="AQ19" s="23"/>
      <c r="AR19" s="21"/>
      <c r="BG19" s="32"/>
      <c r="BS19" s="18" t="s">
        <v>7</v>
      </c>
    </row>
    <row r="20" s="1" customFormat="1" ht="18.48" customHeight="1">
      <c r="B20" s="22"/>
      <c r="C20" s="23"/>
      <c r="D20" s="23"/>
      <c r="E20" s="28" t="s">
        <v>41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35</v>
      </c>
      <c r="AL20" s="23"/>
      <c r="AM20" s="23"/>
      <c r="AN20" s="28" t="s">
        <v>33</v>
      </c>
      <c r="AO20" s="23"/>
      <c r="AP20" s="23"/>
      <c r="AQ20" s="23"/>
      <c r="AR20" s="21"/>
      <c r="BG20" s="32"/>
      <c r="BS20" s="18" t="s">
        <v>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G21" s="32"/>
    </row>
    <row r="22" s="1" customFormat="1" ht="12" customHeight="1">
      <c r="B22" s="22"/>
      <c r="C22" s="23"/>
      <c r="D22" s="33" t="s">
        <v>42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G22" s="32"/>
    </row>
    <row r="23" s="1" customFormat="1" ht="47.25" customHeight="1">
      <c r="B23" s="22"/>
      <c r="C23" s="23"/>
      <c r="D23" s="23"/>
      <c r="E23" s="38" t="s">
        <v>43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3"/>
      <c r="AP23" s="23"/>
      <c r="AQ23" s="23"/>
      <c r="AR23" s="21"/>
      <c r="BG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G24" s="32"/>
    </row>
    <row r="25" s="1" customFormat="1" ht="6.96" customHeight="1">
      <c r="B25" s="22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3"/>
      <c r="AQ25" s="23"/>
      <c r="AR25" s="21"/>
      <c r="BG25" s="32"/>
    </row>
    <row r="26" s="2" customFormat="1" ht="25.92" customHeight="1">
      <c r="A26" s="40"/>
      <c r="B26" s="41"/>
      <c r="C26" s="42"/>
      <c r="D26" s="43" t="s">
        <v>44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G26" s="32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G27" s="32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45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46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47</v>
      </c>
      <c r="AL28" s="47"/>
      <c r="AM28" s="47"/>
      <c r="AN28" s="47"/>
      <c r="AO28" s="47"/>
      <c r="AP28" s="42"/>
      <c r="AQ28" s="42"/>
      <c r="AR28" s="46"/>
      <c r="BG28" s="32"/>
    </row>
    <row r="29" s="3" customFormat="1" ht="14.4" customHeight="1">
      <c r="A29" s="3"/>
      <c r="B29" s="48"/>
      <c r="C29" s="49"/>
      <c r="D29" s="33" t="s">
        <v>48</v>
      </c>
      <c r="E29" s="49"/>
      <c r="F29" s="33" t="s">
        <v>49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ROUND(BB54,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ROUND(AX54, 2)</f>
        <v>0</v>
      </c>
      <c r="AL29" s="49"/>
      <c r="AM29" s="49"/>
      <c r="AN29" s="49"/>
      <c r="AO29" s="49"/>
      <c r="AP29" s="49"/>
      <c r="AQ29" s="49"/>
      <c r="AR29" s="52"/>
      <c r="BG29" s="53"/>
    </row>
    <row r="30" s="3" customFormat="1" ht="14.4" customHeight="1">
      <c r="A30" s="3"/>
      <c r="B30" s="48"/>
      <c r="C30" s="49"/>
      <c r="D30" s="49"/>
      <c r="E30" s="49"/>
      <c r="F30" s="33" t="s">
        <v>50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ROUND(BC54,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ROUND(AY54, 2)</f>
        <v>0</v>
      </c>
      <c r="AL30" s="49"/>
      <c r="AM30" s="49"/>
      <c r="AN30" s="49"/>
      <c r="AO30" s="49"/>
      <c r="AP30" s="49"/>
      <c r="AQ30" s="49"/>
      <c r="AR30" s="52"/>
      <c r="BG30" s="53"/>
    </row>
    <row r="31" hidden="1" s="3" customFormat="1" ht="14.4" customHeight="1">
      <c r="A31" s="3"/>
      <c r="B31" s="48"/>
      <c r="C31" s="49"/>
      <c r="D31" s="49"/>
      <c r="E31" s="49"/>
      <c r="F31" s="33" t="s">
        <v>51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ROUND(BD54,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G31" s="53"/>
    </row>
    <row r="32" hidden="1" s="3" customFormat="1" ht="14.4" customHeight="1">
      <c r="A32" s="3"/>
      <c r="B32" s="48"/>
      <c r="C32" s="49"/>
      <c r="D32" s="49"/>
      <c r="E32" s="49"/>
      <c r="F32" s="33" t="s">
        <v>52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ROUND(BE54,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G32" s="53"/>
    </row>
    <row r="33" hidden="1" s="3" customFormat="1" ht="14.4" customHeight="1">
      <c r="A33" s="3"/>
      <c r="B33" s="48"/>
      <c r="C33" s="49"/>
      <c r="D33" s="49"/>
      <c r="E33" s="49"/>
      <c r="F33" s="33" t="s">
        <v>53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ROUND(BF54,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G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G34" s="40"/>
    </row>
    <row r="35" s="2" customFormat="1" ht="25.92" customHeight="1">
      <c r="A35" s="40"/>
      <c r="B35" s="41"/>
      <c r="C35" s="54"/>
      <c r="D35" s="55" t="s">
        <v>54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55</v>
      </c>
      <c r="U35" s="56"/>
      <c r="V35" s="56"/>
      <c r="W35" s="56"/>
      <c r="X35" s="58" t="s">
        <v>56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G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G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G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G41" s="40"/>
    </row>
    <row r="42" s="2" customFormat="1" ht="24.96" customHeight="1">
      <c r="A42" s="40"/>
      <c r="B42" s="41"/>
      <c r="C42" s="24" t="s">
        <v>57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G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G43" s="40"/>
    </row>
    <row r="44" s="4" customFormat="1" ht="12" customHeight="1">
      <c r="A44" s="4"/>
      <c r="B44" s="65"/>
      <c r="C44" s="33" t="s">
        <v>14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14-2022-24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G44" s="4"/>
    </row>
    <row r="45" s="5" customFormat="1" ht="36.96" customHeight="1">
      <c r="A45" s="5"/>
      <c r="B45" s="68"/>
      <c r="C45" s="69" t="s">
        <v>17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Komunikace pro lokalitu RD, Smidary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G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G46" s="40"/>
    </row>
    <row r="47" s="2" customFormat="1" ht="12" customHeight="1">
      <c r="A47" s="40"/>
      <c r="B47" s="41"/>
      <c r="C47" s="33" t="s">
        <v>23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Smidary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3" t="s">
        <v>25</v>
      </c>
      <c r="AJ47" s="42"/>
      <c r="AK47" s="42"/>
      <c r="AL47" s="42"/>
      <c r="AM47" s="74" t="str">
        <f>IF(AN8= "","",AN8)</f>
        <v>9. 6. 2024</v>
      </c>
      <c r="AN47" s="74"/>
      <c r="AO47" s="42"/>
      <c r="AP47" s="42"/>
      <c r="AQ47" s="42"/>
      <c r="AR47" s="46"/>
      <c r="BG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G48" s="40"/>
    </row>
    <row r="49" s="2" customFormat="1" ht="15.15" customHeight="1">
      <c r="A49" s="40"/>
      <c r="B49" s="41"/>
      <c r="C49" s="33" t="s">
        <v>31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Obec Smidary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3" t="s">
        <v>38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58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9"/>
      <c r="BG49" s="40"/>
    </row>
    <row r="50" s="2" customFormat="1" ht="15.15" customHeight="1">
      <c r="A50" s="40"/>
      <c r="B50" s="41"/>
      <c r="C50" s="33" t="s">
        <v>36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3" t="s">
        <v>40</v>
      </c>
      <c r="AJ50" s="42"/>
      <c r="AK50" s="42"/>
      <c r="AL50" s="42"/>
      <c r="AM50" s="75" t="str">
        <f>IF(E20="","",E20)</f>
        <v>Daniel Kadavý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3"/>
      <c r="BG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7"/>
      <c r="BG51" s="40"/>
    </row>
    <row r="52" s="2" customFormat="1" ht="29.28" customHeight="1">
      <c r="A52" s="40"/>
      <c r="B52" s="41"/>
      <c r="C52" s="88" t="s">
        <v>59</v>
      </c>
      <c r="D52" s="89"/>
      <c r="E52" s="89"/>
      <c r="F52" s="89"/>
      <c r="G52" s="89"/>
      <c r="H52" s="90"/>
      <c r="I52" s="91" t="s">
        <v>60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61</v>
      </c>
      <c r="AH52" s="89"/>
      <c r="AI52" s="89"/>
      <c r="AJ52" s="89"/>
      <c r="AK52" s="89"/>
      <c r="AL52" s="89"/>
      <c r="AM52" s="89"/>
      <c r="AN52" s="91" t="s">
        <v>62</v>
      </c>
      <c r="AO52" s="89"/>
      <c r="AP52" s="89"/>
      <c r="AQ52" s="93" t="s">
        <v>63</v>
      </c>
      <c r="AR52" s="46"/>
      <c r="AS52" s="94" t="s">
        <v>64</v>
      </c>
      <c r="AT52" s="95" t="s">
        <v>65</v>
      </c>
      <c r="AU52" s="95" t="s">
        <v>66</v>
      </c>
      <c r="AV52" s="95" t="s">
        <v>67</v>
      </c>
      <c r="AW52" s="95" t="s">
        <v>68</v>
      </c>
      <c r="AX52" s="95" t="s">
        <v>69</v>
      </c>
      <c r="AY52" s="95" t="s">
        <v>70</v>
      </c>
      <c r="AZ52" s="95" t="s">
        <v>71</v>
      </c>
      <c r="BA52" s="95" t="s">
        <v>72</v>
      </c>
      <c r="BB52" s="95" t="s">
        <v>73</v>
      </c>
      <c r="BC52" s="95" t="s">
        <v>74</v>
      </c>
      <c r="BD52" s="95" t="s">
        <v>75</v>
      </c>
      <c r="BE52" s="95" t="s">
        <v>76</v>
      </c>
      <c r="BF52" s="96" t="s">
        <v>77</v>
      </c>
      <c r="BG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9"/>
      <c r="BG53" s="40"/>
    </row>
    <row r="54" s="6" customFormat="1" ht="32.4" customHeight="1">
      <c r="A54" s="6"/>
      <c r="B54" s="100"/>
      <c r="C54" s="101" t="s">
        <v>78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ROUND(SUM(AG55:AG58),2)</f>
        <v>0</v>
      </c>
      <c r="AH54" s="103"/>
      <c r="AI54" s="103"/>
      <c r="AJ54" s="103"/>
      <c r="AK54" s="103"/>
      <c r="AL54" s="103"/>
      <c r="AM54" s="103"/>
      <c r="AN54" s="104">
        <f>SUM(AG54,AV54)</f>
        <v>0</v>
      </c>
      <c r="AO54" s="104"/>
      <c r="AP54" s="104"/>
      <c r="AQ54" s="105" t="s">
        <v>33</v>
      </c>
      <c r="AR54" s="106"/>
      <c r="AS54" s="107">
        <f>ROUND(SUM(AS55:AS58),2)</f>
        <v>0</v>
      </c>
      <c r="AT54" s="108">
        <f>ROUND(SUM(AT55:AT58),2)</f>
        <v>0</v>
      </c>
      <c r="AU54" s="109">
        <f>ROUND(SUM(AU55:AU58),2)</f>
        <v>0</v>
      </c>
      <c r="AV54" s="109">
        <f>ROUND(SUM(AX54:AY54),2)</f>
        <v>0</v>
      </c>
      <c r="AW54" s="110">
        <f>ROUND(SUM(AW55:AW58),5)</f>
        <v>0</v>
      </c>
      <c r="AX54" s="109">
        <f>ROUND(BB54*L29,2)</f>
        <v>0</v>
      </c>
      <c r="AY54" s="109">
        <f>ROUND(BC54*L30,2)</f>
        <v>0</v>
      </c>
      <c r="AZ54" s="109">
        <f>ROUND(BD54*L29,2)</f>
        <v>0</v>
      </c>
      <c r="BA54" s="109">
        <f>ROUND(BE54*L30,2)</f>
        <v>0</v>
      </c>
      <c r="BB54" s="109">
        <f>ROUND(SUM(BB55:BB58),2)</f>
        <v>0</v>
      </c>
      <c r="BC54" s="109">
        <f>ROUND(SUM(BC55:BC58),2)</f>
        <v>0</v>
      </c>
      <c r="BD54" s="109">
        <f>ROUND(SUM(BD55:BD58),2)</f>
        <v>0</v>
      </c>
      <c r="BE54" s="109">
        <f>ROUND(SUM(BE55:BE58),2)</f>
        <v>0</v>
      </c>
      <c r="BF54" s="111">
        <f>ROUND(SUM(BF55:BF58),2)</f>
        <v>0</v>
      </c>
      <c r="BG54" s="6"/>
      <c r="BS54" s="112" t="s">
        <v>79</v>
      </c>
      <c r="BT54" s="112" t="s">
        <v>80</v>
      </c>
      <c r="BU54" s="113" t="s">
        <v>81</v>
      </c>
      <c r="BV54" s="112" t="s">
        <v>82</v>
      </c>
      <c r="BW54" s="112" t="s">
        <v>6</v>
      </c>
      <c r="BX54" s="112" t="s">
        <v>83</v>
      </c>
      <c r="CL54" s="112" t="s">
        <v>20</v>
      </c>
    </row>
    <row r="55" s="7" customFormat="1" ht="16.5" customHeight="1">
      <c r="A55" s="114" t="s">
        <v>84</v>
      </c>
      <c r="B55" s="115"/>
      <c r="C55" s="116"/>
      <c r="D55" s="117" t="s">
        <v>85</v>
      </c>
      <c r="E55" s="117"/>
      <c r="F55" s="117"/>
      <c r="G55" s="117"/>
      <c r="H55" s="117"/>
      <c r="I55" s="118"/>
      <c r="J55" s="117" t="s">
        <v>86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'100.3 - Komunikace-krytov...'!K32</f>
        <v>0</v>
      </c>
      <c r="AH55" s="118"/>
      <c r="AI55" s="118"/>
      <c r="AJ55" s="118"/>
      <c r="AK55" s="118"/>
      <c r="AL55" s="118"/>
      <c r="AM55" s="118"/>
      <c r="AN55" s="119">
        <f>SUM(AG55,AV55)</f>
        <v>0</v>
      </c>
      <c r="AO55" s="118"/>
      <c r="AP55" s="118"/>
      <c r="AQ55" s="120" t="s">
        <v>87</v>
      </c>
      <c r="AR55" s="121"/>
      <c r="AS55" s="122">
        <f>'100.3 - Komunikace-krytov...'!K30</f>
        <v>0</v>
      </c>
      <c r="AT55" s="123">
        <f>'100.3 - Komunikace-krytov...'!K31</f>
        <v>0</v>
      </c>
      <c r="AU55" s="123">
        <v>0</v>
      </c>
      <c r="AV55" s="123">
        <f>ROUND(SUM(AX55:AY55),2)</f>
        <v>0</v>
      </c>
      <c r="AW55" s="124">
        <f>'100.3 - Komunikace-krytov...'!T84</f>
        <v>0</v>
      </c>
      <c r="AX55" s="123">
        <f>'100.3 - Komunikace-krytov...'!K35</f>
        <v>0</v>
      </c>
      <c r="AY55" s="123">
        <f>'100.3 - Komunikace-krytov...'!K36</f>
        <v>0</v>
      </c>
      <c r="AZ55" s="123">
        <f>'100.3 - Komunikace-krytov...'!K37</f>
        <v>0</v>
      </c>
      <c r="BA55" s="123">
        <f>'100.3 - Komunikace-krytov...'!K38</f>
        <v>0</v>
      </c>
      <c r="BB55" s="123">
        <f>'100.3 - Komunikace-krytov...'!F35</f>
        <v>0</v>
      </c>
      <c r="BC55" s="123">
        <f>'100.3 - Komunikace-krytov...'!F36</f>
        <v>0</v>
      </c>
      <c r="BD55" s="123">
        <f>'100.3 - Komunikace-krytov...'!F37</f>
        <v>0</v>
      </c>
      <c r="BE55" s="123">
        <f>'100.3 - Komunikace-krytov...'!F38</f>
        <v>0</v>
      </c>
      <c r="BF55" s="125">
        <f>'100.3 - Komunikace-krytov...'!F39</f>
        <v>0</v>
      </c>
      <c r="BG55" s="7"/>
      <c r="BT55" s="126" t="s">
        <v>88</v>
      </c>
      <c r="BV55" s="126" t="s">
        <v>82</v>
      </c>
      <c r="BW55" s="126" t="s">
        <v>89</v>
      </c>
      <c r="BX55" s="126" t="s">
        <v>6</v>
      </c>
      <c r="CL55" s="126" t="s">
        <v>20</v>
      </c>
      <c r="CM55" s="126" t="s">
        <v>90</v>
      </c>
    </row>
    <row r="56" s="7" customFormat="1" ht="24.75" customHeight="1">
      <c r="A56" s="114" t="s">
        <v>84</v>
      </c>
      <c r="B56" s="115"/>
      <c r="C56" s="116"/>
      <c r="D56" s="117" t="s">
        <v>91</v>
      </c>
      <c r="E56" s="117"/>
      <c r="F56" s="117"/>
      <c r="G56" s="117"/>
      <c r="H56" s="117"/>
      <c r="I56" s="118"/>
      <c r="J56" s="117" t="s">
        <v>92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'100.1 - Komunikace podkla...'!K32</f>
        <v>0</v>
      </c>
      <c r="AH56" s="118"/>
      <c r="AI56" s="118"/>
      <c r="AJ56" s="118"/>
      <c r="AK56" s="118"/>
      <c r="AL56" s="118"/>
      <c r="AM56" s="118"/>
      <c r="AN56" s="119">
        <f>SUM(AG56,AV56)</f>
        <v>0</v>
      </c>
      <c r="AO56" s="118"/>
      <c r="AP56" s="118"/>
      <c r="AQ56" s="120" t="s">
        <v>87</v>
      </c>
      <c r="AR56" s="121"/>
      <c r="AS56" s="122">
        <f>'100.1 - Komunikace podkla...'!K30</f>
        <v>0</v>
      </c>
      <c r="AT56" s="123">
        <f>'100.1 - Komunikace podkla...'!K31</f>
        <v>0</v>
      </c>
      <c r="AU56" s="123">
        <v>0</v>
      </c>
      <c r="AV56" s="123">
        <f>ROUND(SUM(AX56:AY56),2)</f>
        <v>0</v>
      </c>
      <c r="AW56" s="124">
        <f>'100.1 - Komunikace podkla...'!T88</f>
        <v>0</v>
      </c>
      <c r="AX56" s="123">
        <f>'100.1 - Komunikace podkla...'!K35</f>
        <v>0</v>
      </c>
      <c r="AY56" s="123">
        <f>'100.1 - Komunikace podkla...'!K36</f>
        <v>0</v>
      </c>
      <c r="AZ56" s="123">
        <f>'100.1 - Komunikace podkla...'!K37</f>
        <v>0</v>
      </c>
      <c r="BA56" s="123">
        <f>'100.1 - Komunikace podkla...'!K38</f>
        <v>0</v>
      </c>
      <c r="BB56" s="123">
        <f>'100.1 - Komunikace podkla...'!F35</f>
        <v>0</v>
      </c>
      <c r="BC56" s="123">
        <f>'100.1 - Komunikace podkla...'!F36</f>
        <v>0</v>
      </c>
      <c r="BD56" s="123">
        <f>'100.1 - Komunikace podkla...'!F37</f>
        <v>0</v>
      </c>
      <c r="BE56" s="123">
        <f>'100.1 - Komunikace podkla...'!F38</f>
        <v>0</v>
      </c>
      <c r="BF56" s="125">
        <f>'100.1 - Komunikace podkla...'!F39</f>
        <v>0</v>
      </c>
      <c r="BG56" s="7"/>
      <c r="BT56" s="126" t="s">
        <v>88</v>
      </c>
      <c r="BV56" s="126" t="s">
        <v>82</v>
      </c>
      <c r="BW56" s="126" t="s">
        <v>93</v>
      </c>
      <c r="BX56" s="126" t="s">
        <v>6</v>
      </c>
      <c r="CL56" s="126" t="s">
        <v>20</v>
      </c>
      <c r="CM56" s="126" t="s">
        <v>90</v>
      </c>
    </row>
    <row r="57" s="7" customFormat="1" ht="16.5" customHeight="1">
      <c r="A57" s="114" t="s">
        <v>84</v>
      </c>
      <c r="B57" s="115"/>
      <c r="C57" s="116"/>
      <c r="D57" s="117" t="s">
        <v>94</v>
      </c>
      <c r="E57" s="117"/>
      <c r="F57" s="117"/>
      <c r="G57" s="117"/>
      <c r="H57" s="117"/>
      <c r="I57" s="118"/>
      <c r="J57" s="117" t="s">
        <v>95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'100.2 - Prodloužení komun...'!K32</f>
        <v>0</v>
      </c>
      <c r="AH57" s="118"/>
      <c r="AI57" s="118"/>
      <c r="AJ57" s="118"/>
      <c r="AK57" s="118"/>
      <c r="AL57" s="118"/>
      <c r="AM57" s="118"/>
      <c r="AN57" s="119">
        <f>SUM(AG57,AV57)</f>
        <v>0</v>
      </c>
      <c r="AO57" s="118"/>
      <c r="AP57" s="118"/>
      <c r="AQ57" s="120" t="s">
        <v>87</v>
      </c>
      <c r="AR57" s="121"/>
      <c r="AS57" s="122">
        <f>'100.2 - Prodloužení komun...'!K30</f>
        <v>0</v>
      </c>
      <c r="AT57" s="123">
        <f>'100.2 - Prodloužení komun...'!K31</f>
        <v>0</v>
      </c>
      <c r="AU57" s="123">
        <v>0</v>
      </c>
      <c r="AV57" s="123">
        <f>ROUND(SUM(AX57:AY57),2)</f>
        <v>0</v>
      </c>
      <c r="AW57" s="124">
        <f>'100.2 - Prodloužení komun...'!T88</f>
        <v>0</v>
      </c>
      <c r="AX57" s="123">
        <f>'100.2 - Prodloužení komun...'!K35</f>
        <v>0</v>
      </c>
      <c r="AY57" s="123">
        <f>'100.2 - Prodloužení komun...'!K36</f>
        <v>0</v>
      </c>
      <c r="AZ57" s="123">
        <f>'100.2 - Prodloužení komun...'!K37</f>
        <v>0</v>
      </c>
      <c r="BA57" s="123">
        <f>'100.2 - Prodloužení komun...'!K38</f>
        <v>0</v>
      </c>
      <c r="BB57" s="123">
        <f>'100.2 - Prodloužení komun...'!F35</f>
        <v>0</v>
      </c>
      <c r="BC57" s="123">
        <f>'100.2 - Prodloužení komun...'!F36</f>
        <v>0</v>
      </c>
      <c r="BD57" s="123">
        <f>'100.2 - Prodloužení komun...'!F37</f>
        <v>0</v>
      </c>
      <c r="BE57" s="123">
        <f>'100.2 - Prodloužení komun...'!F38</f>
        <v>0</v>
      </c>
      <c r="BF57" s="125">
        <f>'100.2 - Prodloužení komun...'!F39</f>
        <v>0</v>
      </c>
      <c r="BG57" s="7"/>
      <c r="BT57" s="126" t="s">
        <v>88</v>
      </c>
      <c r="BV57" s="126" t="s">
        <v>82</v>
      </c>
      <c r="BW57" s="126" t="s">
        <v>96</v>
      </c>
      <c r="BX57" s="126" t="s">
        <v>6</v>
      </c>
      <c r="CL57" s="126" t="s">
        <v>20</v>
      </c>
      <c r="CM57" s="126" t="s">
        <v>90</v>
      </c>
    </row>
    <row r="58" s="7" customFormat="1" ht="16.5" customHeight="1">
      <c r="A58" s="114" t="s">
        <v>84</v>
      </c>
      <c r="B58" s="115"/>
      <c r="C58" s="116"/>
      <c r="D58" s="117" t="s">
        <v>97</v>
      </c>
      <c r="E58" s="117"/>
      <c r="F58" s="117"/>
      <c r="G58" s="117"/>
      <c r="H58" s="117"/>
      <c r="I58" s="118"/>
      <c r="J58" s="117" t="s">
        <v>98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9">
        <f>'VON - Vedlejší rozpočtové...'!K32</f>
        <v>0</v>
      </c>
      <c r="AH58" s="118"/>
      <c r="AI58" s="118"/>
      <c r="AJ58" s="118"/>
      <c r="AK58" s="118"/>
      <c r="AL58" s="118"/>
      <c r="AM58" s="118"/>
      <c r="AN58" s="119">
        <f>SUM(AG58,AV58)</f>
        <v>0</v>
      </c>
      <c r="AO58" s="118"/>
      <c r="AP58" s="118"/>
      <c r="AQ58" s="120" t="s">
        <v>87</v>
      </c>
      <c r="AR58" s="121"/>
      <c r="AS58" s="127">
        <f>'VON - Vedlejší rozpočtové...'!K30</f>
        <v>0</v>
      </c>
      <c r="AT58" s="128">
        <f>'VON - Vedlejší rozpočtové...'!K31</f>
        <v>0</v>
      </c>
      <c r="AU58" s="128">
        <v>0</v>
      </c>
      <c r="AV58" s="128">
        <f>ROUND(SUM(AX58:AY58),2)</f>
        <v>0</v>
      </c>
      <c r="AW58" s="129">
        <f>'VON - Vedlejší rozpočtové...'!T86</f>
        <v>0</v>
      </c>
      <c r="AX58" s="128">
        <f>'VON - Vedlejší rozpočtové...'!K35</f>
        <v>0</v>
      </c>
      <c r="AY58" s="128">
        <f>'VON - Vedlejší rozpočtové...'!K36</f>
        <v>0</v>
      </c>
      <c r="AZ58" s="128">
        <f>'VON - Vedlejší rozpočtové...'!K37</f>
        <v>0</v>
      </c>
      <c r="BA58" s="128">
        <f>'VON - Vedlejší rozpočtové...'!K38</f>
        <v>0</v>
      </c>
      <c r="BB58" s="128">
        <f>'VON - Vedlejší rozpočtové...'!F35</f>
        <v>0</v>
      </c>
      <c r="BC58" s="128">
        <f>'VON - Vedlejší rozpočtové...'!F36</f>
        <v>0</v>
      </c>
      <c r="BD58" s="128">
        <f>'VON - Vedlejší rozpočtové...'!F37</f>
        <v>0</v>
      </c>
      <c r="BE58" s="128">
        <f>'VON - Vedlejší rozpočtové...'!F38</f>
        <v>0</v>
      </c>
      <c r="BF58" s="130">
        <f>'VON - Vedlejší rozpočtové...'!F39</f>
        <v>0</v>
      </c>
      <c r="BG58" s="7"/>
      <c r="BT58" s="126" t="s">
        <v>88</v>
      </c>
      <c r="BV58" s="126" t="s">
        <v>82</v>
      </c>
      <c r="BW58" s="126" t="s">
        <v>99</v>
      </c>
      <c r="BX58" s="126" t="s">
        <v>6</v>
      </c>
      <c r="CL58" s="126" t="s">
        <v>100</v>
      </c>
      <c r="CM58" s="126" t="s">
        <v>90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</row>
  </sheetData>
  <sheetProtection sheet="1" formatColumns="0" formatRows="0" objects="1" scenarios="1" spinCount="100000" saltValue="3AoPV38ygimTHo0SK56g1QOdxgIP/oZKFdk0yJzyZrjbiDGGmIsFjepK1QrEHIDNtNNgWuYnk2H0+CCUup1FWw==" hashValue="61E9+vO9RWT8xnBU1McneE5eiamW3gQX1qRORnrVa48YIXPATLc8E2sfX6/ZAMAp9JVNAU6abWSObOaVIDB6fQ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G5:BG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G2"/>
  </mergeCells>
  <hyperlinks>
    <hyperlink ref="A55" location="'100.3 - Komunikace-krytov...'!C2" display="/"/>
    <hyperlink ref="A56" location="'100.1 - Komunikace podkla...'!C2" display="/"/>
    <hyperlink ref="A57" location="'100.2 - Prodloužení komun...'!C2" display="/"/>
    <hyperlink ref="A58" location="'VO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89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21"/>
      <c r="AT3" s="18" t="s">
        <v>90</v>
      </c>
    </row>
    <row r="4" s="1" customFormat="1" ht="24.96" customHeight="1">
      <c r="B4" s="21"/>
      <c r="D4" s="133" t="s">
        <v>101</v>
      </c>
      <c r="M4" s="21"/>
      <c r="N4" s="134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35" t="s">
        <v>17</v>
      </c>
      <c r="M6" s="21"/>
    </row>
    <row r="7" s="1" customFormat="1" ht="16.5" customHeight="1">
      <c r="B7" s="21"/>
      <c r="E7" s="136" t="str">
        <f>'Rekapitulace stavby'!K6</f>
        <v>Komunikace pro lokalitu RD, Smidary</v>
      </c>
      <c r="F7" s="135"/>
      <c r="G7" s="135"/>
      <c r="H7" s="135"/>
      <c r="M7" s="21"/>
    </row>
    <row r="8" s="2" customFormat="1" ht="12" customHeight="1">
      <c r="A8" s="40"/>
      <c r="B8" s="46"/>
      <c r="C8" s="40"/>
      <c r="D8" s="135" t="s">
        <v>102</v>
      </c>
      <c r="E8" s="40"/>
      <c r="F8" s="40"/>
      <c r="G8" s="40"/>
      <c r="H8" s="40"/>
      <c r="I8" s="40"/>
      <c r="J8" s="40"/>
      <c r="K8" s="40"/>
      <c r="L8" s="40"/>
      <c r="M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103</v>
      </c>
      <c r="F9" s="40"/>
      <c r="G9" s="40"/>
      <c r="H9" s="40"/>
      <c r="I9" s="40"/>
      <c r="J9" s="40"/>
      <c r="K9" s="40"/>
      <c r="L9" s="40"/>
      <c r="M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19</v>
      </c>
      <c r="E11" s="40"/>
      <c r="F11" s="139" t="s">
        <v>20</v>
      </c>
      <c r="G11" s="40"/>
      <c r="H11" s="40"/>
      <c r="I11" s="135" t="s">
        <v>21</v>
      </c>
      <c r="J11" s="139" t="s">
        <v>104</v>
      </c>
      <c r="K11" s="40"/>
      <c r="L11" s="40"/>
      <c r="M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23</v>
      </c>
      <c r="E12" s="40"/>
      <c r="F12" s="139" t="s">
        <v>24</v>
      </c>
      <c r="G12" s="40"/>
      <c r="H12" s="40"/>
      <c r="I12" s="135" t="s">
        <v>25</v>
      </c>
      <c r="J12" s="140" t="str">
        <f>'Rekapitulace stavby'!AN8</f>
        <v>9. 6. 2024</v>
      </c>
      <c r="K12" s="40"/>
      <c r="L12" s="40"/>
      <c r="M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1" t="s">
        <v>27</v>
      </c>
      <c r="E13" s="40"/>
      <c r="F13" s="142" t="s">
        <v>28</v>
      </c>
      <c r="G13" s="40"/>
      <c r="H13" s="40"/>
      <c r="I13" s="141" t="s">
        <v>29</v>
      </c>
      <c r="J13" s="142" t="s">
        <v>30</v>
      </c>
      <c r="K13" s="40"/>
      <c r="L13" s="40"/>
      <c r="M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31</v>
      </c>
      <c r="E14" s="40"/>
      <c r="F14" s="40"/>
      <c r="G14" s="40"/>
      <c r="H14" s="40"/>
      <c r="I14" s="135" t="s">
        <v>32</v>
      </c>
      <c r="J14" s="139" t="s">
        <v>33</v>
      </c>
      <c r="K14" s="40"/>
      <c r="L14" s="40"/>
      <c r="M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34</v>
      </c>
      <c r="F15" s="40"/>
      <c r="G15" s="40"/>
      <c r="H15" s="40"/>
      <c r="I15" s="135" t="s">
        <v>35</v>
      </c>
      <c r="J15" s="139" t="s">
        <v>33</v>
      </c>
      <c r="K15" s="40"/>
      <c r="L15" s="40"/>
      <c r="M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36</v>
      </c>
      <c r="E17" s="40"/>
      <c r="F17" s="40"/>
      <c r="G17" s="40"/>
      <c r="H17" s="40"/>
      <c r="I17" s="135" t="s">
        <v>32</v>
      </c>
      <c r="J17" s="34" t="str">
        <f>'Rekapitulace stavby'!AN13</f>
        <v>Vyplň údaj</v>
      </c>
      <c r="K17" s="40"/>
      <c r="L17" s="40"/>
      <c r="M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35" t="s">
        <v>35</v>
      </c>
      <c r="J18" s="34" t="str">
        <f>'Rekapitulace stavby'!AN14</f>
        <v>Vyplň údaj</v>
      </c>
      <c r="K18" s="40"/>
      <c r="L18" s="40"/>
      <c r="M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38</v>
      </c>
      <c r="E20" s="40"/>
      <c r="F20" s="40"/>
      <c r="G20" s="40"/>
      <c r="H20" s="40"/>
      <c r="I20" s="135" t="s">
        <v>32</v>
      </c>
      <c r="J20" s="139" t="str">
        <f>IF('Rekapitulace stavby'!AN16="","",'Rekapitulace stavby'!AN16)</f>
        <v/>
      </c>
      <c r="K20" s="40"/>
      <c r="L20" s="40"/>
      <c r="M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35</v>
      </c>
      <c r="J21" s="139" t="str">
        <f>IF('Rekapitulace stavby'!AN17="","",'Rekapitulace stavby'!AN17)</f>
        <v/>
      </c>
      <c r="K21" s="40"/>
      <c r="L21" s="40"/>
      <c r="M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40</v>
      </c>
      <c r="E23" s="40"/>
      <c r="F23" s="40"/>
      <c r="G23" s="40"/>
      <c r="H23" s="40"/>
      <c r="I23" s="135" t="s">
        <v>32</v>
      </c>
      <c r="J23" s="139" t="s">
        <v>33</v>
      </c>
      <c r="K23" s="40"/>
      <c r="L23" s="40"/>
      <c r="M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41</v>
      </c>
      <c r="F24" s="40"/>
      <c r="G24" s="40"/>
      <c r="H24" s="40"/>
      <c r="I24" s="135" t="s">
        <v>35</v>
      </c>
      <c r="J24" s="139" t="s">
        <v>33</v>
      </c>
      <c r="K24" s="40"/>
      <c r="L24" s="40"/>
      <c r="M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42</v>
      </c>
      <c r="E26" s="40"/>
      <c r="F26" s="40"/>
      <c r="G26" s="40"/>
      <c r="H26" s="40"/>
      <c r="I26" s="40"/>
      <c r="J26" s="40"/>
      <c r="K26" s="40"/>
      <c r="L26" s="40"/>
      <c r="M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3"/>
      <c r="B27" s="144"/>
      <c r="C27" s="143"/>
      <c r="D27" s="143"/>
      <c r="E27" s="145" t="s">
        <v>33</v>
      </c>
      <c r="F27" s="145"/>
      <c r="G27" s="145"/>
      <c r="H27" s="145"/>
      <c r="I27" s="143"/>
      <c r="J27" s="143"/>
      <c r="K27" s="143"/>
      <c r="L27" s="143"/>
      <c r="M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7"/>
      <c r="E29" s="147"/>
      <c r="F29" s="147"/>
      <c r="G29" s="147"/>
      <c r="H29" s="147"/>
      <c r="I29" s="147"/>
      <c r="J29" s="147"/>
      <c r="K29" s="147"/>
      <c r="L29" s="147"/>
      <c r="M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>
      <c r="A30" s="40"/>
      <c r="B30" s="46"/>
      <c r="C30" s="40"/>
      <c r="D30" s="40"/>
      <c r="E30" s="135" t="s">
        <v>105</v>
      </c>
      <c r="F30" s="40"/>
      <c r="G30" s="40"/>
      <c r="H30" s="40"/>
      <c r="I30" s="40"/>
      <c r="J30" s="40"/>
      <c r="K30" s="148">
        <f>I61</f>
        <v>0</v>
      </c>
      <c r="L30" s="40"/>
      <c r="M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>
      <c r="A31" s="40"/>
      <c r="B31" s="46"/>
      <c r="C31" s="40"/>
      <c r="D31" s="40"/>
      <c r="E31" s="135" t="s">
        <v>106</v>
      </c>
      <c r="F31" s="40"/>
      <c r="G31" s="40"/>
      <c r="H31" s="40"/>
      <c r="I31" s="40"/>
      <c r="J31" s="40"/>
      <c r="K31" s="148">
        <f>J61</f>
        <v>0</v>
      </c>
      <c r="L31" s="40"/>
      <c r="M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49" t="s">
        <v>44</v>
      </c>
      <c r="E32" s="40"/>
      <c r="F32" s="40"/>
      <c r="G32" s="40"/>
      <c r="H32" s="40"/>
      <c r="I32" s="40"/>
      <c r="J32" s="40"/>
      <c r="K32" s="150">
        <f>ROUND(K84, 2)</f>
        <v>0</v>
      </c>
      <c r="L32" s="40"/>
      <c r="M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47"/>
      <c r="E33" s="147"/>
      <c r="F33" s="147"/>
      <c r="G33" s="147"/>
      <c r="H33" s="147"/>
      <c r="I33" s="147"/>
      <c r="J33" s="147"/>
      <c r="K33" s="147"/>
      <c r="L33" s="147"/>
      <c r="M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1" t="s">
        <v>46</v>
      </c>
      <c r="G34" s="40"/>
      <c r="H34" s="40"/>
      <c r="I34" s="151" t="s">
        <v>45</v>
      </c>
      <c r="J34" s="40"/>
      <c r="K34" s="151" t="s">
        <v>47</v>
      </c>
      <c r="L34" s="40"/>
      <c r="M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2" t="s">
        <v>48</v>
      </c>
      <c r="E35" s="135" t="s">
        <v>49</v>
      </c>
      <c r="F35" s="148">
        <f>ROUND((SUM(BE84:BE158)),  2)</f>
        <v>0</v>
      </c>
      <c r="G35" s="40"/>
      <c r="H35" s="40"/>
      <c r="I35" s="153">
        <v>0.20999999999999999</v>
      </c>
      <c r="J35" s="40"/>
      <c r="K35" s="148">
        <f>ROUND(((SUM(BE84:BE158))*I35),  2)</f>
        <v>0</v>
      </c>
      <c r="L35" s="40"/>
      <c r="M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35" t="s">
        <v>50</v>
      </c>
      <c r="F36" s="148">
        <f>ROUND((SUM(BF84:BF158)),  2)</f>
        <v>0</v>
      </c>
      <c r="G36" s="40"/>
      <c r="H36" s="40"/>
      <c r="I36" s="153">
        <v>0.12</v>
      </c>
      <c r="J36" s="40"/>
      <c r="K36" s="148">
        <f>ROUND(((SUM(BF84:BF158))*I36),  2)</f>
        <v>0</v>
      </c>
      <c r="L36" s="40"/>
      <c r="M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51</v>
      </c>
      <c r="F37" s="148">
        <f>ROUND((SUM(BG84:BG158)),  2)</f>
        <v>0</v>
      </c>
      <c r="G37" s="40"/>
      <c r="H37" s="40"/>
      <c r="I37" s="153">
        <v>0.20999999999999999</v>
      </c>
      <c r="J37" s="40"/>
      <c r="K37" s="148">
        <f>0</f>
        <v>0</v>
      </c>
      <c r="L37" s="40"/>
      <c r="M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35" t="s">
        <v>52</v>
      </c>
      <c r="F38" s="148">
        <f>ROUND((SUM(BH84:BH158)),  2)</f>
        <v>0</v>
      </c>
      <c r="G38" s="40"/>
      <c r="H38" s="40"/>
      <c r="I38" s="153">
        <v>0.12</v>
      </c>
      <c r="J38" s="40"/>
      <c r="K38" s="148">
        <f>0</f>
        <v>0</v>
      </c>
      <c r="L38" s="40"/>
      <c r="M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35" t="s">
        <v>53</v>
      </c>
      <c r="F39" s="148">
        <f>ROUND((SUM(BI84:BI158)),  2)</f>
        <v>0</v>
      </c>
      <c r="G39" s="40"/>
      <c r="H39" s="40"/>
      <c r="I39" s="153">
        <v>0</v>
      </c>
      <c r="J39" s="40"/>
      <c r="K39" s="148">
        <f>0</f>
        <v>0</v>
      </c>
      <c r="L39" s="40"/>
      <c r="M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54"/>
      <c r="D41" s="155" t="s">
        <v>54</v>
      </c>
      <c r="E41" s="156"/>
      <c r="F41" s="156"/>
      <c r="G41" s="157" t="s">
        <v>55</v>
      </c>
      <c r="H41" s="158" t="s">
        <v>56</v>
      </c>
      <c r="I41" s="156"/>
      <c r="J41" s="156"/>
      <c r="K41" s="159">
        <f>SUM(K32:K39)</f>
        <v>0</v>
      </c>
      <c r="L41" s="160"/>
      <c r="M41" s="137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37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4" t="s">
        <v>107</v>
      </c>
      <c r="D47" s="42"/>
      <c r="E47" s="42"/>
      <c r="F47" s="42"/>
      <c r="G47" s="42"/>
      <c r="H47" s="42"/>
      <c r="I47" s="42"/>
      <c r="J47" s="42"/>
      <c r="K47" s="42"/>
      <c r="L47" s="42"/>
      <c r="M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17</v>
      </c>
      <c r="D49" s="42"/>
      <c r="E49" s="42"/>
      <c r="F49" s="42"/>
      <c r="G49" s="42"/>
      <c r="H49" s="42"/>
      <c r="I49" s="42"/>
      <c r="J49" s="42"/>
      <c r="K49" s="42"/>
      <c r="L49" s="42"/>
      <c r="M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65" t="str">
        <f>E7</f>
        <v>Komunikace pro lokalitu RD, Smidary</v>
      </c>
      <c r="F50" s="33"/>
      <c r="G50" s="33"/>
      <c r="H50" s="33"/>
      <c r="I50" s="42"/>
      <c r="J50" s="42"/>
      <c r="K50" s="42"/>
      <c r="L50" s="42"/>
      <c r="M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3" t="s">
        <v>102</v>
      </c>
      <c r="D51" s="42"/>
      <c r="E51" s="42"/>
      <c r="F51" s="42"/>
      <c r="G51" s="42"/>
      <c r="H51" s="42"/>
      <c r="I51" s="42"/>
      <c r="J51" s="42"/>
      <c r="K51" s="42"/>
      <c r="L51" s="42"/>
      <c r="M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6.5" customHeight="1">
      <c r="A52" s="40"/>
      <c r="B52" s="41"/>
      <c r="C52" s="42"/>
      <c r="D52" s="42"/>
      <c r="E52" s="71" t="str">
        <f>E9</f>
        <v>100.3 - Komunikace-krytové vrstvy (větev A,B,C)</v>
      </c>
      <c r="F52" s="42"/>
      <c r="G52" s="42"/>
      <c r="H52" s="42"/>
      <c r="I52" s="42"/>
      <c r="J52" s="42"/>
      <c r="K52" s="42"/>
      <c r="L52" s="42"/>
      <c r="M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2" customHeight="1">
      <c r="A54" s="40"/>
      <c r="B54" s="41"/>
      <c r="C54" s="33" t="s">
        <v>23</v>
      </c>
      <c r="D54" s="42"/>
      <c r="E54" s="42"/>
      <c r="F54" s="28" t="str">
        <f>F12</f>
        <v>Smidary</v>
      </c>
      <c r="G54" s="42"/>
      <c r="H54" s="42"/>
      <c r="I54" s="33" t="s">
        <v>25</v>
      </c>
      <c r="J54" s="74" t="str">
        <f>IF(J12="","",J12)</f>
        <v>9. 6. 2024</v>
      </c>
      <c r="K54" s="42"/>
      <c r="L54" s="42"/>
      <c r="M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5.15" customHeight="1">
      <c r="A56" s="40"/>
      <c r="B56" s="41"/>
      <c r="C56" s="33" t="s">
        <v>31</v>
      </c>
      <c r="D56" s="42"/>
      <c r="E56" s="42"/>
      <c r="F56" s="28" t="str">
        <f>E15</f>
        <v>Obec Smidary</v>
      </c>
      <c r="G56" s="42"/>
      <c r="H56" s="42"/>
      <c r="I56" s="33" t="s">
        <v>38</v>
      </c>
      <c r="J56" s="38" t="str">
        <f>E21</f>
        <v xml:space="preserve"> </v>
      </c>
      <c r="K56" s="42"/>
      <c r="L56" s="42"/>
      <c r="M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5.15" customHeight="1">
      <c r="A57" s="40"/>
      <c r="B57" s="41"/>
      <c r="C57" s="33" t="s">
        <v>36</v>
      </c>
      <c r="D57" s="42"/>
      <c r="E57" s="42"/>
      <c r="F57" s="28" t="str">
        <f>IF(E18="","",E18)</f>
        <v>Vyplň údaj</v>
      </c>
      <c r="G57" s="42"/>
      <c r="H57" s="42"/>
      <c r="I57" s="33" t="s">
        <v>40</v>
      </c>
      <c r="J57" s="38" t="str">
        <f>E24</f>
        <v>Daniel Kadavý</v>
      </c>
      <c r="K57" s="42"/>
      <c r="L57" s="42"/>
      <c r="M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9.28" customHeight="1">
      <c r="A59" s="40"/>
      <c r="B59" s="41"/>
      <c r="C59" s="166" t="s">
        <v>108</v>
      </c>
      <c r="D59" s="167"/>
      <c r="E59" s="167"/>
      <c r="F59" s="167"/>
      <c r="G59" s="167"/>
      <c r="H59" s="167"/>
      <c r="I59" s="168" t="s">
        <v>109</v>
      </c>
      <c r="J59" s="168" t="s">
        <v>110</v>
      </c>
      <c r="K59" s="168" t="s">
        <v>111</v>
      </c>
      <c r="L59" s="167"/>
      <c r="M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137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2.8" customHeight="1">
      <c r="A61" s="40"/>
      <c r="B61" s="41"/>
      <c r="C61" s="169" t="s">
        <v>78</v>
      </c>
      <c r="D61" s="42"/>
      <c r="E61" s="42"/>
      <c r="F61" s="42"/>
      <c r="G61" s="42"/>
      <c r="H61" s="42"/>
      <c r="I61" s="104">
        <f>Q84</f>
        <v>0</v>
      </c>
      <c r="J61" s="104">
        <f>R84</f>
        <v>0</v>
      </c>
      <c r="K61" s="104">
        <f>K84</f>
        <v>0</v>
      </c>
      <c r="L61" s="42"/>
      <c r="M61" s="137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U61" s="18" t="s">
        <v>112</v>
      </c>
    </row>
    <row r="62" s="9" customFormat="1" ht="24.96" customHeight="1">
      <c r="A62" s="9"/>
      <c r="B62" s="170"/>
      <c r="C62" s="171"/>
      <c r="D62" s="172" t="s">
        <v>113</v>
      </c>
      <c r="E62" s="173"/>
      <c r="F62" s="173"/>
      <c r="G62" s="173"/>
      <c r="H62" s="173"/>
      <c r="I62" s="174">
        <f>Q85</f>
        <v>0</v>
      </c>
      <c r="J62" s="174">
        <f>R85</f>
        <v>0</v>
      </c>
      <c r="K62" s="174">
        <f>K85</f>
        <v>0</v>
      </c>
      <c r="L62" s="171"/>
      <c r="M62" s="17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6"/>
      <c r="C63" s="177"/>
      <c r="D63" s="178" t="s">
        <v>114</v>
      </c>
      <c r="E63" s="179"/>
      <c r="F63" s="179"/>
      <c r="G63" s="179"/>
      <c r="H63" s="179"/>
      <c r="I63" s="180">
        <f>Q86</f>
        <v>0</v>
      </c>
      <c r="J63" s="180">
        <f>R86</f>
        <v>0</v>
      </c>
      <c r="K63" s="180">
        <f>K86</f>
        <v>0</v>
      </c>
      <c r="L63" s="177"/>
      <c r="M63" s="18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6"/>
      <c r="C64" s="177"/>
      <c r="D64" s="178" t="s">
        <v>115</v>
      </c>
      <c r="E64" s="179"/>
      <c r="F64" s="179"/>
      <c r="G64" s="179"/>
      <c r="H64" s="179"/>
      <c r="I64" s="180">
        <f>Q152</f>
        <v>0</v>
      </c>
      <c r="J64" s="180">
        <f>R152</f>
        <v>0</v>
      </c>
      <c r="K64" s="180">
        <f>K152</f>
        <v>0</v>
      </c>
      <c r="L64" s="177"/>
      <c r="M64" s="18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4" t="s">
        <v>116</v>
      </c>
      <c r="D71" s="42"/>
      <c r="E71" s="42"/>
      <c r="F71" s="42"/>
      <c r="G71" s="42"/>
      <c r="H71" s="42"/>
      <c r="I71" s="42"/>
      <c r="J71" s="42"/>
      <c r="K71" s="42"/>
      <c r="L71" s="42"/>
      <c r="M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3" t="s">
        <v>17</v>
      </c>
      <c r="D73" s="42"/>
      <c r="E73" s="42"/>
      <c r="F73" s="42"/>
      <c r="G73" s="42"/>
      <c r="H73" s="42"/>
      <c r="I73" s="42"/>
      <c r="J73" s="42"/>
      <c r="K73" s="42"/>
      <c r="L73" s="42"/>
      <c r="M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5" t="str">
        <f>E7</f>
        <v>Komunikace pro lokalitu RD, Smidary</v>
      </c>
      <c r="F74" s="33"/>
      <c r="G74" s="33"/>
      <c r="H74" s="33"/>
      <c r="I74" s="42"/>
      <c r="J74" s="42"/>
      <c r="K74" s="42"/>
      <c r="L74" s="42"/>
      <c r="M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3" t="s">
        <v>102</v>
      </c>
      <c r="D75" s="42"/>
      <c r="E75" s="42"/>
      <c r="F75" s="42"/>
      <c r="G75" s="42"/>
      <c r="H75" s="42"/>
      <c r="I75" s="42"/>
      <c r="J75" s="42"/>
      <c r="K75" s="42"/>
      <c r="L75" s="42"/>
      <c r="M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100.3 - Komunikace-krytové vrstvy (větev A,B,C)</v>
      </c>
      <c r="F76" s="42"/>
      <c r="G76" s="42"/>
      <c r="H76" s="42"/>
      <c r="I76" s="42"/>
      <c r="J76" s="42"/>
      <c r="K76" s="42"/>
      <c r="L76" s="42"/>
      <c r="M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3" t="s">
        <v>23</v>
      </c>
      <c r="D78" s="42"/>
      <c r="E78" s="42"/>
      <c r="F78" s="28" t="str">
        <f>F12</f>
        <v>Smidary</v>
      </c>
      <c r="G78" s="42"/>
      <c r="H78" s="42"/>
      <c r="I78" s="33" t="s">
        <v>25</v>
      </c>
      <c r="J78" s="74" t="str">
        <f>IF(J12="","",J12)</f>
        <v>9. 6. 2024</v>
      </c>
      <c r="K78" s="42"/>
      <c r="L78" s="42"/>
      <c r="M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3" t="s">
        <v>31</v>
      </c>
      <c r="D80" s="42"/>
      <c r="E80" s="42"/>
      <c r="F80" s="28" t="str">
        <f>E15</f>
        <v>Obec Smidary</v>
      </c>
      <c r="G80" s="42"/>
      <c r="H80" s="42"/>
      <c r="I80" s="33" t="s">
        <v>38</v>
      </c>
      <c r="J80" s="38" t="str">
        <f>E21</f>
        <v xml:space="preserve"> </v>
      </c>
      <c r="K80" s="42"/>
      <c r="L80" s="42"/>
      <c r="M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3" t="s">
        <v>36</v>
      </c>
      <c r="D81" s="42"/>
      <c r="E81" s="42"/>
      <c r="F81" s="28" t="str">
        <f>IF(E18="","",E18)</f>
        <v>Vyplň údaj</v>
      </c>
      <c r="G81" s="42"/>
      <c r="H81" s="42"/>
      <c r="I81" s="33" t="s">
        <v>40</v>
      </c>
      <c r="J81" s="38" t="str">
        <f>E24</f>
        <v>Daniel Kadavý</v>
      </c>
      <c r="K81" s="42"/>
      <c r="L81" s="42"/>
      <c r="M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2"/>
      <c r="B83" s="183"/>
      <c r="C83" s="184" t="s">
        <v>117</v>
      </c>
      <c r="D83" s="185" t="s">
        <v>63</v>
      </c>
      <c r="E83" s="185" t="s">
        <v>59</v>
      </c>
      <c r="F83" s="185" t="s">
        <v>60</v>
      </c>
      <c r="G83" s="185" t="s">
        <v>118</v>
      </c>
      <c r="H83" s="185" t="s">
        <v>119</v>
      </c>
      <c r="I83" s="185" t="s">
        <v>120</v>
      </c>
      <c r="J83" s="185" t="s">
        <v>121</v>
      </c>
      <c r="K83" s="185" t="s">
        <v>111</v>
      </c>
      <c r="L83" s="186" t="s">
        <v>122</v>
      </c>
      <c r="M83" s="187"/>
      <c r="N83" s="94" t="s">
        <v>33</v>
      </c>
      <c r="O83" s="95" t="s">
        <v>48</v>
      </c>
      <c r="P83" s="95" t="s">
        <v>123</v>
      </c>
      <c r="Q83" s="95" t="s">
        <v>124</v>
      </c>
      <c r="R83" s="95" t="s">
        <v>125</v>
      </c>
      <c r="S83" s="95" t="s">
        <v>126</v>
      </c>
      <c r="T83" s="95" t="s">
        <v>127</v>
      </c>
      <c r="U83" s="95" t="s">
        <v>128</v>
      </c>
      <c r="V83" s="95" t="s">
        <v>129</v>
      </c>
      <c r="W83" s="95" t="s">
        <v>130</v>
      </c>
      <c r="X83" s="96" t="s">
        <v>131</v>
      </c>
      <c r="Y83" s="182"/>
      <c r="Z83" s="182"/>
      <c r="AA83" s="182"/>
      <c r="AB83" s="182"/>
      <c r="AC83" s="182"/>
      <c r="AD83" s="182"/>
      <c r="AE83" s="182"/>
    </row>
    <row r="84" s="2" customFormat="1" ht="22.8" customHeight="1">
      <c r="A84" s="40"/>
      <c r="B84" s="41"/>
      <c r="C84" s="101" t="s">
        <v>132</v>
      </c>
      <c r="D84" s="42"/>
      <c r="E84" s="42"/>
      <c r="F84" s="42"/>
      <c r="G84" s="42"/>
      <c r="H84" s="42"/>
      <c r="I84" s="42"/>
      <c r="J84" s="42"/>
      <c r="K84" s="188">
        <f>BK84</f>
        <v>0</v>
      </c>
      <c r="L84" s="42"/>
      <c r="M84" s="46"/>
      <c r="N84" s="97"/>
      <c r="O84" s="189"/>
      <c r="P84" s="98"/>
      <c r="Q84" s="190">
        <f>Q85</f>
        <v>0</v>
      </c>
      <c r="R84" s="190">
        <f>R85</f>
        <v>0</v>
      </c>
      <c r="S84" s="98"/>
      <c r="T84" s="191">
        <f>T85</f>
        <v>0</v>
      </c>
      <c r="U84" s="98"/>
      <c r="V84" s="191">
        <f>V85</f>
        <v>464.51898</v>
      </c>
      <c r="W84" s="98"/>
      <c r="X84" s="192">
        <f>X85</f>
        <v>0</v>
      </c>
      <c r="Y84" s="40"/>
      <c r="Z84" s="40"/>
      <c r="AA84" s="40"/>
      <c r="AB84" s="40"/>
      <c r="AC84" s="40"/>
      <c r="AD84" s="40"/>
      <c r="AE84" s="40"/>
      <c r="AT84" s="18" t="s">
        <v>79</v>
      </c>
      <c r="AU84" s="18" t="s">
        <v>112</v>
      </c>
      <c r="BK84" s="193">
        <f>BK85</f>
        <v>0</v>
      </c>
    </row>
    <row r="85" s="12" customFormat="1" ht="25.92" customHeight="1">
      <c r="A85" s="12"/>
      <c r="B85" s="194"/>
      <c r="C85" s="195"/>
      <c r="D85" s="196" t="s">
        <v>79</v>
      </c>
      <c r="E85" s="197" t="s">
        <v>133</v>
      </c>
      <c r="F85" s="197" t="s">
        <v>134</v>
      </c>
      <c r="G85" s="195"/>
      <c r="H85" s="195"/>
      <c r="I85" s="198"/>
      <c r="J85" s="198"/>
      <c r="K85" s="199">
        <f>BK85</f>
        <v>0</v>
      </c>
      <c r="L85" s="195"/>
      <c r="M85" s="200"/>
      <c r="N85" s="201"/>
      <c r="O85" s="202"/>
      <c r="P85" s="202"/>
      <c r="Q85" s="203">
        <f>Q86+Q152</f>
        <v>0</v>
      </c>
      <c r="R85" s="203">
        <f>R86+R152</f>
        <v>0</v>
      </c>
      <c r="S85" s="202"/>
      <c r="T85" s="204">
        <f>T86+T152</f>
        <v>0</v>
      </c>
      <c r="U85" s="202"/>
      <c r="V85" s="204">
        <f>V86+V152</f>
        <v>464.51898</v>
      </c>
      <c r="W85" s="202"/>
      <c r="X85" s="205">
        <f>X86+X152</f>
        <v>0</v>
      </c>
      <c r="Y85" s="12"/>
      <c r="Z85" s="12"/>
      <c r="AA85" s="12"/>
      <c r="AB85" s="12"/>
      <c r="AC85" s="12"/>
      <c r="AD85" s="12"/>
      <c r="AE85" s="12"/>
      <c r="AR85" s="206" t="s">
        <v>88</v>
      </c>
      <c r="AT85" s="207" t="s">
        <v>79</v>
      </c>
      <c r="AU85" s="207" t="s">
        <v>80</v>
      </c>
      <c r="AY85" s="206" t="s">
        <v>135</v>
      </c>
      <c r="BK85" s="208">
        <f>BK86+BK152</f>
        <v>0</v>
      </c>
    </row>
    <row r="86" s="12" customFormat="1" ht="22.8" customHeight="1">
      <c r="A86" s="12"/>
      <c r="B86" s="194"/>
      <c r="C86" s="195"/>
      <c r="D86" s="196" t="s">
        <v>79</v>
      </c>
      <c r="E86" s="209" t="s">
        <v>136</v>
      </c>
      <c r="F86" s="209" t="s">
        <v>137</v>
      </c>
      <c r="G86" s="195"/>
      <c r="H86" s="195"/>
      <c r="I86" s="198"/>
      <c r="J86" s="198"/>
      <c r="K86" s="210">
        <f>BK86</f>
        <v>0</v>
      </c>
      <c r="L86" s="195"/>
      <c r="M86" s="200"/>
      <c r="N86" s="201"/>
      <c r="O86" s="202"/>
      <c r="P86" s="202"/>
      <c r="Q86" s="203">
        <f>SUM(Q87:Q151)</f>
        <v>0</v>
      </c>
      <c r="R86" s="203">
        <f>SUM(R87:R151)</f>
        <v>0</v>
      </c>
      <c r="S86" s="202"/>
      <c r="T86" s="204">
        <f>SUM(T87:T151)</f>
        <v>0</v>
      </c>
      <c r="U86" s="202"/>
      <c r="V86" s="204">
        <f>SUM(V87:V151)</f>
        <v>464.51898</v>
      </c>
      <c r="W86" s="202"/>
      <c r="X86" s="205">
        <f>SUM(X87:X151)</f>
        <v>0</v>
      </c>
      <c r="Y86" s="12"/>
      <c r="Z86" s="12"/>
      <c r="AA86" s="12"/>
      <c r="AB86" s="12"/>
      <c r="AC86" s="12"/>
      <c r="AD86" s="12"/>
      <c r="AE86" s="12"/>
      <c r="AR86" s="206" t="s">
        <v>88</v>
      </c>
      <c r="AT86" s="207" t="s">
        <v>79</v>
      </c>
      <c r="AU86" s="207" t="s">
        <v>88</v>
      </c>
      <c r="AY86" s="206" t="s">
        <v>135</v>
      </c>
      <c r="BK86" s="208">
        <f>SUM(BK87:BK151)</f>
        <v>0</v>
      </c>
    </row>
    <row r="87" s="2" customFormat="1" ht="24.15" customHeight="1">
      <c r="A87" s="40"/>
      <c r="B87" s="41"/>
      <c r="C87" s="211" t="s">
        <v>88</v>
      </c>
      <c r="D87" s="211" t="s">
        <v>138</v>
      </c>
      <c r="E87" s="212" t="s">
        <v>139</v>
      </c>
      <c r="F87" s="213" t="s">
        <v>140</v>
      </c>
      <c r="G87" s="214" t="s">
        <v>141</v>
      </c>
      <c r="H87" s="215">
        <v>1538</v>
      </c>
      <c r="I87" s="216"/>
      <c r="J87" s="216"/>
      <c r="K87" s="217">
        <f>ROUND(P87*H87,2)</f>
        <v>0</v>
      </c>
      <c r="L87" s="213" t="s">
        <v>142</v>
      </c>
      <c r="M87" s="46"/>
      <c r="N87" s="218" t="s">
        <v>33</v>
      </c>
      <c r="O87" s="219" t="s">
        <v>49</v>
      </c>
      <c r="P87" s="220">
        <f>I87+J87</f>
        <v>0</v>
      </c>
      <c r="Q87" s="220">
        <f>ROUND(I87*H87,2)</f>
        <v>0</v>
      </c>
      <c r="R87" s="220">
        <f>ROUND(J87*H87,2)</f>
        <v>0</v>
      </c>
      <c r="S87" s="86"/>
      <c r="T87" s="221">
        <f>S87*H87</f>
        <v>0</v>
      </c>
      <c r="U87" s="221">
        <v>0</v>
      </c>
      <c r="V87" s="221">
        <f>U87*H87</f>
        <v>0</v>
      </c>
      <c r="W87" s="221">
        <v>0</v>
      </c>
      <c r="X87" s="222">
        <f>W87*H87</f>
        <v>0</v>
      </c>
      <c r="Y87" s="40"/>
      <c r="Z87" s="40"/>
      <c r="AA87" s="40"/>
      <c r="AB87" s="40"/>
      <c r="AC87" s="40"/>
      <c r="AD87" s="40"/>
      <c r="AE87" s="40"/>
      <c r="AR87" s="223" t="s">
        <v>143</v>
      </c>
      <c r="AT87" s="223" t="s">
        <v>138</v>
      </c>
      <c r="AU87" s="223" t="s">
        <v>90</v>
      </c>
      <c r="AY87" s="18" t="s">
        <v>135</v>
      </c>
      <c r="BE87" s="224">
        <f>IF(O87="základní",K87,0)</f>
        <v>0</v>
      </c>
      <c r="BF87" s="224">
        <f>IF(O87="snížená",K87,0)</f>
        <v>0</v>
      </c>
      <c r="BG87" s="224">
        <f>IF(O87="zákl. přenesená",K87,0)</f>
        <v>0</v>
      </c>
      <c r="BH87" s="224">
        <f>IF(O87="sníž. přenesená",K87,0)</f>
        <v>0</v>
      </c>
      <c r="BI87" s="224">
        <f>IF(O87="nulová",K87,0)</f>
        <v>0</v>
      </c>
      <c r="BJ87" s="18" t="s">
        <v>88</v>
      </c>
      <c r="BK87" s="224">
        <f>ROUND(P87*H87,2)</f>
        <v>0</v>
      </c>
      <c r="BL87" s="18" t="s">
        <v>143</v>
      </c>
      <c r="BM87" s="223" t="s">
        <v>144</v>
      </c>
    </row>
    <row r="88" s="2" customFormat="1">
      <c r="A88" s="40"/>
      <c r="B88" s="41"/>
      <c r="C88" s="42"/>
      <c r="D88" s="225" t="s">
        <v>145</v>
      </c>
      <c r="E88" s="42"/>
      <c r="F88" s="226" t="s">
        <v>146</v>
      </c>
      <c r="G88" s="42"/>
      <c r="H88" s="42"/>
      <c r="I88" s="227"/>
      <c r="J88" s="227"/>
      <c r="K88" s="42"/>
      <c r="L88" s="42"/>
      <c r="M88" s="46"/>
      <c r="N88" s="228"/>
      <c r="O88" s="229"/>
      <c r="P88" s="86"/>
      <c r="Q88" s="86"/>
      <c r="R88" s="86"/>
      <c r="S88" s="86"/>
      <c r="T88" s="86"/>
      <c r="U88" s="86"/>
      <c r="V88" s="86"/>
      <c r="W88" s="86"/>
      <c r="X88" s="87"/>
      <c r="Y88" s="40"/>
      <c r="Z88" s="40"/>
      <c r="AA88" s="40"/>
      <c r="AB88" s="40"/>
      <c r="AC88" s="40"/>
      <c r="AD88" s="40"/>
      <c r="AE88" s="40"/>
      <c r="AT88" s="18" t="s">
        <v>145</v>
      </c>
      <c r="AU88" s="18" t="s">
        <v>90</v>
      </c>
    </row>
    <row r="89" s="2" customFormat="1">
      <c r="A89" s="40"/>
      <c r="B89" s="41"/>
      <c r="C89" s="42"/>
      <c r="D89" s="230" t="s">
        <v>147</v>
      </c>
      <c r="E89" s="42"/>
      <c r="F89" s="231" t="s">
        <v>148</v>
      </c>
      <c r="G89" s="42"/>
      <c r="H89" s="42"/>
      <c r="I89" s="227"/>
      <c r="J89" s="227"/>
      <c r="K89" s="42"/>
      <c r="L89" s="42"/>
      <c r="M89" s="46"/>
      <c r="N89" s="228"/>
      <c r="O89" s="229"/>
      <c r="P89" s="86"/>
      <c r="Q89" s="86"/>
      <c r="R89" s="86"/>
      <c r="S89" s="86"/>
      <c r="T89" s="86"/>
      <c r="U89" s="86"/>
      <c r="V89" s="86"/>
      <c r="W89" s="86"/>
      <c r="X89" s="87"/>
      <c r="Y89" s="40"/>
      <c r="Z89" s="40"/>
      <c r="AA89" s="40"/>
      <c r="AB89" s="40"/>
      <c r="AC89" s="40"/>
      <c r="AD89" s="40"/>
      <c r="AE89" s="40"/>
      <c r="AT89" s="18" t="s">
        <v>147</v>
      </c>
      <c r="AU89" s="18" t="s">
        <v>90</v>
      </c>
    </row>
    <row r="90" s="2" customFormat="1" ht="24.15" customHeight="1">
      <c r="A90" s="40"/>
      <c r="B90" s="41"/>
      <c r="C90" s="211" t="s">
        <v>149</v>
      </c>
      <c r="D90" s="211" t="s">
        <v>138</v>
      </c>
      <c r="E90" s="212" t="s">
        <v>150</v>
      </c>
      <c r="F90" s="213" t="s">
        <v>151</v>
      </c>
      <c r="G90" s="214" t="s">
        <v>141</v>
      </c>
      <c r="H90" s="215">
        <v>1535</v>
      </c>
      <c r="I90" s="216"/>
      <c r="J90" s="216"/>
      <c r="K90" s="217">
        <f>ROUND(P90*H90,2)</f>
        <v>0</v>
      </c>
      <c r="L90" s="213" t="s">
        <v>152</v>
      </c>
      <c r="M90" s="46"/>
      <c r="N90" s="218" t="s">
        <v>33</v>
      </c>
      <c r="O90" s="219" t="s">
        <v>49</v>
      </c>
      <c r="P90" s="220">
        <f>I90+J90</f>
        <v>0</v>
      </c>
      <c r="Q90" s="220">
        <f>ROUND(I90*H90,2)</f>
        <v>0</v>
      </c>
      <c r="R90" s="220">
        <f>ROUND(J90*H90,2)</f>
        <v>0</v>
      </c>
      <c r="S90" s="86"/>
      <c r="T90" s="221">
        <f>S90*H90</f>
        <v>0</v>
      </c>
      <c r="U90" s="221">
        <v>0</v>
      </c>
      <c r="V90" s="221">
        <f>U90*H90</f>
        <v>0</v>
      </c>
      <c r="W90" s="221">
        <v>0</v>
      </c>
      <c r="X90" s="222">
        <f>W90*H90</f>
        <v>0</v>
      </c>
      <c r="Y90" s="40"/>
      <c r="Z90" s="40"/>
      <c r="AA90" s="40"/>
      <c r="AB90" s="40"/>
      <c r="AC90" s="40"/>
      <c r="AD90" s="40"/>
      <c r="AE90" s="40"/>
      <c r="AR90" s="223" t="s">
        <v>143</v>
      </c>
      <c r="AT90" s="223" t="s">
        <v>138</v>
      </c>
      <c r="AU90" s="223" t="s">
        <v>90</v>
      </c>
      <c r="AY90" s="18" t="s">
        <v>135</v>
      </c>
      <c r="BE90" s="224">
        <f>IF(O90="základní",K90,0)</f>
        <v>0</v>
      </c>
      <c r="BF90" s="224">
        <f>IF(O90="snížená",K90,0)</f>
        <v>0</v>
      </c>
      <c r="BG90" s="224">
        <f>IF(O90="zákl. přenesená",K90,0)</f>
        <v>0</v>
      </c>
      <c r="BH90" s="224">
        <f>IF(O90="sníž. přenesená",K90,0)</f>
        <v>0</v>
      </c>
      <c r="BI90" s="224">
        <f>IF(O90="nulová",K90,0)</f>
        <v>0</v>
      </c>
      <c r="BJ90" s="18" t="s">
        <v>88</v>
      </c>
      <c r="BK90" s="224">
        <f>ROUND(P90*H90,2)</f>
        <v>0</v>
      </c>
      <c r="BL90" s="18" t="s">
        <v>143</v>
      </c>
      <c r="BM90" s="223" t="s">
        <v>153</v>
      </c>
    </row>
    <row r="91" s="2" customFormat="1">
      <c r="A91" s="40"/>
      <c r="B91" s="41"/>
      <c r="C91" s="42"/>
      <c r="D91" s="225" t="s">
        <v>145</v>
      </c>
      <c r="E91" s="42"/>
      <c r="F91" s="226" t="s">
        <v>151</v>
      </c>
      <c r="G91" s="42"/>
      <c r="H91" s="42"/>
      <c r="I91" s="227"/>
      <c r="J91" s="227"/>
      <c r="K91" s="42"/>
      <c r="L91" s="42"/>
      <c r="M91" s="46"/>
      <c r="N91" s="228"/>
      <c r="O91" s="229"/>
      <c r="P91" s="86"/>
      <c r="Q91" s="86"/>
      <c r="R91" s="86"/>
      <c r="S91" s="86"/>
      <c r="T91" s="86"/>
      <c r="U91" s="86"/>
      <c r="V91" s="86"/>
      <c r="W91" s="86"/>
      <c r="X91" s="87"/>
      <c r="Y91" s="40"/>
      <c r="Z91" s="40"/>
      <c r="AA91" s="40"/>
      <c r="AB91" s="40"/>
      <c r="AC91" s="40"/>
      <c r="AD91" s="40"/>
      <c r="AE91" s="40"/>
      <c r="AT91" s="18" t="s">
        <v>145</v>
      </c>
      <c r="AU91" s="18" t="s">
        <v>90</v>
      </c>
    </row>
    <row r="92" s="2" customFormat="1">
      <c r="A92" s="40"/>
      <c r="B92" s="41"/>
      <c r="C92" s="42"/>
      <c r="D92" s="230" t="s">
        <v>147</v>
      </c>
      <c r="E92" s="42"/>
      <c r="F92" s="231" t="s">
        <v>154</v>
      </c>
      <c r="G92" s="42"/>
      <c r="H92" s="42"/>
      <c r="I92" s="227"/>
      <c r="J92" s="227"/>
      <c r="K92" s="42"/>
      <c r="L92" s="42"/>
      <c r="M92" s="46"/>
      <c r="N92" s="228"/>
      <c r="O92" s="229"/>
      <c r="P92" s="86"/>
      <c r="Q92" s="86"/>
      <c r="R92" s="86"/>
      <c r="S92" s="86"/>
      <c r="T92" s="86"/>
      <c r="U92" s="86"/>
      <c r="V92" s="86"/>
      <c r="W92" s="86"/>
      <c r="X92" s="87"/>
      <c r="Y92" s="40"/>
      <c r="Z92" s="40"/>
      <c r="AA92" s="40"/>
      <c r="AB92" s="40"/>
      <c r="AC92" s="40"/>
      <c r="AD92" s="40"/>
      <c r="AE92" s="40"/>
      <c r="AT92" s="18" t="s">
        <v>147</v>
      </c>
      <c r="AU92" s="18" t="s">
        <v>90</v>
      </c>
    </row>
    <row r="93" s="2" customFormat="1" ht="24.15" customHeight="1">
      <c r="A93" s="40"/>
      <c r="B93" s="41"/>
      <c r="C93" s="211" t="s">
        <v>155</v>
      </c>
      <c r="D93" s="211" t="s">
        <v>138</v>
      </c>
      <c r="E93" s="212" t="s">
        <v>156</v>
      </c>
      <c r="F93" s="213" t="s">
        <v>157</v>
      </c>
      <c r="G93" s="214" t="s">
        <v>141</v>
      </c>
      <c r="H93" s="215">
        <v>1538</v>
      </c>
      <c r="I93" s="216"/>
      <c r="J93" s="216"/>
      <c r="K93" s="217">
        <f>ROUND(P93*H93,2)</f>
        <v>0</v>
      </c>
      <c r="L93" s="213" t="s">
        <v>142</v>
      </c>
      <c r="M93" s="46"/>
      <c r="N93" s="218" t="s">
        <v>33</v>
      </c>
      <c r="O93" s="219" t="s">
        <v>49</v>
      </c>
      <c r="P93" s="220">
        <f>I93+J93</f>
        <v>0</v>
      </c>
      <c r="Q93" s="220">
        <f>ROUND(I93*H93,2)</f>
        <v>0</v>
      </c>
      <c r="R93" s="220">
        <f>ROUND(J93*H93,2)</f>
        <v>0</v>
      </c>
      <c r="S93" s="86"/>
      <c r="T93" s="221">
        <f>S93*H93</f>
        <v>0</v>
      </c>
      <c r="U93" s="221">
        <v>0</v>
      </c>
      <c r="V93" s="221">
        <f>U93*H93</f>
        <v>0</v>
      </c>
      <c r="W93" s="221">
        <v>0</v>
      </c>
      <c r="X93" s="222">
        <f>W93*H93</f>
        <v>0</v>
      </c>
      <c r="Y93" s="40"/>
      <c r="Z93" s="40"/>
      <c r="AA93" s="40"/>
      <c r="AB93" s="40"/>
      <c r="AC93" s="40"/>
      <c r="AD93" s="40"/>
      <c r="AE93" s="40"/>
      <c r="AR93" s="223" t="s">
        <v>143</v>
      </c>
      <c r="AT93" s="223" t="s">
        <v>138</v>
      </c>
      <c r="AU93" s="223" t="s">
        <v>90</v>
      </c>
      <c r="AY93" s="18" t="s">
        <v>135</v>
      </c>
      <c r="BE93" s="224">
        <f>IF(O93="základní",K93,0)</f>
        <v>0</v>
      </c>
      <c r="BF93" s="224">
        <f>IF(O93="snížená",K93,0)</f>
        <v>0</v>
      </c>
      <c r="BG93" s="224">
        <f>IF(O93="zákl. přenesená",K93,0)</f>
        <v>0</v>
      </c>
      <c r="BH93" s="224">
        <f>IF(O93="sníž. přenesená",K93,0)</f>
        <v>0</v>
      </c>
      <c r="BI93" s="224">
        <f>IF(O93="nulová",K93,0)</f>
        <v>0</v>
      </c>
      <c r="BJ93" s="18" t="s">
        <v>88</v>
      </c>
      <c r="BK93" s="224">
        <f>ROUND(P93*H93,2)</f>
        <v>0</v>
      </c>
      <c r="BL93" s="18" t="s">
        <v>143</v>
      </c>
      <c r="BM93" s="223" t="s">
        <v>158</v>
      </c>
    </row>
    <row r="94" s="2" customFormat="1">
      <c r="A94" s="40"/>
      <c r="B94" s="41"/>
      <c r="C94" s="42"/>
      <c r="D94" s="225" t="s">
        <v>145</v>
      </c>
      <c r="E94" s="42"/>
      <c r="F94" s="226" t="s">
        <v>159</v>
      </c>
      <c r="G94" s="42"/>
      <c r="H94" s="42"/>
      <c r="I94" s="227"/>
      <c r="J94" s="227"/>
      <c r="K94" s="42"/>
      <c r="L94" s="42"/>
      <c r="M94" s="46"/>
      <c r="N94" s="228"/>
      <c r="O94" s="229"/>
      <c r="P94" s="86"/>
      <c r="Q94" s="86"/>
      <c r="R94" s="86"/>
      <c r="S94" s="86"/>
      <c r="T94" s="86"/>
      <c r="U94" s="86"/>
      <c r="V94" s="86"/>
      <c r="W94" s="86"/>
      <c r="X94" s="87"/>
      <c r="Y94" s="40"/>
      <c r="Z94" s="40"/>
      <c r="AA94" s="40"/>
      <c r="AB94" s="40"/>
      <c r="AC94" s="40"/>
      <c r="AD94" s="40"/>
      <c r="AE94" s="40"/>
      <c r="AT94" s="18" t="s">
        <v>145</v>
      </c>
      <c r="AU94" s="18" t="s">
        <v>90</v>
      </c>
    </row>
    <row r="95" s="2" customFormat="1">
      <c r="A95" s="40"/>
      <c r="B95" s="41"/>
      <c r="C95" s="42"/>
      <c r="D95" s="230" t="s">
        <v>147</v>
      </c>
      <c r="E95" s="42"/>
      <c r="F95" s="231" t="s">
        <v>160</v>
      </c>
      <c r="G95" s="42"/>
      <c r="H95" s="42"/>
      <c r="I95" s="227"/>
      <c r="J95" s="227"/>
      <c r="K95" s="42"/>
      <c r="L95" s="42"/>
      <c r="M95" s="46"/>
      <c r="N95" s="228"/>
      <c r="O95" s="229"/>
      <c r="P95" s="86"/>
      <c r="Q95" s="86"/>
      <c r="R95" s="86"/>
      <c r="S95" s="86"/>
      <c r="T95" s="86"/>
      <c r="U95" s="86"/>
      <c r="V95" s="86"/>
      <c r="W95" s="86"/>
      <c r="X95" s="87"/>
      <c r="Y95" s="40"/>
      <c r="Z95" s="40"/>
      <c r="AA95" s="40"/>
      <c r="AB95" s="40"/>
      <c r="AC95" s="40"/>
      <c r="AD95" s="40"/>
      <c r="AE95" s="40"/>
      <c r="AT95" s="18" t="s">
        <v>147</v>
      </c>
      <c r="AU95" s="18" t="s">
        <v>90</v>
      </c>
    </row>
    <row r="96" s="2" customFormat="1">
      <c r="A96" s="40"/>
      <c r="B96" s="41"/>
      <c r="C96" s="211" t="s">
        <v>143</v>
      </c>
      <c r="D96" s="211" t="s">
        <v>138</v>
      </c>
      <c r="E96" s="212" t="s">
        <v>161</v>
      </c>
      <c r="F96" s="213" t="s">
        <v>162</v>
      </c>
      <c r="G96" s="214" t="s">
        <v>141</v>
      </c>
      <c r="H96" s="215">
        <v>1556</v>
      </c>
      <c r="I96" s="216"/>
      <c r="J96" s="216"/>
      <c r="K96" s="217">
        <f>ROUND(P96*H96,2)</f>
        <v>0</v>
      </c>
      <c r="L96" s="213" t="s">
        <v>142</v>
      </c>
      <c r="M96" s="46"/>
      <c r="N96" s="218" t="s">
        <v>33</v>
      </c>
      <c r="O96" s="219" t="s">
        <v>49</v>
      </c>
      <c r="P96" s="220">
        <f>I96+J96</f>
        <v>0</v>
      </c>
      <c r="Q96" s="220">
        <f>ROUND(I96*H96,2)</f>
        <v>0</v>
      </c>
      <c r="R96" s="220">
        <f>ROUND(J96*H96,2)</f>
        <v>0</v>
      </c>
      <c r="S96" s="86"/>
      <c r="T96" s="221">
        <f>S96*H96</f>
        <v>0</v>
      </c>
      <c r="U96" s="221">
        <v>0</v>
      </c>
      <c r="V96" s="221">
        <f>U96*H96</f>
        <v>0</v>
      </c>
      <c r="W96" s="221">
        <v>0</v>
      </c>
      <c r="X96" s="222">
        <f>W96*H96</f>
        <v>0</v>
      </c>
      <c r="Y96" s="40"/>
      <c r="Z96" s="40"/>
      <c r="AA96" s="40"/>
      <c r="AB96" s="40"/>
      <c r="AC96" s="40"/>
      <c r="AD96" s="40"/>
      <c r="AE96" s="40"/>
      <c r="AR96" s="223" t="s">
        <v>143</v>
      </c>
      <c r="AT96" s="223" t="s">
        <v>138</v>
      </c>
      <c r="AU96" s="223" t="s">
        <v>90</v>
      </c>
      <c r="AY96" s="18" t="s">
        <v>135</v>
      </c>
      <c r="BE96" s="224">
        <f>IF(O96="základní",K96,0)</f>
        <v>0</v>
      </c>
      <c r="BF96" s="224">
        <f>IF(O96="snížená",K96,0)</f>
        <v>0</v>
      </c>
      <c r="BG96" s="224">
        <f>IF(O96="zákl. přenesená",K96,0)</f>
        <v>0</v>
      </c>
      <c r="BH96" s="224">
        <f>IF(O96="sníž. přenesená",K96,0)</f>
        <v>0</v>
      </c>
      <c r="BI96" s="224">
        <f>IF(O96="nulová",K96,0)</f>
        <v>0</v>
      </c>
      <c r="BJ96" s="18" t="s">
        <v>88</v>
      </c>
      <c r="BK96" s="224">
        <f>ROUND(P96*H96,2)</f>
        <v>0</v>
      </c>
      <c r="BL96" s="18" t="s">
        <v>143</v>
      </c>
      <c r="BM96" s="223" t="s">
        <v>163</v>
      </c>
    </row>
    <row r="97" s="2" customFormat="1">
      <c r="A97" s="40"/>
      <c r="B97" s="41"/>
      <c r="C97" s="42"/>
      <c r="D97" s="225" t="s">
        <v>145</v>
      </c>
      <c r="E97" s="42"/>
      <c r="F97" s="226" t="s">
        <v>164</v>
      </c>
      <c r="G97" s="42"/>
      <c r="H97" s="42"/>
      <c r="I97" s="227"/>
      <c r="J97" s="227"/>
      <c r="K97" s="42"/>
      <c r="L97" s="42"/>
      <c r="M97" s="46"/>
      <c r="N97" s="228"/>
      <c r="O97" s="229"/>
      <c r="P97" s="86"/>
      <c r="Q97" s="86"/>
      <c r="R97" s="86"/>
      <c r="S97" s="86"/>
      <c r="T97" s="86"/>
      <c r="U97" s="86"/>
      <c r="V97" s="86"/>
      <c r="W97" s="86"/>
      <c r="X97" s="87"/>
      <c r="Y97" s="40"/>
      <c r="Z97" s="40"/>
      <c r="AA97" s="40"/>
      <c r="AB97" s="40"/>
      <c r="AC97" s="40"/>
      <c r="AD97" s="40"/>
      <c r="AE97" s="40"/>
      <c r="AT97" s="18" t="s">
        <v>145</v>
      </c>
      <c r="AU97" s="18" t="s">
        <v>90</v>
      </c>
    </row>
    <row r="98" s="2" customFormat="1">
      <c r="A98" s="40"/>
      <c r="B98" s="41"/>
      <c r="C98" s="42"/>
      <c r="D98" s="230" t="s">
        <v>147</v>
      </c>
      <c r="E98" s="42"/>
      <c r="F98" s="231" t="s">
        <v>165</v>
      </c>
      <c r="G98" s="42"/>
      <c r="H98" s="42"/>
      <c r="I98" s="227"/>
      <c r="J98" s="227"/>
      <c r="K98" s="42"/>
      <c r="L98" s="42"/>
      <c r="M98" s="46"/>
      <c r="N98" s="228"/>
      <c r="O98" s="229"/>
      <c r="P98" s="86"/>
      <c r="Q98" s="86"/>
      <c r="R98" s="86"/>
      <c r="S98" s="86"/>
      <c r="T98" s="86"/>
      <c r="U98" s="86"/>
      <c r="V98" s="86"/>
      <c r="W98" s="86"/>
      <c r="X98" s="87"/>
      <c r="Y98" s="40"/>
      <c r="Z98" s="40"/>
      <c r="AA98" s="40"/>
      <c r="AB98" s="40"/>
      <c r="AC98" s="40"/>
      <c r="AD98" s="40"/>
      <c r="AE98" s="40"/>
      <c r="AT98" s="18" t="s">
        <v>147</v>
      </c>
      <c r="AU98" s="18" t="s">
        <v>90</v>
      </c>
    </row>
    <row r="99" s="13" customFormat="1">
      <c r="A99" s="13"/>
      <c r="B99" s="232"/>
      <c r="C99" s="233"/>
      <c r="D99" s="225" t="s">
        <v>166</v>
      </c>
      <c r="E99" s="234" t="s">
        <v>33</v>
      </c>
      <c r="F99" s="235" t="s">
        <v>167</v>
      </c>
      <c r="G99" s="233"/>
      <c r="H99" s="236">
        <v>341</v>
      </c>
      <c r="I99" s="237"/>
      <c r="J99" s="237"/>
      <c r="K99" s="233"/>
      <c r="L99" s="233"/>
      <c r="M99" s="238"/>
      <c r="N99" s="239"/>
      <c r="O99" s="240"/>
      <c r="P99" s="240"/>
      <c r="Q99" s="240"/>
      <c r="R99" s="240"/>
      <c r="S99" s="240"/>
      <c r="T99" s="240"/>
      <c r="U99" s="240"/>
      <c r="V99" s="240"/>
      <c r="W99" s="240"/>
      <c r="X99" s="241"/>
      <c r="Y99" s="13"/>
      <c r="Z99" s="13"/>
      <c r="AA99" s="13"/>
      <c r="AB99" s="13"/>
      <c r="AC99" s="13"/>
      <c r="AD99" s="13"/>
      <c r="AE99" s="13"/>
      <c r="AT99" s="242" t="s">
        <v>166</v>
      </c>
      <c r="AU99" s="242" t="s">
        <v>90</v>
      </c>
      <c r="AV99" s="13" t="s">
        <v>90</v>
      </c>
      <c r="AW99" s="13" t="s">
        <v>5</v>
      </c>
      <c r="AX99" s="13" t="s">
        <v>80</v>
      </c>
      <c r="AY99" s="242" t="s">
        <v>135</v>
      </c>
    </row>
    <row r="100" s="13" customFormat="1">
      <c r="A100" s="13"/>
      <c r="B100" s="232"/>
      <c r="C100" s="233"/>
      <c r="D100" s="225" t="s">
        <v>166</v>
      </c>
      <c r="E100" s="234" t="s">
        <v>33</v>
      </c>
      <c r="F100" s="235" t="s">
        <v>168</v>
      </c>
      <c r="G100" s="233"/>
      <c r="H100" s="236">
        <v>18</v>
      </c>
      <c r="I100" s="237"/>
      <c r="J100" s="237"/>
      <c r="K100" s="233"/>
      <c r="L100" s="233"/>
      <c r="M100" s="238"/>
      <c r="N100" s="239"/>
      <c r="O100" s="240"/>
      <c r="P100" s="240"/>
      <c r="Q100" s="240"/>
      <c r="R100" s="240"/>
      <c r="S100" s="240"/>
      <c r="T100" s="240"/>
      <c r="U100" s="240"/>
      <c r="V100" s="240"/>
      <c r="W100" s="240"/>
      <c r="X100" s="241"/>
      <c r="Y100" s="13"/>
      <c r="Z100" s="13"/>
      <c r="AA100" s="13"/>
      <c r="AB100" s="13"/>
      <c r="AC100" s="13"/>
      <c r="AD100" s="13"/>
      <c r="AE100" s="13"/>
      <c r="AT100" s="242" t="s">
        <v>166</v>
      </c>
      <c r="AU100" s="242" t="s">
        <v>90</v>
      </c>
      <c r="AV100" s="13" t="s">
        <v>90</v>
      </c>
      <c r="AW100" s="13" t="s">
        <v>5</v>
      </c>
      <c r="AX100" s="13" t="s">
        <v>80</v>
      </c>
      <c r="AY100" s="242" t="s">
        <v>135</v>
      </c>
    </row>
    <row r="101" s="13" customFormat="1">
      <c r="A101" s="13"/>
      <c r="B101" s="232"/>
      <c r="C101" s="233"/>
      <c r="D101" s="225" t="s">
        <v>166</v>
      </c>
      <c r="E101" s="234" t="s">
        <v>33</v>
      </c>
      <c r="F101" s="235" t="s">
        <v>169</v>
      </c>
      <c r="G101" s="233"/>
      <c r="H101" s="236">
        <v>1197</v>
      </c>
      <c r="I101" s="237"/>
      <c r="J101" s="237"/>
      <c r="K101" s="233"/>
      <c r="L101" s="233"/>
      <c r="M101" s="238"/>
      <c r="N101" s="239"/>
      <c r="O101" s="240"/>
      <c r="P101" s="240"/>
      <c r="Q101" s="240"/>
      <c r="R101" s="240"/>
      <c r="S101" s="240"/>
      <c r="T101" s="240"/>
      <c r="U101" s="240"/>
      <c r="V101" s="240"/>
      <c r="W101" s="240"/>
      <c r="X101" s="241"/>
      <c r="Y101" s="13"/>
      <c r="Z101" s="13"/>
      <c r="AA101" s="13"/>
      <c r="AB101" s="13"/>
      <c r="AC101" s="13"/>
      <c r="AD101" s="13"/>
      <c r="AE101" s="13"/>
      <c r="AT101" s="242" t="s">
        <v>166</v>
      </c>
      <c r="AU101" s="242" t="s">
        <v>90</v>
      </c>
      <c r="AV101" s="13" t="s">
        <v>90</v>
      </c>
      <c r="AW101" s="13" t="s">
        <v>5</v>
      </c>
      <c r="AX101" s="13" t="s">
        <v>80</v>
      </c>
      <c r="AY101" s="242" t="s">
        <v>135</v>
      </c>
    </row>
    <row r="102" s="14" customFormat="1">
      <c r="A102" s="14"/>
      <c r="B102" s="243"/>
      <c r="C102" s="244"/>
      <c r="D102" s="225" t="s">
        <v>166</v>
      </c>
      <c r="E102" s="245" t="s">
        <v>33</v>
      </c>
      <c r="F102" s="246" t="s">
        <v>170</v>
      </c>
      <c r="G102" s="244"/>
      <c r="H102" s="247">
        <v>1556</v>
      </c>
      <c r="I102" s="248"/>
      <c r="J102" s="248"/>
      <c r="K102" s="244"/>
      <c r="L102" s="244"/>
      <c r="M102" s="249"/>
      <c r="N102" s="250"/>
      <c r="O102" s="251"/>
      <c r="P102" s="251"/>
      <c r="Q102" s="251"/>
      <c r="R102" s="251"/>
      <c r="S102" s="251"/>
      <c r="T102" s="251"/>
      <c r="U102" s="251"/>
      <c r="V102" s="251"/>
      <c r="W102" s="251"/>
      <c r="X102" s="252"/>
      <c r="Y102" s="14"/>
      <c r="Z102" s="14"/>
      <c r="AA102" s="14"/>
      <c r="AB102" s="14"/>
      <c r="AC102" s="14"/>
      <c r="AD102" s="14"/>
      <c r="AE102" s="14"/>
      <c r="AT102" s="253" t="s">
        <v>166</v>
      </c>
      <c r="AU102" s="253" t="s">
        <v>90</v>
      </c>
      <c r="AV102" s="14" t="s">
        <v>143</v>
      </c>
      <c r="AW102" s="14" t="s">
        <v>5</v>
      </c>
      <c r="AX102" s="14" t="s">
        <v>88</v>
      </c>
      <c r="AY102" s="253" t="s">
        <v>135</v>
      </c>
    </row>
    <row r="103" s="2" customFormat="1" ht="24.15" customHeight="1">
      <c r="A103" s="40"/>
      <c r="B103" s="41"/>
      <c r="C103" s="211" t="s">
        <v>171</v>
      </c>
      <c r="D103" s="211" t="s">
        <v>138</v>
      </c>
      <c r="E103" s="212" t="s">
        <v>172</v>
      </c>
      <c r="F103" s="213" t="s">
        <v>173</v>
      </c>
      <c r="G103" s="214" t="s">
        <v>141</v>
      </c>
      <c r="H103" s="215">
        <v>4.5</v>
      </c>
      <c r="I103" s="216"/>
      <c r="J103" s="216"/>
      <c r="K103" s="217">
        <f>ROUND(P103*H103,2)</f>
        <v>0</v>
      </c>
      <c r="L103" s="213" t="s">
        <v>152</v>
      </c>
      <c r="M103" s="46"/>
      <c r="N103" s="218" t="s">
        <v>33</v>
      </c>
      <c r="O103" s="219" t="s">
        <v>49</v>
      </c>
      <c r="P103" s="220">
        <f>I103+J103</f>
        <v>0</v>
      </c>
      <c r="Q103" s="220">
        <f>ROUND(I103*H103,2)</f>
        <v>0</v>
      </c>
      <c r="R103" s="220">
        <f>ROUND(J103*H103,2)</f>
        <v>0</v>
      </c>
      <c r="S103" s="86"/>
      <c r="T103" s="221">
        <f>S103*H103</f>
        <v>0</v>
      </c>
      <c r="U103" s="221">
        <v>0.089219999999999994</v>
      </c>
      <c r="V103" s="221">
        <f>U103*H103</f>
        <v>0.40148999999999996</v>
      </c>
      <c r="W103" s="221">
        <v>0</v>
      </c>
      <c r="X103" s="222">
        <f>W103*H103</f>
        <v>0</v>
      </c>
      <c r="Y103" s="40"/>
      <c r="Z103" s="40"/>
      <c r="AA103" s="40"/>
      <c r="AB103" s="40"/>
      <c r="AC103" s="40"/>
      <c r="AD103" s="40"/>
      <c r="AE103" s="40"/>
      <c r="AR103" s="223" t="s">
        <v>143</v>
      </c>
      <c r="AT103" s="223" t="s">
        <v>138</v>
      </c>
      <c r="AU103" s="223" t="s">
        <v>90</v>
      </c>
      <c r="AY103" s="18" t="s">
        <v>135</v>
      </c>
      <c r="BE103" s="224">
        <f>IF(O103="základní",K103,0)</f>
        <v>0</v>
      </c>
      <c r="BF103" s="224">
        <f>IF(O103="snížená",K103,0)</f>
        <v>0</v>
      </c>
      <c r="BG103" s="224">
        <f>IF(O103="zákl. přenesená",K103,0)</f>
        <v>0</v>
      </c>
      <c r="BH103" s="224">
        <f>IF(O103="sníž. přenesená",K103,0)</f>
        <v>0</v>
      </c>
      <c r="BI103" s="224">
        <f>IF(O103="nulová",K103,0)</f>
        <v>0</v>
      </c>
      <c r="BJ103" s="18" t="s">
        <v>88</v>
      </c>
      <c r="BK103" s="224">
        <f>ROUND(P103*H103,2)</f>
        <v>0</v>
      </c>
      <c r="BL103" s="18" t="s">
        <v>143</v>
      </c>
      <c r="BM103" s="223" t="s">
        <v>174</v>
      </c>
    </row>
    <row r="104" s="2" customFormat="1">
      <c r="A104" s="40"/>
      <c r="B104" s="41"/>
      <c r="C104" s="42"/>
      <c r="D104" s="225" t="s">
        <v>145</v>
      </c>
      <c r="E104" s="42"/>
      <c r="F104" s="226" t="s">
        <v>175</v>
      </c>
      <c r="G104" s="42"/>
      <c r="H104" s="42"/>
      <c r="I104" s="227"/>
      <c r="J104" s="227"/>
      <c r="K104" s="42"/>
      <c r="L104" s="42"/>
      <c r="M104" s="46"/>
      <c r="N104" s="228"/>
      <c r="O104" s="229"/>
      <c r="P104" s="86"/>
      <c r="Q104" s="86"/>
      <c r="R104" s="86"/>
      <c r="S104" s="86"/>
      <c r="T104" s="86"/>
      <c r="U104" s="86"/>
      <c r="V104" s="86"/>
      <c r="W104" s="86"/>
      <c r="X104" s="87"/>
      <c r="Y104" s="40"/>
      <c r="Z104" s="40"/>
      <c r="AA104" s="40"/>
      <c r="AB104" s="40"/>
      <c r="AC104" s="40"/>
      <c r="AD104" s="40"/>
      <c r="AE104" s="40"/>
      <c r="AT104" s="18" t="s">
        <v>145</v>
      </c>
      <c r="AU104" s="18" t="s">
        <v>90</v>
      </c>
    </row>
    <row r="105" s="2" customFormat="1">
      <c r="A105" s="40"/>
      <c r="B105" s="41"/>
      <c r="C105" s="42"/>
      <c r="D105" s="230" t="s">
        <v>147</v>
      </c>
      <c r="E105" s="42"/>
      <c r="F105" s="231" t="s">
        <v>176</v>
      </c>
      <c r="G105" s="42"/>
      <c r="H105" s="42"/>
      <c r="I105" s="227"/>
      <c r="J105" s="227"/>
      <c r="K105" s="42"/>
      <c r="L105" s="42"/>
      <c r="M105" s="46"/>
      <c r="N105" s="228"/>
      <c r="O105" s="229"/>
      <c r="P105" s="86"/>
      <c r="Q105" s="86"/>
      <c r="R105" s="86"/>
      <c r="S105" s="86"/>
      <c r="T105" s="86"/>
      <c r="U105" s="86"/>
      <c r="V105" s="86"/>
      <c r="W105" s="86"/>
      <c r="X105" s="87"/>
      <c r="Y105" s="40"/>
      <c r="Z105" s="40"/>
      <c r="AA105" s="40"/>
      <c r="AB105" s="40"/>
      <c r="AC105" s="40"/>
      <c r="AD105" s="40"/>
      <c r="AE105" s="40"/>
      <c r="AT105" s="18" t="s">
        <v>147</v>
      </c>
      <c r="AU105" s="18" t="s">
        <v>90</v>
      </c>
    </row>
    <row r="106" s="2" customFormat="1" ht="24.15" customHeight="1">
      <c r="A106" s="40"/>
      <c r="B106" s="41"/>
      <c r="C106" s="254" t="s">
        <v>177</v>
      </c>
      <c r="D106" s="254" t="s">
        <v>178</v>
      </c>
      <c r="E106" s="255" t="s">
        <v>179</v>
      </c>
      <c r="F106" s="256" t="s">
        <v>180</v>
      </c>
      <c r="G106" s="257" t="s">
        <v>141</v>
      </c>
      <c r="H106" s="258">
        <v>4.6349999999999998</v>
      </c>
      <c r="I106" s="259"/>
      <c r="J106" s="260"/>
      <c r="K106" s="261">
        <f>ROUND(P106*H106,2)</f>
        <v>0</v>
      </c>
      <c r="L106" s="256" t="s">
        <v>152</v>
      </c>
      <c r="M106" s="262"/>
      <c r="N106" s="263" t="s">
        <v>33</v>
      </c>
      <c r="O106" s="219" t="s">
        <v>49</v>
      </c>
      <c r="P106" s="220">
        <f>I106+J106</f>
        <v>0</v>
      </c>
      <c r="Q106" s="220">
        <f>ROUND(I106*H106,2)</f>
        <v>0</v>
      </c>
      <c r="R106" s="220">
        <f>ROUND(J106*H106,2)</f>
        <v>0</v>
      </c>
      <c r="S106" s="86"/>
      <c r="T106" s="221">
        <f>S106*H106</f>
        <v>0</v>
      </c>
      <c r="U106" s="221">
        <v>0.13</v>
      </c>
      <c r="V106" s="221">
        <f>U106*H106</f>
        <v>0.60255000000000003</v>
      </c>
      <c r="W106" s="221">
        <v>0</v>
      </c>
      <c r="X106" s="222">
        <f>W106*H106</f>
        <v>0</v>
      </c>
      <c r="Y106" s="40"/>
      <c r="Z106" s="40"/>
      <c r="AA106" s="40"/>
      <c r="AB106" s="40"/>
      <c r="AC106" s="40"/>
      <c r="AD106" s="40"/>
      <c r="AE106" s="40"/>
      <c r="AR106" s="223" t="s">
        <v>181</v>
      </c>
      <c r="AT106" s="223" t="s">
        <v>178</v>
      </c>
      <c r="AU106" s="223" t="s">
        <v>90</v>
      </c>
      <c r="AY106" s="18" t="s">
        <v>135</v>
      </c>
      <c r="BE106" s="224">
        <f>IF(O106="základní",K106,0)</f>
        <v>0</v>
      </c>
      <c r="BF106" s="224">
        <f>IF(O106="snížená",K106,0)</f>
        <v>0</v>
      </c>
      <c r="BG106" s="224">
        <f>IF(O106="zákl. přenesená",K106,0)</f>
        <v>0</v>
      </c>
      <c r="BH106" s="224">
        <f>IF(O106="sníž. přenesená",K106,0)</f>
        <v>0</v>
      </c>
      <c r="BI106" s="224">
        <f>IF(O106="nulová",K106,0)</f>
        <v>0</v>
      </c>
      <c r="BJ106" s="18" t="s">
        <v>88</v>
      </c>
      <c r="BK106" s="224">
        <f>ROUND(P106*H106,2)</f>
        <v>0</v>
      </c>
      <c r="BL106" s="18" t="s">
        <v>143</v>
      </c>
      <c r="BM106" s="223" t="s">
        <v>182</v>
      </c>
    </row>
    <row r="107" s="2" customFormat="1">
      <c r="A107" s="40"/>
      <c r="B107" s="41"/>
      <c r="C107" s="42"/>
      <c r="D107" s="225" t="s">
        <v>145</v>
      </c>
      <c r="E107" s="42"/>
      <c r="F107" s="226" t="s">
        <v>180</v>
      </c>
      <c r="G107" s="42"/>
      <c r="H107" s="42"/>
      <c r="I107" s="227"/>
      <c r="J107" s="227"/>
      <c r="K107" s="42"/>
      <c r="L107" s="42"/>
      <c r="M107" s="46"/>
      <c r="N107" s="228"/>
      <c r="O107" s="229"/>
      <c r="P107" s="86"/>
      <c r="Q107" s="86"/>
      <c r="R107" s="86"/>
      <c r="S107" s="86"/>
      <c r="T107" s="86"/>
      <c r="U107" s="86"/>
      <c r="V107" s="86"/>
      <c r="W107" s="86"/>
      <c r="X107" s="87"/>
      <c r="Y107" s="40"/>
      <c r="Z107" s="40"/>
      <c r="AA107" s="40"/>
      <c r="AB107" s="40"/>
      <c r="AC107" s="40"/>
      <c r="AD107" s="40"/>
      <c r="AE107" s="40"/>
      <c r="AT107" s="18" t="s">
        <v>145</v>
      </c>
      <c r="AU107" s="18" t="s">
        <v>90</v>
      </c>
    </row>
    <row r="108" s="13" customFormat="1">
      <c r="A108" s="13"/>
      <c r="B108" s="232"/>
      <c r="C108" s="233"/>
      <c r="D108" s="225" t="s">
        <v>166</v>
      </c>
      <c r="E108" s="233"/>
      <c r="F108" s="235" t="s">
        <v>183</v>
      </c>
      <c r="G108" s="233"/>
      <c r="H108" s="236">
        <v>4.6349999999999998</v>
      </c>
      <c r="I108" s="237"/>
      <c r="J108" s="237"/>
      <c r="K108" s="233"/>
      <c r="L108" s="233"/>
      <c r="M108" s="238"/>
      <c r="N108" s="239"/>
      <c r="O108" s="240"/>
      <c r="P108" s="240"/>
      <c r="Q108" s="240"/>
      <c r="R108" s="240"/>
      <c r="S108" s="240"/>
      <c r="T108" s="240"/>
      <c r="U108" s="240"/>
      <c r="V108" s="240"/>
      <c r="W108" s="240"/>
      <c r="X108" s="241"/>
      <c r="Y108" s="13"/>
      <c r="Z108" s="13"/>
      <c r="AA108" s="13"/>
      <c r="AB108" s="13"/>
      <c r="AC108" s="13"/>
      <c r="AD108" s="13"/>
      <c r="AE108" s="13"/>
      <c r="AT108" s="242" t="s">
        <v>166</v>
      </c>
      <c r="AU108" s="242" t="s">
        <v>90</v>
      </c>
      <c r="AV108" s="13" t="s">
        <v>90</v>
      </c>
      <c r="AW108" s="13" t="s">
        <v>4</v>
      </c>
      <c r="AX108" s="13" t="s">
        <v>88</v>
      </c>
      <c r="AY108" s="242" t="s">
        <v>135</v>
      </c>
    </row>
    <row r="109" s="2" customFormat="1" ht="16.5" customHeight="1">
      <c r="A109" s="40"/>
      <c r="B109" s="41"/>
      <c r="C109" s="254" t="s">
        <v>184</v>
      </c>
      <c r="D109" s="254" t="s">
        <v>178</v>
      </c>
      <c r="E109" s="255" t="s">
        <v>185</v>
      </c>
      <c r="F109" s="256" t="s">
        <v>186</v>
      </c>
      <c r="G109" s="257" t="s">
        <v>141</v>
      </c>
      <c r="H109" s="258">
        <v>18</v>
      </c>
      <c r="I109" s="259"/>
      <c r="J109" s="260"/>
      <c r="K109" s="261">
        <f>ROUND(P109*H109,2)</f>
        <v>0</v>
      </c>
      <c r="L109" s="256" t="s">
        <v>33</v>
      </c>
      <c r="M109" s="262"/>
      <c r="N109" s="263" t="s">
        <v>33</v>
      </c>
      <c r="O109" s="219" t="s">
        <v>49</v>
      </c>
      <c r="P109" s="220">
        <f>I109+J109</f>
        <v>0</v>
      </c>
      <c r="Q109" s="220">
        <f>ROUND(I109*H109,2)</f>
        <v>0</v>
      </c>
      <c r="R109" s="220">
        <f>ROUND(J109*H109,2)</f>
        <v>0</v>
      </c>
      <c r="S109" s="86"/>
      <c r="T109" s="221">
        <f>S109*H109</f>
        <v>0</v>
      </c>
      <c r="U109" s="221">
        <v>0.13200000000000001</v>
      </c>
      <c r="V109" s="221">
        <f>U109*H109</f>
        <v>2.3760000000000003</v>
      </c>
      <c r="W109" s="221">
        <v>0</v>
      </c>
      <c r="X109" s="222">
        <f>W109*H109</f>
        <v>0</v>
      </c>
      <c r="Y109" s="40"/>
      <c r="Z109" s="40"/>
      <c r="AA109" s="40"/>
      <c r="AB109" s="40"/>
      <c r="AC109" s="40"/>
      <c r="AD109" s="40"/>
      <c r="AE109" s="40"/>
      <c r="AR109" s="223" t="s">
        <v>181</v>
      </c>
      <c r="AT109" s="223" t="s">
        <v>178</v>
      </c>
      <c r="AU109" s="223" t="s">
        <v>90</v>
      </c>
      <c r="AY109" s="18" t="s">
        <v>135</v>
      </c>
      <c r="BE109" s="224">
        <f>IF(O109="základní",K109,0)</f>
        <v>0</v>
      </c>
      <c r="BF109" s="224">
        <f>IF(O109="snížená",K109,0)</f>
        <v>0</v>
      </c>
      <c r="BG109" s="224">
        <f>IF(O109="zákl. přenesená",K109,0)</f>
        <v>0</v>
      </c>
      <c r="BH109" s="224">
        <f>IF(O109="sníž. přenesená",K109,0)</f>
        <v>0</v>
      </c>
      <c r="BI109" s="224">
        <f>IF(O109="nulová",K109,0)</f>
        <v>0</v>
      </c>
      <c r="BJ109" s="18" t="s">
        <v>88</v>
      </c>
      <c r="BK109" s="224">
        <f>ROUND(P109*H109,2)</f>
        <v>0</v>
      </c>
      <c r="BL109" s="18" t="s">
        <v>143</v>
      </c>
      <c r="BM109" s="223" t="s">
        <v>187</v>
      </c>
    </row>
    <row r="110" s="2" customFormat="1">
      <c r="A110" s="40"/>
      <c r="B110" s="41"/>
      <c r="C110" s="42"/>
      <c r="D110" s="225" t="s">
        <v>145</v>
      </c>
      <c r="E110" s="42"/>
      <c r="F110" s="226" t="s">
        <v>186</v>
      </c>
      <c r="G110" s="42"/>
      <c r="H110" s="42"/>
      <c r="I110" s="227"/>
      <c r="J110" s="227"/>
      <c r="K110" s="42"/>
      <c r="L110" s="42"/>
      <c r="M110" s="46"/>
      <c r="N110" s="228"/>
      <c r="O110" s="229"/>
      <c r="P110" s="86"/>
      <c r="Q110" s="86"/>
      <c r="R110" s="86"/>
      <c r="S110" s="86"/>
      <c r="T110" s="86"/>
      <c r="U110" s="86"/>
      <c r="V110" s="86"/>
      <c r="W110" s="86"/>
      <c r="X110" s="87"/>
      <c r="Y110" s="40"/>
      <c r="Z110" s="40"/>
      <c r="AA110" s="40"/>
      <c r="AB110" s="40"/>
      <c r="AC110" s="40"/>
      <c r="AD110" s="40"/>
      <c r="AE110" s="40"/>
      <c r="AT110" s="18" t="s">
        <v>145</v>
      </c>
      <c r="AU110" s="18" t="s">
        <v>90</v>
      </c>
    </row>
    <row r="111" s="2" customFormat="1" ht="24.15" customHeight="1">
      <c r="A111" s="40"/>
      <c r="B111" s="41"/>
      <c r="C111" s="211" t="s">
        <v>136</v>
      </c>
      <c r="D111" s="211" t="s">
        <v>138</v>
      </c>
      <c r="E111" s="212" t="s">
        <v>188</v>
      </c>
      <c r="F111" s="213" t="s">
        <v>189</v>
      </c>
      <c r="G111" s="214" t="s">
        <v>141</v>
      </c>
      <c r="H111" s="215">
        <v>1359</v>
      </c>
      <c r="I111" s="216"/>
      <c r="J111" s="216"/>
      <c r="K111" s="217">
        <f>ROUND(P111*H111,2)</f>
        <v>0</v>
      </c>
      <c r="L111" s="213" t="s">
        <v>142</v>
      </c>
      <c r="M111" s="46"/>
      <c r="N111" s="218" t="s">
        <v>33</v>
      </c>
      <c r="O111" s="219" t="s">
        <v>49</v>
      </c>
      <c r="P111" s="220">
        <f>I111+J111</f>
        <v>0</v>
      </c>
      <c r="Q111" s="220">
        <f>ROUND(I111*H111,2)</f>
        <v>0</v>
      </c>
      <c r="R111" s="220">
        <f>ROUND(J111*H111,2)</f>
        <v>0</v>
      </c>
      <c r="S111" s="86"/>
      <c r="T111" s="221">
        <f>S111*H111</f>
        <v>0</v>
      </c>
      <c r="U111" s="221">
        <v>0.11162</v>
      </c>
      <c r="V111" s="221">
        <f>U111*H111</f>
        <v>151.69157999999999</v>
      </c>
      <c r="W111" s="221">
        <v>0</v>
      </c>
      <c r="X111" s="222">
        <f>W111*H111</f>
        <v>0</v>
      </c>
      <c r="Y111" s="40"/>
      <c r="Z111" s="40"/>
      <c r="AA111" s="40"/>
      <c r="AB111" s="40"/>
      <c r="AC111" s="40"/>
      <c r="AD111" s="40"/>
      <c r="AE111" s="40"/>
      <c r="AR111" s="223" t="s">
        <v>143</v>
      </c>
      <c r="AT111" s="223" t="s">
        <v>138</v>
      </c>
      <c r="AU111" s="223" t="s">
        <v>90</v>
      </c>
      <c r="AY111" s="18" t="s">
        <v>135</v>
      </c>
      <c r="BE111" s="224">
        <f>IF(O111="základní",K111,0)</f>
        <v>0</v>
      </c>
      <c r="BF111" s="224">
        <f>IF(O111="snížená",K111,0)</f>
        <v>0</v>
      </c>
      <c r="BG111" s="224">
        <f>IF(O111="zákl. přenesená",K111,0)</f>
        <v>0</v>
      </c>
      <c r="BH111" s="224">
        <f>IF(O111="sníž. přenesená",K111,0)</f>
        <v>0</v>
      </c>
      <c r="BI111" s="224">
        <f>IF(O111="nulová",K111,0)</f>
        <v>0</v>
      </c>
      <c r="BJ111" s="18" t="s">
        <v>88</v>
      </c>
      <c r="BK111" s="224">
        <f>ROUND(P111*H111,2)</f>
        <v>0</v>
      </c>
      <c r="BL111" s="18" t="s">
        <v>143</v>
      </c>
      <c r="BM111" s="223" t="s">
        <v>190</v>
      </c>
    </row>
    <row r="112" s="2" customFormat="1">
      <c r="A112" s="40"/>
      <c r="B112" s="41"/>
      <c r="C112" s="42"/>
      <c r="D112" s="225" t="s">
        <v>145</v>
      </c>
      <c r="E112" s="42"/>
      <c r="F112" s="226" t="s">
        <v>191</v>
      </c>
      <c r="G112" s="42"/>
      <c r="H112" s="42"/>
      <c r="I112" s="227"/>
      <c r="J112" s="227"/>
      <c r="K112" s="42"/>
      <c r="L112" s="42"/>
      <c r="M112" s="46"/>
      <c r="N112" s="228"/>
      <c r="O112" s="229"/>
      <c r="P112" s="86"/>
      <c r="Q112" s="86"/>
      <c r="R112" s="86"/>
      <c r="S112" s="86"/>
      <c r="T112" s="86"/>
      <c r="U112" s="86"/>
      <c r="V112" s="86"/>
      <c r="W112" s="86"/>
      <c r="X112" s="87"/>
      <c r="Y112" s="40"/>
      <c r="Z112" s="40"/>
      <c r="AA112" s="40"/>
      <c r="AB112" s="40"/>
      <c r="AC112" s="40"/>
      <c r="AD112" s="40"/>
      <c r="AE112" s="40"/>
      <c r="AT112" s="18" t="s">
        <v>145</v>
      </c>
      <c r="AU112" s="18" t="s">
        <v>90</v>
      </c>
    </row>
    <row r="113" s="2" customFormat="1">
      <c r="A113" s="40"/>
      <c r="B113" s="41"/>
      <c r="C113" s="42"/>
      <c r="D113" s="230" t="s">
        <v>147</v>
      </c>
      <c r="E113" s="42"/>
      <c r="F113" s="231" t="s">
        <v>192</v>
      </c>
      <c r="G113" s="42"/>
      <c r="H113" s="42"/>
      <c r="I113" s="227"/>
      <c r="J113" s="227"/>
      <c r="K113" s="42"/>
      <c r="L113" s="42"/>
      <c r="M113" s="46"/>
      <c r="N113" s="228"/>
      <c r="O113" s="229"/>
      <c r="P113" s="86"/>
      <c r="Q113" s="86"/>
      <c r="R113" s="86"/>
      <c r="S113" s="86"/>
      <c r="T113" s="86"/>
      <c r="U113" s="86"/>
      <c r="V113" s="86"/>
      <c r="W113" s="86"/>
      <c r="X113" s="87"/>
      <c r="Y113" s="40"/>
      <c r="Z113" s="40"/>
      <c r="AA113" s="40"/>
      <c r="AB113" s="40"/>
      <c r="AC113" s="40"/>
      <c r="AD113" s="40"/>
      <c r="AE113" s="40"/>
      <c r="AT113" s="18" t="s">
        <v>147</v>
      </c>
      <c r="AU113" s="18" t="s">
        <v>90</v>
      </c>
    </row>
    <row r="114" s="13" customFormat="1">
      <c r="A114" s="13"/>
      <c r="B114" s="232"/>
      <c r="C114" s="233"/>
      <c r="D114" s="225" t="s">
        <v>166</v>
      </c>
      <c r="E114" s="234" t="s">
        <v>33</v>
      </c>
      <c r="F114" s="235" t="s">
        <v>193</v>
      </c>
      <c r="G114" s="233"/>
      <c r="H114" s="236">
        <v>11</v>
      </c>
      <c r="I114" s="237"/>
      <c r="J114" s="237"/>
      <c r="K114" s="233"/>
      <c r="L114" s="233"/>
      <c r="M114" s="238"/>
      <c r="N114" s="239"/>
      <c r="O114" s="240"/>
      <c r="P114" s="240"/>
      <c r="Q114" s="240"/>
      <c r="R114" s="240"/>
      <c r="S114" s="240"/>
      <c r="T114" s="240"/>
      <c r="U114" s="240"/>
      <c r="V114" s="240"/>
      <c r="W114" s="240"/>
      <c r="X114" s="241"/>
      <c r="Y114" s="13"/>
      <c r="Z114" s="13"/>
      <c r="AA114" s="13"/>
      <c r="AB114" s="13"/>
      <c r="AC114" s="13"/>
      <c r="AD114" s="13"/>
      <c r="AE114" s="13"/>
      <c r="AT114" s="242" t="s">
        <v>166</v>
      </c>
      <c r="AU114" s="242" t="s">
        <v>90</v>
      </c>
      <c r="AV114" s="13" t="s">
        <v>90</v>
      </c>
      <c r="AW114" s="13" t="s">
        <v>5</v>
      </c>
      <c r="AX114" s="13" t="s">
        <v>80</v>
      </c>
      <c r="AY114" s="242" t="s">
        <v>135</v>
      </c>
    </row>
    <row r="115" s="13" customFormat="1">
      <c r="A115" s="13"/>
      <c r="B115" s="232"/>
      <c r="C115" s="233"/>
      <c r="D115" s="225" t="s">
        <v>166</v>
      </c>
      <c r="E115" s="234" t="s">
        <v>33</v>
      </c>
      <c r="F115" s="235" t="s">
        <v>194</v>
      </c>
      <c r="G115" s="233"/>
      <c r="H115" s="236">
        <v>495</v>
      </c>
      <c r="I115" s="237"/>
      <c r="J115" s="237"/>
      <c r="K115" s="233"/>
      <c r="L115" s="233"/>
      <c r="M115" s="238"/>
      <c r="N115" s="239"/>
      <c r="O115" s="240"/>
      <c r="P115" s="240"/>
      <c r="Q115" s="240"/>
      <c r="R115" s="240"/>
      <c r="S115" s="240"/>
      <c r="T115" s="240"/>
      <c r="U115" s="240"/>
      <c r="V115" s="240"/>
      <c r="W115" s="240"/>
      <c r="X115" s="241"/>
      <c r="Y115" s="13"/>
      <c r="Z115" s="13"/>
      <c r="AA115" s="13"/>
      <c r="AB115" s="13"/>
      <c r="AC115" s="13"/>
      <c r="AD115" s="13"/>
      <c r="AE115" s="13"/>
      <c r="AT115" s="242" t="s">
        <v>166</v>
      </c>
      <c r="AU115" s="242" t="s">
        <v>90</v>
      </c>
      <c r="AV115" s="13" t="s">
        <v>90</v>
      </c>
      <c r="AW115" s="13" t="s">
        <v>5</v>
      </c>
      <c r="AX115" s="13" t="s">
        <v>80</v>
      </c>
      <c r="AY115" s="242" t="s">
        <v>135</v>
      </c>
    </row>
    <row r="116" s="13" customFormat="1">
      <c r="A116" s="13"/>
      <c r="B116" s="232"/>
      <c r="C116" s="233"/>
      <c r="D116" s="225" t="s">
        <v>166</v>
      </c>
      <c r="E116" s="234" t="s">
        <v>33</v>
      </c>
      <c r="F116" s="235" t="s">
        <v>195</v>
      </c>
      <c r="G116" s="233"/>
      <c r="H116" s="236">
        <v>260</v>
      </c>
      <c r="I116" s="237"/>
      <c r="J116" s="237"/>
      <c r="K116" s="233"/>
      <c r="L116" s="233"/>
      <c r="M116" s="238"/>
      <c r="N116" s="239"/>
      <c r="O116" s="240"/>
      <c r="P116" s="240"/>
      <c r="Q116" s="240"/>
      <c r="R116" s="240"/>
      <c r="S116" s="240"/>
      <c r="T116" s="240"/>
      <c r="U116" s="240"/>
      <c r="V116" s="240"/>
      <c r="W116" s="240"/>
      <c r="X116" s="241"/>
      <c r="Y116" s="13"/>
      <c r="Z116" s="13"/>
      <c r="AA116" s="13"/>
      <c r="AB116" s="13"/>
      <c r="AC116" s="13"/>
      <c r="AD116" s="13"/>
      <c r="AE116" s="13"/>
      <c r="AT116" s="242" t="s">
        <v>166</v>
      </c>
      <c r="AU116" s="242" t="s">
        <v>90</v>
      </c>
      <c r="AV116" s="13" t="s">
        <v>90</v>
      </c>
      <c r="AW116" s="13" t="s">
        <v>5</v>
      </c>
      <c r="AX116" s="13" t="s">
        <v>80</v>
      </c>
      <c r="AY116" s="242" t="s">
        <v>135</v>
      </c>
    </row>
    <row r="117" s="13" customFormat="1">
      <c r="A117" s="13"/>
      <c r="B117" s="232"/>
      <c r="C117" s="233"/>
      <c r="D117" s="225" t="s">
        <v>166</v>
      </c>
      <c r="E117" s="234" t="s">
        <v>33</v>
      </c>
      <c r="F117" s="235" t="s">
        <v>196</v>
      </c>
      <c r="G117" s="233"/>
      <c r="H117" s="236">
        <v>208</v>
      </c>
      <c r="I117" s="237"/>
      <c r="J117" s="237"/>
      <c r="K117" s="233"/>
      <c r="L117" s="233"/>
      <c r="M117" s="238"/>
      <c r="N117" s="239"/>
      <c r="O117" s="240"/>
      <c r="P117" s="240"/>
      <c r="Q117" s="240"/>
      <c r="R117" s="240"/>
      <c r="S117" s="240"/>
      <c r="T117" s="240"/>
      <c r="U117" s="240"/>
      <c r="V117" s="240"/>
      <c r="W117" s="240"/>
      <c r="X117" s="241"/>
      <c r="Y117" s="13"/>
      <c r="Z117" s="13"/>
      <c r="AA117" s="13"/>
      <c r="AB117" s="13"/>
      <c r="AC117" s="13"/>
      <c r="AD117" s="13"/>
      <c r="AE117" s="13"/>
      <c r="AT117" s="242" t="s">
        <v>166</v>
      </c>
      <c r="AU117" s="242" t="s">
        <v>90</v>
      </c>
      <c r="AV117" s="13" t="s">
        <v>90</v>
      </c>
      <c r="AW117" s="13" t="s">
        <v>5</v>
      </c>
      <c r="AX117" s="13" t="s">
        <v>80</v>
      </c>
      <c r="AY117" s="242" t="s">
        <v>135</v>
      </c>
    </row>
    <row r="118" s="13" customFormat="1">
      <c r="A118" s="13"/>
      <c r="B118" s="232"/>
      <c r="C118" s="233"/>
      <c r="D118" s="225" t="s">
        <v>166</v>
      </c>
      <c r="E118" s="234" t="s">
        <v>33</v>
      </c>
      <c r="F118" s="235" t="s">
        <v>197</v>
      </c>
      <c r="G118" s="233"/>
      <c r="H118" s="236">
        <v>9</v>
      </c>
      <c r="I118" s="237"/>
      <c r="J118" s="237"/>
      <c r="K118" s="233"/>
      <c r="L118" s="233"/>
      <c r="M118" s="238"/>
      <c r="N118" s="239"/>
      <c r="O118" s="240"/>
      <c r="P118" s="240"/>
      <c r="Q118" s="240"/>
      <c r="R118" s="240"/>
      <c r="S118" s="240"/>
      <c r="T118" s="240"/>
      <c r="U118" s="240"/>
      <c r="V118" s="240"/>
      <c r="W118" s="240"/>
      <c r="X118" s="241"/>
      <c r="Y118" s="13"/>
      <c r="Z118" s="13"/>
      <c r="AA118" s="13"/>
      <c r="AB118" s="13"/>
      <c r="AC118" s="13"/>
      <c r="AD118" s="13"/>
      <c r="AE118" s="13"/>
      <c r="AT118" s="242" t="s">
        <v>166</v>
      </c>
      <c r="AU118" s="242" t="s">
        <v>90</v>
      </c>
      <c r="AV118" s="13" t="s">
        <v>90</v>
      </c>
      <c r="AW118" s="13" t="s">
        <v>5</v>
      </c>
      <c r="AX118" s="13" t="s">
        <v>80</v>
      </c>
      <c r="AY118" s="242" t="s">
        <v>135</v>
      </c>
    </row>
    <row r="119" s="13" customFormat="1">
      <c r="A119" s="13"/>
      <c r="B119" s="232"/>
      <c r="C119" s="233"/>
      <c r="D119" s="225" t="s">
        <v>166</v>
      </c>
      <c r="E119" s="234" t="s">
        <v>33</v>
      </c>
      <c r="F119" s="235" t="s">
        <v>198</v>
      </c>
      <c r="G119" s="233"/>
      <c r="H119" s="236">
        <v>52</v>
      </c>
      <c r="I119" s="237"/>
      <c r="J119" s="237"/>
      <c r="K119" s="233"/>
      <c r="L119" s="233"/>
      <c r="M119" s="238"/>
      <c r="N119" s="239"/>
      <c r="O119" s="240"/>
      <c r="P119" s="240"/>
      <c r="Q119" s="240"/>
      <c r="R119" s="240"/>
      <c r="S119" s="240"/>
      <c r="T119" s="240"/>
      <c r="U119" s="240"/>
      <c r="V119" s="240"/>
      <c r="W119" s="240"/>
      <c r="X119" s="241"/>
      <c r="Y119" s="13"/>
      <c r="Z119" s="13"/>
      <c r="AA119" s="13"/>
      <c r="AB119" s="13"/>
      <c r="AC119" s="13"/>
      <c r="AD119" s="13"/>
      <c r="AE119" s="13"/>
      <c r="AT119" s="242" t="s">
        <v>166</v>
      </c>
      <c r="AU119" s="242" t="s">
        <v>90</v>
      </c>
      <c r="AV119" s="13" t="s">
        <v>90</v>
      </c>
      <c r="AW119" s="13" t="s">
        <v>5</v>
      </c>
      <c r="AX119" s="13" t="s">
        <v>80</v>
      </c>
      <c r="AY119" s="242" t="s">
        <v>135</v>
      </c>
    </row>
    <row r="120" s="13" customFormat="1">
      <c r="A120" s="13"/>
      <c r="B120" s="232"/>
      <c r="C120" s="233"/>
      <c r="D120" s="225" t="s">
        <v>166</v>
      </c>
      <c r="E120" s="234" t="s">
        <v>33</v>
      </c>
      <c r="F120" s="235" t="s">
        <v>199</v>
      </c>
      <c r="G120" s="233"/>
      <c r="H120" s="236">
        <v>222</v>
      </c>
      <c r="I120" s="237"/>
      <c r="J120" s="237"/>
      <c r="K120" s="233"/>
      <c r="L120" s="233"/>
      <c r="M120" s="238"/>
      <c r="N120" s="239"/>
      <c r="O120" s="240"/>
      <c r="P120" s="240"/>
      <c r="Q120" s="240"/>
      <c r="R120" s="240"/>
      <c r="S120" s="240"/>
      <c r="T120" s="240"/>
      <c r="U120" s="240"/>
      <c r="V120" s="240"/>
      <c r="W120" s="240"/>
      <c r="X120" s="241"/>
      <c r="Y120" s="13"/>
      <c r="Z120" s="13"/>
      <c r="AA120" s="13"/>
      <c r="AB120" s="13"/>
      <c r="AC120" s="13"/>
      <c r="AD120" s="13"/>
      <c r="AE120" s="13"/>
      <c r="AT120" s="242" t="s">
        <v>166</v>
      </c>
      <c r="AU120" s="242" t="s">
        <v>90</v>
      </c>
      <c r="AV120" s="13" t="s">
        <v>90</v>
      </c>
      <c r="AW120" s="13" t="s">
        <v>5</v>
      </c>
      <c r="AX120" s="13" t="s">
        <v>80</v>
      </c>
      <c r="AY120" s="242" t="s">
        <v>135</v>
      </c>
    </row>
    <row r="121" s="13" customFormat="1">
      <c r="A121" s="13"/>
      <c r="B121" s="232"/>
      <c r="C121" s="233"/>
      <c r="D121" s="225" t="s">
        <v>166</v>
      </c>
      <c r="E121" s="234" t="s">
        <v>33</v>
      </c>
      <c r="F121" s="235" t="s">
        <v>200</v>
      </c>
      <c r="G121" s="233"/>
      <c r="H121" s="236">
        <v>102</v>
      </c>
      <c r="I121" s="237"/>
      <c r="J121" s="237"/>
      <c r="K121" s="233"/>
      <c r="L121" s="233"/>
      <c r="M121" s="238"/>
      <c r="N121" s="239"/>
      <c r="O121" s="240"/>
      <c r="P121" s="240"/>
      <c r="Q121" s="240"/>
      <c r="R121" s="240"/>
      <c r="S121" s="240"/>
      <c r="T121" s="240"/>
      <c r="U121" s="240"/>
      <c r="V121" s="240"/>
      <c r="W121" s="240"/>
      <c r="X121" s="241"/>
      <c r="Y121" s="13"/>
      <c r="Z121" s="13"/>
      <c r="AA121" s="13"/>
      <c r="AB121" s="13"/>
      <c r="AC121" s="13"/>
      <c r="AD121" s="13"/>
      <c r="AE121" s="13"/>
      <c r="AT121" s="242" t="s">
        <v>166</v>
      </c>
      <c r="AU121" s="242" t="s">
        <v>90</v>
      </c>
      <c r="AV121" s="13" t="s">
        <v>90</v>
      </c>
      <c r="AW121" s="13" t="s">
        <v>5</v>
      </c>
      <c r="AX121" s="13" t="s">
        <v>80</v>
      </c>
      <c r="AY121" s="242" t="s">
        <v>135</v>
      </c>
    </row>
    <row r="122" s="14" customFormat="1">
      <c r="A122" s="14"/>
      <c r="B122" s="243"/>
      <c r="C122" s="244"/>
      <c r="D122" s="225" t="s">
        <v>166</v>
      </c>
      <c r="E122" s="245" t="s">
        <v>33</v>
      </c>
      <c r="F122" s="246" t="s">
        <v>170</v>
      </c>
      <c r="G122" s="244"/>
      <c r="H122" s="247">
        <v>1359</v>
      </c>
      <c r="I122" s="248"/>
      <c r="J122" s="248"/>
      <c r="K122" s="244"/>
      <c r="L122" s="244"/>
      <c r="M122" s="249"/>
      <c r="N122" s="250"/>
      <c r="O122" s="251"/>
      <c r="P122" s="251"/>
      <c r="Q122" s="251"/>
      <c r="R122" s="251"/>
      <c r="S122" s="251"/>
      <c r="T122" s="251"/>
      <c r="U122" s="251"/>
      <c r="V122" s="251"/>
      <c r="W122" s="251"/>
      <c r="X122" s="252"/>
      <c r="Y122" s="14"/>
      <c r="Z122" s="14"/>
      <c r="AA122" s="14"/>
      <c r="AB122" s="14"/>
      <c r="AC122" s="14"/>
      <c r="AD122" s="14"/>
      <c r="AE122" s="14"/>
      <c r="AT122" s="253" t="s">
        <v>166</v>
      </c>
      <c r="AU122" s="253" t="s">
        <v>90</v>
      </c>
      <c r="AV122" s="14" t="s">
        <v>143</v>
      </c>
      <c r="AW122" s="14" t="s">
        <v>5</v>
      </c>
      <c r="AX122" s="14" t="s">
        <v>88</v>
      </c>
      <c r="AY122" s="253" t="s">
        <v>135</v>
      </c>
    </row>
    <row r="123" s="2" customFormat="1" ht="24.15" customHeight="1">
      <c r="A123" s="40"/>
      <c r="B123" s="41"/>
      <c r="C123" s="254" t="s">
        <v>201</v>
      </c>
      <c r="D123" s="254" t="s">
        <v>178</v>
      </c>
      <c r="E123" s="255" t="s">
        <v>202</v>
      </c>
      <c r="F123" s="256" t="s">
        <v>203</v>
      </c>
      <c r="G123" s="257" t="s">
        <v>141</v>
      </c>
      <c r="H123" s="258">
        <v>1036.26</v>
      </c>
      <c r="I123" s="259"/>
      <c r="J123" s="260"/>
      <c r="K123" s="261">
        <f>ROUND(P123*H123,2)</f>
        <v>0</v>
      </c>
      <c r="L123" s="256" t="s">
        <v>142</v>
      </c>
      <c r="M123" s="262"/>
      <c r="N123" s="263" t="s">
        <v>33</v>
      </c>
      <c r="O123" s="219" t="s">
        <v>49</v>
      </c>
      <c r="P123" s="220">
        <f>I123+J123</f>
        <v>0</v>
      </c>
      <c r="Q123" s="220">
        <f>ROUND(I123*H123,2)</f>
        <v>0</v>
      </c>
      <c r="R123" s="220">
        <f>ROUND(J123*H123,2)</f>
        <v>0</v>
      </c>
      <c r="S123" s="86"/>
      <c r="T123" s="221">
        <f>S123*H123</f>
        <v>0</v>
      </c>
      <c r="U123" s="221">
        <v>0.152</v>
      </c>
      <c r="V123" s="221">
        <f>U123*H123</f>
        <v>157.51151999999999</v>
      </c>
      <c r="W123" s="221">
        <v>0</v>
      </c>
      <c r="X123" s="222">
        <f>W123*H123</f>
        <v>0</v>
      </c>
      <c r="Y123" s="40"/>
      <c r="Z123" s="40"/>
      <c r="AA123" s="40"/>
      <c r="AB123" s="40"/>
      <c r="AC123" s="40"/>
      <c r="AD123" s="40"/>
      <c r="AE123" s="40"/>
      <c r="AR123" s="223" t="s">
        <v>181</v>
      </c>
      <c r="AT123" s="223" t="s">
        <v>178</v>
      </c>
      <c r="AU123" s="223" t="s">
        <v>90</v>
      </c>
      <c r="AY123" s="18" t="s">
        <v>135</v>
      </c>
      <c r="BE123" s="224">
        <f>IF(O123="základní",K123,0)</f>
        <v>0</v>
      </c>
      <c r="BF123" s="224">
        <f>IF(O123="snížená",K123,0)</f>
        <v>0</v>
      </c>
      <c r="BG123" s="224">
        <f>IF(O123="zákl. přenesená",K123,0)</f>
        <v>0</v>
      </c>
      <c r="BH123" s="224">
        <f>IF(O123="sníž. přenesená",K123,0)</f>
        <v>0</v>
      </c>
      <c r="BI123" s="224">
        <f>IF(O123="nulová",K123,0)</f>
        <v>0</v>
      </c>
      <c r="BJ123" s="18" t="s">
        <v>88</v>
      </c>
      <c r="BK123" s="224">
        <f>ROUND(P123*H123,2)</f>
        <v>0</v>
      </c>
      <c r="BL123" s="18" t="s">
        <v>143</v>
      </c>
      <c r="BM123" s="223" t="s">
        <v>204</v>
      </c>
    </row>
    <row r="124" s="2" customFormat="1">
      <c r="A124" s="40"/>
      <c r="B124" s="41"/>
      <c r="C124" s="42"/>
      <c r="D124" s="225" t="s">
        <v>145</v>
      </c>
      <c r="E124" s="42"/>
      <c r="F124" s="226" t="s">
        <v>203</v>
      </c>
      <c r="G124" s="42"/>
      <c r="H124" s="42"/>
      <c r="I124" s="227"/>
      <c r="J124" s="227"/>
      <c r="K124" s="42"/>
      <c r="L124" s="42"/>
      <c r="M124" s="46"/>
      <c r="N124" s="228"/>
      <c r="O124" s="229"/>
      <c r="P124" s="86"/>
      <c r="Q124" s="86"/>
      <c r="R124" s="86"/>
      <c r="S124" s="86"/>
      <c r="T124" s="86"/>
      <c r="U124" s="86"/>
      <c r="V124" s="86"/>
      <c r="W124" s="86"/>
      <c r="X124" s="87"/>
      <c r="Y124" s="40"/>
      <c r="Z124" s="40"/>
      <c r="AA124" s="40"/>
      <c r="AB124" s="40"/>
      <c r="AC124" s="40"/>
      <c r="AD124" s="40"/>
      <c r="AE124" s="40"/>
      <c r="AT124" s="18" t="s">
        <v>145</v>
      </c>
      <c r="AU124" s="18" t="s">
        <v>90</v>
      </c>
    </row>
    <row r="125" s="13" customFormat="1">
      <c r="A125" s="13"/>
      <c r="B125" s="232"/>
      <c r="C125" s="233"/>
      <c r="D125" s="225" t="s">
        <v>166</v>
      </c>
      <c r="E125" s="234" t="s">
        <v>33</v>
      </c>
      <c r="F125" s="235" t="s">
        <v>205</v>
      </c>
      <c r="G125" s="233"/>
      <c r="H125" s="236">
        <v>495</v>
      </c>
      <c r="I125" s="237"/>
      <c r="J125" s="237"/>
      <c r="K125" s="233"/>
      <c r="L125" s="233"/>
      <c r="M125" s="238"/>
      <c r="N125" s="239"/>
      <c r="O125" s="240"/>
      <c r="P125" s="240"/>
      <c r="Q125" s="240"/>
      <c r="R125" s="240"/>
      <c r="S125" s="240"/>
      <c r="T125" s="240"/>
      <c r="U125" s="240"/>
      <c r="V125" s="240"/>
      <c r="W125" s="240"/>
      <c r="X125" s="241"/>
      <c r="Y125" s="13"/>
      <c r="Z125" s="13"/>
      <c r="AA125" s="13"/>
      <c r="AB125" s="13"/>
      <c r="AC125" s="13"/>
      <c r="AD125" s="13"/>
      <c r="AE125" s="13"/>
      <c r="AT125" s="242" t="s">
        <v>166</v>
      </c>
      <c r="AU125" s="242" t="s">
        <v>90</v>
      </c>
      <c r="AV125" s="13" t="s">
        <v>90</v>
      </c>
      <c r="AW125" s="13" t="s">
        <v>5</v>
      </c>
      <c r="AX125" s="13" t="s">
        <v>80</v>
      </c>
      <c r="AY125" s="242" t="s">
        <v>135</v>
      </c>
    </row>
    <row r="126" s="13" customFormat="1">
      <c r="A126" s="13"/>
      <c r="B126" s="232"/>
      <c r="C126" s="233"/>
      <c r="D126" s="225" t="s">
        <v>166</v>
      </c>
      <c r="E126" s="234" t="s">
        <v>33</v>
      </c>
      <c r="F126" s="235" t="s">
        <v>206</v>
      </c>
      <c r="G126" s="233"/>
      <c r="H126" s="236">
        <v>260</v>
      </c>
      <c r="I126" s="237"/>
      <c r="J126" s="237"/>
      <c r="K126" s="233"/>
      <c r="L126" s="233"/>
      <c r="M126" s="238"/>
      <c r="N126" s="239"/>
      <c r="O126" s="240"/>
      <c r="P126" s="240"/>
      <c r="Q126" s="240"/>
      <c r="R126" s="240"/>
      <c r="S126" s="240"/>
      <c r="T126" s="240"/>
      <c r="U126" s="240"/>
      <c r="V126" s="240"/>
      <c r="W126" s="240"/>
      <c r="X126" s="241"/>
      <c r="Y126" s="13"/>
      <c r="Z126" s="13"/>
      <c r="AA126" s="13"/>
      <c r="AB126" s="13"/>
      <c r="AC126" s="13"/>
      <c r="AD126" s="13"/>
      <c r="AE126" s="13"/>
      <c r="AT126" s="242" t="s">
        <v>166</v>
      </c>
      <c r="AU126" s="242" t="s">
        <v>90</v>
      </c>
      <c r="AV126" s="13" t="s">
        <v>90</v>
      </c>
      <c r="AW126" s="13" t="s">
        <v>5</v>
      </c>
      <c r="AX126" s="13" t="s">
        <v>80</v>
      </c>
      <c r="AY126" s="242" t="s">
        <v>135</v>
      </c>
    </row>
    <row r="127" s="13" customFormat="1">
      <c r="A127" s="13"/>
      <c r="B127" s="232"/>
      <c r="C127" s="233"/>
      <c r="D127" s="225" t="s">
        <v>166</v>
      </c>
      <c r="E127" s="234" t="s">
        <v>33</v>
      </c>
      <c r="F127" s="235" t="s">
        <v>207</v>
      </c>
      <c r="G127" s="233"/>
      <c r="H127" s="236">
        <v>208</v>
      </c>
      <c r="I127" s="237"/>
      <c r="J127" s="237"/>
      <c r="K127" s="233"/>
      <c r="L127" s="233"/>
      <c r="M127" s="238"/>
      <c r="N127" s="239"/>
      <c r="O127" s="240"/>
      <c r="P127" s="240"/>
      <c r="Q127" s="240"/>
      <c r="R127" s="240"/>
      <c r="S127" s="240"/>
      <c r="T127" s="240"/>
      <c r="U127" s="240"/>
      <c r="V127" s="240"/>
      <c r="W127" s="240"/>
      <c r="X127" s="241"/>
      <c r="Y127" s="13"/>
      <c r="Z127" s="13"/>
      <c r="AA127" s="13"/>
      <c r="AB127" s="13"/>
      <c r="AC127" s="13"/>
      <c r="AD127" s="13"/>
      <c r="AE127" s="13"/>
      <c r="AT127" s="242" t="s">
        <v>166</v>
      </c>
      <c r="AU127" s="242" t="s">
        <v>90</v>
      </c>
      <c r="AV127" s="13" t="s">
        <v>90</v>
      </c>
      <c r="AW127" s="13" t="s">
        <v>5</v>
      </c>
      <c r="AX127" s="13" t="s">
        <v>80</v>
      </c>
      <c r="AY127" s="242" t="s">
        <v>135</v>
      </c>
    </row>
    <row r="128" s="13" customFormat="1">
      <c r="A128" s="13"/>
      <c r="B128" s="232"/>
      <c r="C128" s="233"/>
      <c r="D128" s="225" t="s">
        <v>166</v>
      </c>
      <c r="E128" s="234" t="s">
        <v>33</v>
      </c>
      <c r="F128" s="235" t="s">
        <v>208</v>
      </c>
      <c r="G128" s="233"/>
      <c r="H128" s="236">
        <v>11</v>
      </c>
      <c r="I128" s="237"/>
      <c r="J128" s="237"/>
      <c r="K128" s="233"/>
      <c r="L128" s="233"/>
      <c r="M128" s="238"/>
      <c r="N128" s="239"/>
      <c r="O128" s="240"/>
      <c r="P128" s="240"/>
      <c r="Q128" s="240"/>
      <c r="R128" s="240"/>
      <c r="S128" s="240"/>
      <c r="T128" s="240"/>
      <c r="U128" s="240"/>
      <c r="V128" s="240"/>
      <c r="W128" s="240"/>
      <c r="X128" s="241"/>
      <c r="Y128" s="13"/>
      <c r="Z128" s="13"/>
      <c r="AA128" s="13"/>
      <c r="AB128" s="13"/>
      <c r="AC128" s="13"/>
      <c r="AD128" s="13"/>
      <c r="AE128" s="13"/>
      <c r="AT128" s="242" t="s">
        <v>166</v>
      </c>
      <c r="AU128" s="242" t="s">
        <v>90</v>
      </c>
      <c r="AV128" s="13" t="s">
        <v>90</v>
      </c>
      <c r="AW128" s="13" t="s">
        <v>5</v>
      </c>
      <c r="AX128" s="13" t="s">
        <v>80</v>
      </c>
      <c r="AY128" s="242" t="s">
        <v>135</v>
      </c>
    </row>
    <row r="129" s="13" customFormat="1">
      <c r="A129" s="13"/>
      <c r="B129" s="232"/>
      <c r="C129" s="233"/>
      <c r="D129" s="225" t="s">
        <v>166</v>
      </c>
      <c r="E129" s="234" t="s">
        <v>33</v>
      </c>
      <c r="F129" s="235" t="s">
        <v>209</v>
      </c>
      <c r="G129" s="233"/>
      <c r="H129" s="236">
        <v>52</v>
      </c>
      <c r="I129" s="237"/>
      <c r="J129" s="237"/>
      <c r="K129" s="233"/>
      <c r="L129" s="233"/>
      <c r="M129" s="238"/>
      <c r="N129" s="239"/>
      <c r="O129" s="240"/>
      <c r="P129" s="240"/>
      <c r="Q129" s="240"/>
      <c r="R129" s="240"/>
      <c r="S129" s="240"/>
      <c r="T129" s="240"/>
      <c r="U129" s="240"/>
      <c r="V129" s="240"/>
      <c r="W129" s="240"/>
      <c r="X129" s="241"/>
      <c r="Y129" s="13"/>
      <c r="Z129" s="13"/>
      <c r="AA129" s="13"/>
      <c r="AB129" s="13"/>
      <c r="AC129" s="13"/>
      <c r="AD129" s="13"/>
      <c r="AE129" s="13"/>
      <c r="AT129" s="242" t="s">
        <v>166</v>
      </c>
      <c r="AU129" s="242" t="s">
        <v>90</v>
      </c>
      <c r="AV129" s="13" t="s">
        <v>90</v>
      </c>
      <c r="AW129" s="13" t="s">
        <v>5</v>
      </c>
      <c r="AX129" s="13" t="s">
        <v>80</v>
      </c>
      <c r="AY129" s="242" t="s">
        <v>135</v>
      </c>
    </row>
    <row r="130" s="14" customFormat="1">
      <c r="A130" s="14"/>
      <c r="B130" s="243"/>
      <c r="C130" s="244"/>
      <c r="D130" s="225" t="s">
        <v>166</v>
      </c>
      <c r="E130" s="245" t="s">
        <v>33</v>
      </c>
      <c r="F130" s="246" t="s">
        <v>170</v>
      </c>
      <c r="G130" s="244"/>
      <c r="H130" s="247">
        <v>1026</v>
      </c>
      <c r="I130" s="248"/>
      <c r="J130" s="248"/>
      <c r="K130" s="244"/>
      <c r="L130" s="244"/>
      <c r="M130" s="249"/>
      <c r="N130" s="250"/>
      <c r="O130" s="251"/>
      <c r="P130" s="251"/>
      <c r="Q130" s="251"/>
      <c r="R130" s="251"/>
      <c r="S130" s="251"/>
      <c r="T130" s="251"/>
      <c r="U130" s="251"/>
      <c r="V130" s="251"/>
      <c r="W130" s="251"/>
      <c r="X130" s="252"/>
      <c r="Y130" s="14"/>
      <c r="Z130" s="14"/>
      <c r="AA130" s="14"/>
      <c r="AB130" s="14"/>
      <c r="AC130" s="14"/>
      <c r="AD130" s="14"/>
      <c r="AE130" s="14"/>
      <c r="AT130" s="253" t="s">
        <v>166</v>
      </c>
      <c r="AU130" s="253" t="s">
        <v>90</v>
      </c>
      <c r="AV130" s="14" t="s">
        <v>143</v>
      </c>
      <c r="AW130" s="14" t="s">
        <v>5</v>
      </c>
      <c r="AX130" s="14" t="s">
        <v>88</v>
      </c>
      <c r="AY130" s="253" t="s">
        <v>135</v>
      </c>
    </row>
    <row r="131" s="13" customFormat="1">
      <c r="A131" s="13"/>
      <c r="B131" s="232"/>
      <c r="C131" s="233"/>
      <c r="D131" s="225" t="s">
        <v>166</v>
      </c>
      <c r="E131" s="233"/>
      <c r="F131" s="235" t="s">
        <v>210</v>
      </c>
      <c r="G131" s="233"/>
      <c r="H131" s="236">
        <v>1036.26</v>
      </c>
      <c r="I131" s="237"/>
      <c r="J131" s="237"/>
      <c r="K131" s="233"/>
      <c r="L131" s="233"/>
      <c r="M131" s="238"/>
      <c r="N131" s="239"/>
      <c r="O131" s="240"/>
      <c r="P131" s="240"/>
      <c r="Q131" s="240"/>
      <c r="R131" s="240"/>
      <c r="S131" s="240"/>
      <c r="T131" s="240"/>
      <c r="U131" s="240"/>
      <c r="V131" s="240"/>
      <c r="W131" s="240"/>
      <c r="X131" s="241"/>
      <c r="Y131" s="13"/>
      <c r="Z131" s="13"/>
      <c r="AA131" s="13"/>
      <c r="AB131" s="13"/>
      <c r="AC131" s="13"/>
      <c r="AD131" s="13"/>
      <c r="AE131" s="13"/>
      <c r="AT131" s="242" t="s">
        <v>166</v>
      </c>
      <c r="AU131" s="242" t="s">
        <v>90</v>
      </c>
      <c r="AV131" s="13" t="s">
        <v>90</v>
      </c>
      <c r="AW131" s="13" t="s">
        <v>4</v>
      </c>
      <c r="AX131" s="13" t="s">
        <v>88</v>
      </c>
      <c r="AY131" s="242" t="s">
        <v>135</v>
      </c>
    </row>
    <row r="132" s="2" customFormat="1" ht="16.5" customHeight="1">
      <c r="A132" s="40"/>
      <c r="B132" s="41"/>
      <c r="C132" s="254" t="s">
        <v>211</v>
      </c>
      <c r="D132" s="254" t="s">
        <v>178</v>
      </c>
      <c r="E132" s="255" t="s">
        <v>212</v>
      </c>
      <c r="F132" s="256" t="s">
        <v>213</v>
      </c>
      <c r="G132" s="257" t="s">
        <v>141</v>
      </c>
      <c r="H132" s="258">
        <v>324</v>
      </c>
      <c r="I132" s="259"/>
      <c r="J132" s="260"/>
      <c r="K132" s="261">
        <f>ROUND(P132*H132,2)</f>
        <v>0</v>
      </c>
      <c r="L132" s="256" t="s">
        <v>33</v>
      </c>
      <c r="M132" s="262"/>
      <c r="N132" s="263" t="s">
        <v>33</v>
      </c>
      <c r="O132" s="219" t="s">
        <v>49</v>
      </c>
      <c r="P132" s="220">
        <f>I132+J132</f>
        <v>0</v>
      </c>
      <c r="Q132" s="220">
        <f>ROUND(I132*H132,2)</f>
        <v>0</v>
      </c>
      <c r="R132" s="220">
        <f>ROUND(J132*H132,2)</f>
        <v>0</v>
      </c>
      <c r="S132" s="86"/>
      <c r="T132" s="221">
        <f>S132*H132</f>
        <v>0</v>
      </c>
      <c r="U132" s="221">
        <v>0.17599999999999999</v>
      </c>
      <c r="V132" s="221">
        <f>U132*H132</f>
        <v>57.023999999999994</v>
      </c>
      <c r="W132" s="221">
        <v>0</v>
      </c>
      <c r="X132" s="222">
        <f>W132*H132</f>
        <v>0</v>
      </c>
      <c r="Y132" s="40"/>
      <c r="Z132" s="40"/>
      <c r="AA132" s="40"/>
      <c r="AB132" s="40"/>
      <c r="AC132" s="40"/>
      <c r="AD132" s="40"/>
      <c r="AE132" s="40"/>
      <c r="AR132" s="223" t="s">
        <v>181</v>
      </c>
      <c r="AT132" s="223" t="s">
        <v>178</v>
      </c>
      <c r="AU132" s="223" t="s">
        <v>90</v>
      </c>
      <c r="AY132" s="18" t="s">
        <v>135</v>
      </c>
      <c r="BE132" s="224">
        <f>IF(O132="základní",K132,0)</f>
        <v>0</v>
      </c>
      <c r="BF132" s="224">
        <f>IF(O132="snížená",K132,0)</f>
        <v>0</v>
      </c>
      <c r="BG132" s="224">
        <f>IF(O132="zákl. přenesená",K132,0)</f>
        <v>0</v>
      </c>
      <c r="BH132" s="224">
        <f>IF(O132="sníž. přenesená",K132,0)</f>
        <v>0</v>
      </c>
      <c r="BI132" s="224">
        <f>IF(O132="nulová",K132,0)</f>
        <v>0</v>
      </c>
      <c r="BJ132" s="18" t="s">
        <v>88</v>
      </c>
      <c r="BK132" s="224">
        <f>ROUND(P132*H132,2)</f>
        <v>0</v>
      </c>
      <c r="BL132" s="18" t="s">
        <v>143</v>
      </c>
      <c r="BM132" s="223" t="s">
        <v>214</v>
      </c>
    </row>
    <row r="133" s="2" customFormat="1">
      <c r="A133" s="40"/>
      <c r="B133" s="41"/>
      <c r="C133" s="42"/>
      <c r="D133" s="225" t="s">
        <v>145</v>
      </c>
      <c r="E133" s="42"/>
      <c r="F133" s="226" t="s">
        <v>215</v>
      </c>
      <c r="G133" s="42"/>
      <c r="H133" s="42"/>
      <c r="I133" s="227"/>
      <c r="J133" s="227"/>
      <c r="K133" s="42"/>
      <c r="L133" s="42"/>
      <c r="M133" s="46"/>
      <c r="N133" s="228"/>
      <c r="O133" s="229"/>
      <c r="P133" s="86"/>
      <c r="Q133" s="86"/>
      <c r="R133" s="86"/>
      <c r="S133" s="86"/>
      <c r="T133" s="86"/>
      <c r="U133" s="86"/>
      <c r="V133" s="86"/>
      <c r="W133" s="86"/>
      <c r="X133" s="87"/>
      <c r="Y133" s="40"/>
      <c r="Z133" s="40"/>
      <c r="AA133" s="40"/>
      <c r="AB133" s="40"/>
      <c r="AC133" s="40"/>
      <c r="AD133" s="40"/>
      <c r="AE133" s="40"/>
      <c r="AT133" s="18" t="s">
        <v>145</v>
      </c>
      <c r="AU133" s="18" t="s">
        <v>90</v>
      </c>
    </row>
    <row r="134" s="13" customFormat="1">
      <c r="A134" s="13"/>
      <c r="B134" s="232"/>
      <c r="C134" s="233"/>
      <c r="D134" s="225" t="s">
        <v>166</v>
      </c>
      <c r="E134" s="234" t="s">
        <v>33</v>
      </c>
      <c r="F134" s="235" t="s">
        <v>216</v>
      </c>
      <c r="G134" s="233"/>
      <c r="H134" s="236">
        <v>222</v>
      </c>
      <c r="I134" s="237"/>
      <c r="J134" s="237"/>
      <c r="K134" s="233"/>
      <c r="L134" s="233"/>
      <c r="M134" s="238"/>
      <c r="N134" s="239"/>
      <c r="O134" s="240"/>
      <c r="P134" s="240"/>
      <c r="Q134" s="240"/>
      <c r="R134" s="240"/>
      <c r="S134" s="240"/>
      <c r="T134" s="240"/>
      <c r="U134" s="240"/>
      <c r="V134" s="240"/>
      <c r="W134" s="240"/>
      <c r="X134" s="241"/>
      <c r="Y134" s="13"/>
      <c r="Z134" s="13"/>
      <c r="AA134" s="13"/>
      <c r="AB134" s="13"/>
      <c r="AC134" s="13"/>
      <c r="AD134" s="13"/>
      <c r="AE134" s="13"/>
      <c r="AT134" s="242" t="s">
        <v>166</v>
      </c>
      <c r="AU134" s="242" t="s">
        <v>90</v>
      </c>
      <c r="AV134" s="13" t="s">
        <v>90</v>
      </c>
      <c r="AW134" s="13" t="s">
        <v>5</v>
      </c>
      <c r="AX134" s="13" t="s">
        <v>80</v>
      </c>
      <c r="AY134" s="242" t="s">
        <v>135</v>
      </c>
    </row>
    <row r="135" s="13" customFormat="1">
      <c r="A135" s="13"/>
      <c r="B135" s="232"/>
      <c r="C135" s="233"/>
      <c r="D135" s="225" t="s">
        <v>166</v>
      </c>
      <c r="E135" s="234" t="s">
        <v>33</v>
      </c>
      <c r="F135" s="235" t="s">
        <v>200</v>
      </c>
      <c r="G135" s="233"/>
      <c r="H135" s="236">
        <v>102</v>
      </c>
      <c r="I135" s="237"/>
      <c r="J135" s="237"/>
      <c r="K135" s="233"/>
      <c r="L135" s="233"/>
      <c r="M135" s="238"/>
      <c r="N135" s="239"/>
      <c r="O135" s="240"/>
      <c r="P135" s="240"/>
      <c r="Q135" s="240"/>
      <c r="R135" s="240"/>
      <c r="S135" s="240"/>
      <c r="T135" s="240"/>
      <c r="U135" s="240"/>
      <c r="V135" s="240"/>
      <c r="W135" s="240"/>
      <c r="X135" s="241"/>
      <c r="Y135" s="13"/>
      <c r="Z135" s="13"/>
      <c r="AA135" s="13"/>
      <c r="AB135" s="13"/>
      <c r="AC135" s="13"/>
      <c r="AD135" s="13"/>
      <c r="AE135" s="13"/>
      <c r="AT135" s="242" t="s">
        <v>166</v>
      </c>
      <c r="AU135" s="242" t="s">
        <v>90</v>
      </c>
      <c r="AV135" s="13" t="s">
        <v>90</v>
      </c>
      <c r="AW135" s="13" t="s">
        <v>5</v>
      </c>
      <c r="AX135" s="13" t="s">
        <v>80</v>
      </c>
      <c r="AY135" s="242" t="s">
        <v>135</v>
      </c>
    </row>
    <row r="136" s="14" customFormat="1">
      <c r="A136" s="14"/>
      <c r="B136" s="243"/>
      <c r="C136" s="244"/>
      <c r="D136" s="225" t="s">
        <v>166</v>
      </c>
      <c r="E136" s="245" t="s">
        <v>33</v>
      </c>
      <c r="F136" s="246" t="s">
        <v>170</v>
      </c>
      <c r="G136" s="244"/>
      <c r="H136" s="247">
        <v>324</v>
      </c>
      <c r="I136" s="248"/>
      <c r="J136" s="248"/>
      <c r="K136" s="244"/>
      <c r="L136" s="244"/>
      <c r="M136" s="249"/>
      <c r="N136" s="250"/>
      <c r="O136" s="251"/>
      <c r="P136" s="251"/>
      <c r="Q136" s="251"/>
      <c r="R136" s="251"/>
      <c r="S136" s="251"/>
      <c r="T136" s="251"/>
      <c r="U136" s="251"/>
      <c r="V136" s="251"/>
      <c r="W136" s="251"/>
      <c r="X136" s="252"/>
      <c r="Y136" s="14"/>
      <c r="Z136" s="14"/>
      <c r="AA136" s="14"/>
      <c r="AB136" s="14"/>
      <c r="AC136" s="14"/>
      <c r="AD136" s="14"/>
      <c r="AE136" s="14"/>
      <c r="AT136" s="253" t="s">
        <v>166</v>
      </c>
      <c r="AU136" s="253" t="s">
        <v>90</v>
      </c>
      <c r="AV136" s="14" t="s">
        <v>143</v>
      </c>
      <c r="AW136" s="14" t="s">
        <v>5</v>
      </c>
      <c r="AX136" s="14" t="s">
        <v>88</v>
      </c>
      <c r="AY136" s="253" t="s">
        <v>135</v>
      </c>
    </row>
    <row r="137" s="2" customFormat="1" ht="24.15" customHeight="1">
      <c r="A137" s="40"/>
      <c r="B137" s="41"/>
      <c r="C137" s="254" t="s">
        <v>181</v>
      </c>
      <c r="D137" s="254" t="s">
        <v>178</v>
      </c>
      <c r="E137" s="255" t="s">
        <v>217</v>
      </c>
      <c r="F137" s="256" t="s">
        <v>218</v>
      </c>
      <c r="G137" s="257" t="s">
        <v>141</v>
      </c>
      <c r="H137" s="258">
        <v>9.0899999999999999</v>
      </c>
      <c r="I137" s="259"/>
      <c r="J137" s="260"/>
      <c r="K137" s="261">
        <f>ROUND(P137*H137,2)</f>
        <v>0</v>
      </c>
      <c r="L137" s="256" t="s">
        <v>142</v>
      </c>
      <c r="M137" s="262"/>
      <c r="N137" s="263" t="s">
        <v>33</v>
      </c>
      <c r="O137" s="219" t="s">
        <v>49</v>
      </c>
      <c r="P137" s="220">
        <f>I137+J137</f>
        <v>0</v>
      </c>
      <c r="Q137" s="220">
        <f>ROUND(I137*H137,2)</f>
        <v>0</v>
      </c>
      <c r="R137" s="220">
        <f>ROUND(J137*H137,2)</f>
        <v>0</v>
      </c>
      <c r="S137" s="86"/>
      <c r="T137" s="221">
        <f>S137*H137</f>
        <v>0</v>
      </c>
      <c r="U137" s="221">
        <v>0.17599999999999999</v>
      </c>
      <c r="V137" s="221">
        <f>U137*H137</f>
        <v>1.5998399999999999</v>
      </c>
      <c r="W137" s="221">
        <v>0</v>
      </c>
      <c r="X137" s="222">
        <f>W137*H137</f>
        <v>0</v>
      </c>
      <c r="Y137" s="40"/>
      <c r="Z137" s="40"/>
      <c r="AA137" s="40"/>
      <c r="AB137" s="40"/>
      <c r="AC137" s="40"/>
      <c r="AD137" s="40"/>
      <c r="AE137" s="40"/>
      <c r="AR137" s="223" t="s">
        <v>181</v>
      </c>
      <c r="AT137" s="223" t="s">
        <v>178</v>
      </c>
      <c r="AU137" s="223" t="s">
        <v>90</v>
      </c>
      <c r="AY137" s="18" t="s">
        <v>135</v>
      </c>
      <c r="BE137" s="224">
        <f>IF(O137="základní",K137,0)</f>
        <v>0</v>
      </c>
      <c r="BF137" s="224">
        <f>IF(O137="snížená",K137,0)</f>
        <v>0</v>
      </c>
      <c r="BG137" s="224">
        <f>IF(O137="zákl. přenesená",K137,0)</f>
        <v>0</v>
      </c>
      <c r="BH137" s="224">
        <f>IF(O137="sníž. přenesená",K137,0)</f>
        <v>0</v>
      </c>
      <c r="BI137" s="224">
        <f>IF(O137="nulová",K137,0)</f>
        <v>0</v>
      </c>
      <c r="BJ137" s="18" t="s">
        <v>88</v>
      </c>
      <c r="BK137" s="224">
        <f>ROUND(P137*H137,2)</f>
        <v>0</v>
      </c>
      <c r="BL137" s="18" t="s">
        <v>143</v>
      </c>
      <c r="BM137" s="223" t="s">
        <v>219</v>
      </c>
    </row>
    <row r="138" s="2" customFormat="1">
      <c r="A138" s="40"/>
      <c r="B138" s="41"/>
      <c r="C138" s="42"/>
      <c r="D138" s="225" t="s">
        <v>145</v>
      </c>
      <c r="E138" s="42"/>
      <c r="F138" s="226" t="s">
        <v>218</v>
      </c>
      <c r="G138" s="42"/>
      <c r="H138" s="42"/>
      <c r="I138" s="227"/>
      <c r="J138" s="227"/>
      <c r="K138" s="42"/>
      <c r="L138" s="42"/>
      <c r="M138" s="46"/>
      <c r="N138" s="228"/>
      <c r="O138" s="229"/>
      <c r="P138" s="86"/>
      <c r="Q138" s="86"/>
      <c r="R138" s="86"/>
      <c r="S138" s="86"/>
      <c r="T138" s="86"/>
      <c r="U138" s="86"/>
      <c r="V138" s="86"/>
      <c r="W138" s="86"/>
      <c r="X138" s="87"/>
      <c r="Y138" s="40"/>
      <c r="Z138" s="40"/>
      <c r="AA138" s="40"/>
      <c r="AB138" s="40"/>
      <c r="AC138" s="40"/>
      <c r="AD138" s="40"/>
      <c r="AE138" s="40"/>
      <c r="AT138" s="18" t="s">
        <v>145</v>
      </c>
      <c r="AU138" s="18" t="s">
        <v>90</v>
      </c>
    </row>
    <row r="139" s="13" customFormat="1">
      <c r="A139" s="13"/>
      <c r="B139" s="232"/>
      <c r="C139" s="233"/>
      <c r="D139" s="225" t="s">
        <v>166</v>
      </c>
      <c r="E139" s="234" t="s">
        <v>33</v>
      </c>
      <c r="F139" s="235" t="s">
        <v>220</v>
      </c>
      <c r="G139" s="233"/>
      <c r="H139" s="236">
        <v>4.5</v>
      </c>
      <c r="I139" s="237"/>
      <c r="J139" s="237"/>
      <c r="K139" s="233"/>
      <c r="L139" s="233"/>
      <c r="M139" s="238"/>
      <c r="N139" s="239"/>
      <c r="O139" s="240"/>
      <c r="P139" s="240"/>
      <c r="Q139" s="240"/>
      <c r="R139" s="240"/>
      <c r="S139" s="240"/>
      <c r="T139" s="240"/>
      <c r="U139" s="240"/>
      <c r="V139" s="240"/>
      <c r="W139" s="240"/>
      <c r="X139" s="241"/>
      <c r="Y139" s="13"/>
      <c r="Z139" s="13"/>
      <c r="AA139" s="13"/>
      <c r="AB139" s="13"/>
      <c r="AC139" s="13"/>
      <c r="AD139" s="13"/>
      <c r="AE139" s="13"/>
      <c r="AT139" s="242" t="s">
        <v>166</v>
      </c>
      <c r="AU139" s="242" t="s">
        <v>90</v>
      </c>
      <c r="AV139" s="13" t="s">
        <v>90</v>
      </c>
      <c r="AW139" s="13" t="s">
        <v>5</v>
      </c>
      <c r="AX139" s="13" t="s">
        <v>80</v>
      </c>
      <c r="AY139" s="242" t="s">
        <v>135</v>
      </c>
    </row>
    <row r="140" s="13" customFormat="1">
      <c r="A140" s="13"/>
      <c r="B140" s="232"/>
      <c r="C140" s="233"/>
      <c r="D140" s="225" t="s">
        <v>166</v>
      </c>
      <c r="E140" s="234" t="s">
        <v>33</v>
      </c>
      <c r="F140" s="235" t="s">
        <v>221</v>
      </c>
      <c r="G140" s="233"/>
      <c r="H140" s="236">
        <v>4.5</v>
      </c>
      <c r="I140" s="237"/>
      <c r="J140" s="237"/>
      <c r="K140" s="233"/>
      <c r="L140" s="233"/>
      <c r="M140" s="238"/>
      <c r="N140" s="239"/>
      <c r="O140" s="240"/>
      <c r="P140" s="240"/>
      <c r="Q140" s="240"/>
      <c r="R140" s="240"/>
      <c r="S140" s="240"/>
      <c r="T140" s="240"/>
      <c r="U140" s="240"/>
      <c r="V140" s="240"/>
      <c r="W140" s="240"/>
      <c r="X140" s="241"/>
      <c r="Y140" s="13"/>
      <c r="Z140" s="13"/>
      <c r="AA140" s="13"/>
      <c r="AB140" s="13"/>
      <c r="AC140" s="13"/>
      <c r="AD140" s="13"/>
      <c r="AE140" s="13"/>
      <c r="AT140" s="242" t="s">
        <v>166</v>
      </c>
      <c r="AU140" s="242" t="s">
        <v>90</v>
      </c>
      <c r="AV140" s="13" t="s">
        <v>90</v>
      </c>
      <c r="AW140" s="13" t="s">
        <v>5</v>
      </c>
      <c r="AX140" s="13" t="s">
        <v>80</v>
      </c>
      <c r="AY140" s="242" t="s">
        <v>135</v>
      </c>
    </row>
    <row r="141" s="14" customFormat="1">
      <c r="A141" s="14"/>
      <c r="B141" s="243"/>
      <c r="C141" s="244"/>
      <c r="D141" s="225" t="s">
        <v>166</v>
      </c>
      <c r="E141" s="245" t="s">
        <v>33</v>
      </c>
      <c r="F141" s="246" t="s">
        <v>170</v>
      </c>
      <c r="G141" s="244"/>
      <c r="H141" s="247">
        <v>9</v>
      </c>
      <c r="I141" s="248"/>
      <c r="J141" s="248"/>
      <c r="K141" s="244"/>
      <c r="L141" s="244"/>
      <c r="M141" s="249"/>
      <c r="N141" s="250"/>
      <c r="O141" s="251"/>
      <c r="P141" s="251"/>
      <c r="Q141" s="251"/>
      <c r="R141" s="251"/>
      <c r="S141" s="251"/>
      <c r="T141" s="251"/>
      <c r="U141" s="251"/>
      <c r="V141" s="251"/>
      <c r="W141" s="251"/>
      <c r="X141" s="252"/>
      <c r="Y141" s="14"/>
      <c r="Z141" s="14"/>
      <c r="AA141" s="14"/>
      <c r="AB141" s="14"/>
      <c r="AC141" s="14"/>
      <c r="AD141" s="14"/>
      <c r="AE141" s="14"/>
      <c r="AT141" s="253" t="s">
        <v>166</v>
      </c>
      <c r="AU141" s="253" t="s">
        <v>90</v>
      </c>
      <c r="AV141" s="14" t="s">
        <v>143</v>
      </c>
      <c r="AW141" s="14" t="s">
        <v>5</v>
      </c>
      <c r="AX141" s="14" t="s">
        <v>88</v>
      </c>
      <c r="AY141" s="253" t="s">
        <v>135</v>
      </c>
    </row>
    <row r="142" s="13" customFormat="1">
      <c r="A142" s="13"/>
      <c r="B142" s="232"/>
      <c r="C142" s="233"/>
      <c r="D142" s="225" t="s">
        <v>166</v>
      </c>
      <c r="E142" s="233"/>
      <c r="F142" s="235" t="s">
        <v>222</v>
      </c>
      <c r="G142" s="233"/>
      <c r="H142" s="236">
        <v>9.0899999999999999</v>
      </c>
      <c r="I142" s="237"/>
      <c r="J142" s="237"/>
      <c r="K142" s="233"/>
      <c r="L142" s="233"/>
      <c r="M142" s="238"/>
      <c r="N142" s="239"/>
      <c r="O142" s="240"/>
      <c r="P142" s="240"/>
      <c r="Q142" s="240"/>
      <c r="R142" s="240"/>
      <c r="S142" s="240"/>
      <c r="T142" s="240"/>
      <c r="U142" s="240"/>
      <c r="V142" s="240"/>
      <c r="W142" s="240"/>
      <c r="X142" s="241"/>
      <c r="Y142" s="13"/>
      <c r="Z142" s="13"/>
      <c r="AA142" s="13"/>
      <c r="AB142" s="13"/>
      <c r="AC142" s="13"/>
      <c r="AD142" s="13"/>
      <c r="AE142" s="13"/>
      <c r="AT142" s="242" t="s">
        <v>166</v>
      </c>
      <c r="AU142" s="242" t="s">
        <v>90</v>
      </c>
      <c r="AV142" s="13" t="s">
        <v>90</v>
      </c>
      <c r="AW142" s="13" t="s">
        <v>4</v>
      </c>
      <c r="AX142" s="13" t="s">
        <v>88</v>
      </c>
      <c r="AY142" s="242" t="s">
        <v>135</v>
      </c>
    </row>
    <row r="143" s="2" customFormat="1" ht="24.15" customHeight="1">
      <c r="A143" s="40"/>
      <c r="B143" s="41"/>
      <c r="C143" s="211" t="s">
        <v>223</v>
      </c>
      <c r="D143" s="211" t="s">
        <v>138</v>
      </c>
      <c r="E143" s="212" t="s">
        <v>224</v>
      </c>
      <c r="F143" s="213" t="s">
        <v>225</v>
      </c>
      <c r="G143" s="214" t="s">
        <v>141</v>
      </c>
      <c r="H143" s="215">
        <v>384</v>
      </c>
      <c r="I143" s="216"/>
      <c r="J143" s="216"/>
      <c r="K143" s="217">
        <f>ROUND(P143*H143,2)</f>
        <v>0</v>
      </c>
      <c r="L143" s="213" t="s">
        <v>142</v>
      </c>
      <c r="M143" s="46"/>
      <c r="N143" s="218" t="s">
        <v>33</v>
      </c>
      <c r="O143" s="219" t="s">
        <v>49</v>
      </c>
      <c r="P143" s="220">
        <f>I143+J143</f>
        <v>0</v>
      </c>
      <c r="Q143" s="220">
        <f>ROUND(I143*H143,2)</f>
        <v>0</v>
      </c>
      <c r="R143" s="220">
        <f>ROUND(J143*H143,2)</f>
        <v>0</v>
      </c>
      <c r="S143" s="86"/>
      <c r="T143" s="221">
        <f>S143*H143</f>
        <v>0</v>
      </c>
      <c r="U143" s="221">
        <v>0.098000000000000004</v>
      </c>
      <c r="V143" s="221">
        <f>U143*H143</f>
        <v>37.632000000000005</v>
      </c>
      <c r="W143" s="221">
        <v>0</v>
      </c>
      <c r="X143" s="222">
        <f>W143*H143</f>
        <v>0</v>
      </c>
      <c r="Y143" s="40"/>
      <c r="Z143" s="40"/>
      <c r="AA143" s="40"/>
      <c r="AB143" s="40"/>
      <c r="AC143" s="40"/>
      <c r="AD143" s="40"/>
      <c r="AE143" s="40"/>
      <c r="AR143" s="223" t="s">
        <v>143</v>
      </c>
      <c r="AT143" s="223" t="s">
        <v>138</v>
      </c>
      <c r="AU143" s="223" t="s">
        <v>90</v>
      </c>
      <c r="AY143" s="18" t="s">
        <v>135</v>
      </c>
      <c r="BE143" s="224">
        <f>IF(O143="základní",K143,0)</f>
        <v>0</v>
      </c>
      <c r="BF143" s="224">
        <f>IF(O143="snížená",K143,0)</f>
        <v>0</v>
      </c>
      <c r="BG143" s="224">
        <f>IF(O143="zákl. přenesená",K143,0)</f>
        <v>0</v>
      </c>
      <c r="BH143" s="224">
        <f>IF(O143="sníž. přenesená",K143,0)</f>
        <v>0</v>
      </c>
      <c r="BI143" s="224">
        <f>IF(O143="nulová",K143,0)</f>
        <v>0</v>
      </c>
      <c r="BJ143" s="18" t="s">
        <v>88</v>
      </c>
      <c r="BK143" s="224">
        <f>ROUND(P143*H143,2)</f>
        <v>0</v>
      </c>
      <c r="BL143" s="18" t="s">
        <v>143</v>
      </c>
      <c r="BM143" s="223" t="s">
        <v>226</v>
      </c>
    </row>
    <row r="144" s="2" customFormat="1">
      <c r="A144" s="40"/>
      <c r="B144" s="41"/>
      <c r="C144" s="42"/>
      <c r="D144" s="225" t="s">
        <v>145</v>
      </c>
      <c r="E144" s="42"/>
      <c r="F144" s="226" t="s">
        <v>227</v>
      </c>
      <c r="G144" s="42"/>
      <c r="H144" s="42"/>
      <c r="I144" s="227"/>
      <c r="J144" s="227"/>
      <c r="K144" s="42"/>
      <c r="L144" s="42"/>
      <c r="M144" s="46"/>
      <c r="N144" s="228"/>
      <c r="O144" s="229"/>
      <c r="P144" s="86"/>
      <c r="Q144" s="86"/>
      <c r="R144" s="86"/>
      <c r="S144" s="86"/>
      <c r="T144" s="86"/>
      <c r="U144" s="86"/>
      <c r="V144" s="86"/>
      <c r="W144" s="86"/>
      <c r="X144" s="87"/>
      <c r="Y144" s="40"/>
      <c r="Z144" s="40"/>
      <c r="AA144" s="40"/>
      <c r="AB144" s="40"/>
      <c r="AC144" s="40"/>
      <c r="AD144" s="40"/>
      <c r="AE144" s="40"/>
      <c r="AT144" s="18" t="s">
        <v>145</v>
      </c>
      <c r="AU144" s="18" t="s">
        <v>90</v>
      </c>
    </row>
    <row r="145" s="2" customFormat="1">
      <c r="A145" s="40"/>
      <c r="B145" s="41"/>
      <c r="C145" s="42"/>
      <c r="D145" s="230" t="s">
        <v>147</v>
      </c>
      <c r="E145" s="42"/>
      <c r="F145" s="231" t="s">
        <v>228</v>
      </c>
      <c r="G145" s="42"/>
      <c r="H145" s="42"/>
      <c r="I145" s="227"/>
      <c r="J145" s="227"/>
      <c r="K145" s="42"/>
      <c r="L145" s="42"/>
      <c r="M145" s="46"/>
      <c r="N145" s="228"/>
      <c r="O145" s="229"/>
      <c r="P145" s="86"/>
      <c r="Q145" s="86"/>
      <c r="R145" s="86"/>
      <c r="S145" s="86"/>
      <c r="T145" s="86"/>
      <c r="U145" s="86"/>
      <c r="V145" s="86"/>
      <c r="W145" s="86"/>
      <c r="X145" s="87"/>
      <c r="Y145" s="40"/>
      <c r="Z145" s="40"/>
      <c r="AA145" s="40"/>
      <c r="AB145" s="40"/>
      <c r="AC145" s="40"/>
      <c r="AD145" s="40"/>
      <c r="AE145" s="40"/>
      <c r="AT145" s="18" t="s">
        <v>147</v>
      </c>
      <c r="AU145" s="18" t="s">
        <v>90</v>
      </c>
    </row>
    <row r="146" s="2" customFormat="1" ht="24.15" customHeight="1">
      <c r="A146" s="40"/>
      <c r="B146" s="41"/>
      <c r="C146" s="254" t="s">
        <v>229</v>
      </c>
      <c r="D146" s="254" t="s">
        <v>178</v>
      </c>
      <c r="E146" s="255" t="s">
        <v>230</v>
      </c>
      <c r="F146" s="256" t="s">
        <v>231</v>
      </c>
      <c r="G146" s="257" t="s">
        <v>141</v>
      </c>
      <c r="H146" s="258">
        <v>384</v>
      </c>
      <c r="I146" s="259"/>
      <c r="J146" s="260"/>
      <c r="K146" s="261">
        <f>ROUND(P146*H146,2)</f>
        <v>0</v>
      </c>
      <c r="L146" s="256" t="s">
        <v>33</v>
      </c>
      <c r="M146" s="262"/>
      <c r="N146" s="263" t="s">
        <v>33</v>
      </c>
      <c r="O146" s="219" t="s">
        <v>49</v>
      </c>
      <c r="P146" s="220">
        <f>I146+J146</f>
        <v>0</v>
      </c>
      <c r="Q146" s="220">
        <f>ROUND(I146*H146,2)</f>
        <v>0</v>
      </c>
      <c r="R146" s="220">
        <f>ROUND(J146*H146,2)</f>
        <v>0</v>
      </c>
      <c r="S146" s="86"/>
      <c r="T146" s="221">
        <f>S146*H146</f>
        <v>0</v>
      </c>
      <c r="U146" s="221">
        <v>0.14499999999999999</v>
      </c>
      <c r="V146" s="221">
        <f>U146*H146</f>
        <v>55.679999999999993</v>
      </c>
      <c r="W146" s="221">
        <v>0</v>
      </c>
      <c r="X146" s="222">
        <f>W146*H146</f>
        <v>0</v>
      </c>
      <c r="Y146" s="40"/>
      <c r="Z146" s="40"/>
      <c r="AA146" s="40"/>
      <c r="AB146" s="40"/>
      <c r="AC146" s="40"/>
      <c r="AD146" s="40"/>
      <c r="AE146" s="40"/>
      <c r="AR146" s="223" t="s">
        <v>181</v>
      </c>
      <c r="AT146" s="223" t="s">
        <v>178</v>
      </c>
      <c r="AU146" s="223" t="s">
        <v>90</v>
      </c>
      <c r="AY146" s="18" t="s">
        <v>135</v>
      </c>
      <c r="BE146" s="224">
        <f>IF(O146="základní",K146,0)</f>
        <v>0</v>
      </c>
      <c r="BF146" s="224">
        <f>IF(O146="snížená",K146,0)</f>
        <v>0</v>
      </c>
      <c r="BG146" s="224">
        <f>IF(O146="zákl. přenesená",K146,0)</f>
        <v>0</v>
      </c>
      <c r="BH146" s="224">
        <f>IF(O146="sníž. přenesená",K146,0)</f>
        <v>0</v>
      </c>
      <c r="BI146" s="224">
        <f>IF(O146="nulová",K146,0)</f>
        <v>0</v>
      </c>
      <c r="BJ146" s="18" t="s">
        <v>88</v>
      </c>
      <c r="BK146" s="224">
        <f>ROUND(P146*H146,2)</f>
        <v>0</v>
      </c>
      <c r="BL146" s="18" t="s">
        <v>143</v>
      </c>
      <c r="BM146" s="223" t="s">
        <v>232</v>
      </c>
    </row>
    <row r="147" s="2" customFormat="1">
      <c r="A147" s="40"/>
      <c r="B147" s="41"/>
      <c r="C147" s="42"/>
      <c r="D147" s="225" t="s">
        <v>145</v>
      </c>
      <c r="E147" s="42"/>
      <c r="F147" s="226" t="s">
        <v>231</v>
      </c>
      <c r="G147" s="42"/>
      <c r="H147" s="42"/>
      <c r="I147" s="227"/>
      <c r="J147" s="227"/>
      <c r="K147" s="42"/>
      <c r="L147" s="42"/>
      <c r="M147" s="46"/>
      <c r="N147" s="228"/>
      <c r="O147" s="229"/>
      <c r="P147" s="86"/>
      <c r="Q147" s="86"/>
      <c r="R147" s="86"/>
      <c r="S147" s="86"/>
      <c r="T147" s="86"/>
      <c r="U147" s="86"/>
      <c r="V147" s="86"/>
      <c r="W147" s="86"/>
      <c r="X147" s="87"/>
      <c r="Y147" s="40"/>
      <c r="Z147" s="40"/>
      <c r="AA147" s="40"/>
      <c r="AB147" s="40"/>
      <c r="AC147" s="40"/>
      <c r="AD147" s="40"/>
      <c r="AE147" s="40"/>
      <c r="AT147" s="18" t="s">
        <v>145</v>
      </c>
      <c r="AU147" s="18" t="s">
        <v>90</v>
      </c>
    </row>
    <row r="148" s="2" customFormat="1">
      <c r="A148" s="40"/>
      <c r="B148" s="41"/>
      <c r="C148" s="42"/>
      <c r="D148" s="225" t="s">
        <v>233</v>
      </c>
      <c r="E148" s="42"/>
      <c r="F148" s="264" t="s">
        <v>234</v>
      </c>
      <c r="G148" s="42"/>
      <c r="H148" s="42"/>
      <c r="I148" s="227"/>
      <c r="J148" s="227"/>
      <c r="K148" s="42"/>
      <c r="L148" s="42"/>
      <c r="M148" s="46"/>
      <c r="N148" s="228"/>
      <c r="O148" s="229"/>
      <c r="P148" s="86"/>
      <c r="Q148" s="86"/>
      <c r="R148" s="86"/>
      <c r="S148" s="86"/>
      <c r="T148" s="86"/>
      <c r="U148" s="86"/>
      <c r="V148" s="86"/>
      <c r="W148" s="86"/>
      <c r="X148" s="87"/>
      <c r="Y148" s="40"/>
      <c r="Z148" s="40"/>
      <c r="AA148" s="40"/>
      <c r="AB148" s="40"/>
      <c r="AC148" s="40"/>
      <c r="AD148" s="40"/>
      <c r="AE148" s="40"/>
      <c r="AT148" s="18" t="s">
        <v>233</v>
      </c>
      <c r="AU148" s="18" t="s">
        <v>90</v>
      </c>
    </row>
    <row r="149" s="13" customFormat="1">
      <c r="A149" s="13"/>
      <c r="B149" s="232"/>
      <c r="C149" s="233"/>
      <c r="D149" s="225" t="s">
        <v>166</v>
      </c>
      <c r="E149" s="234" t="s">
        <v>33</v>
      </c>
      <c r="F149" s="235" t="s">
        <v>235</v>
      </c>
      <c r="G149" s="233"/>
      <c r="H149" s="236">
        <v>339</v>
      </c>
      <c r="I149" s="237"/>
      <c r="J149" s="237"/>
      <c r="K149" s="233"/>
      <c r="L149" s="233"/>
      <c r="M149" s="238"/>
      <c r="N149" s="239"/>
      <c r="O149" s="240"/>
      <c r="P149" s="240"/>
      <c r="Q149" s="240"/>
      <c r="R149" s="240"/>
      <c r="S149" s="240"/>
      <c r="T149" s="240"/>
      <c r="U149" s="240"/>
      <c r="V149" s="240"/>
      <c r="W149" s="240"/>
      <c r="X149" s="241"/>
      <c r="Y149" s="13"/>
      <c r="Z149" s="13"/>
      <c r="AA149" s="13"/>
      <c r="AB149" s="13"/>
      <c r="AC149" s="13"/>
      <c r="AD149" s="13"/>
      <c r="AE149" s="13"/>
      <c r="AT149" s="242" t="s">
        <v>166</v>
      </c>
      <c r="AU149" s="242" t="s">
        <v>90</v>
      </c>
      <c r="AV149" s="13" t="s">
        <v>90</v>
      </c>
      <c r="AW149" s="13" t="s">
        <v>5</v>
      </c>
      <c r="AX149" s="13" t="s">
        <v>80</v>
      </c>
      <c r="AY149" s="242" t="s">
        <v>135</v>
      </c>
    </row>
    <row r="150" s="13" customFormat="1">
      <c r="A150" s="13"/>
      <c r="B150" s="232"/>
      <c r="C150" s="233"/>
      <c r="D150" s="225" t="s">
        <v>166</v>
      </c>
      <c r="E150" s="234" t="s">
        <v>33</v>
      </c>
      <c r="F150" s="235" t="s">
        <v>236</v>
      </c>
      <c r="G150" s="233"/>
      <c r="H150" s="236">
        <v>45</v>
      </c>
      <c r="I150" s="237"/>
      <c r="J150" s="237"/>
      <c r="K150" s="233"/>
      <c r="L150" s="233"/>
      <c r="M150" s="238"/>
      <c r="N150" s="239"/>
      <c r="O150" s="240"/>
      <c r="P150" s="240"/>
      <c r="Q150" s="240"/>
      <c r="R150" s="240"/>
      <c r="S150" s="240"/>
      <c r="T150" s="240"/>
      <c r="U150" s="240"/>
      <c r="V150" s="240"/>
      <c r="W150" s="240"/>
      <c r="X150" s="241"/>
      <c r="Y150" s="13"/>
      <c r="Z150" s="13"/>
      <c r="AA150" s="13"/>
      <c r="AB150" s="13"/>
      <c r="AC150" s="13"/>
      <c r="AD150" s="13"/>
      <c r="AE150" s="13"/>
      <c r="AT150" s="242" t="s">
        <v>166</v>
      </c>
      <c r="AU150" s="242" t="s">
        <v>90</v>
      </c>
      <c r="AV150" s="13" t="s">
        <v>90</v>
      </c>
      <c r="AW150" s="13" t="s">
        <v>5</v>
      </c>
      <c r="AX150" s="13" t="s">
        <v>80</v>
      </c>
      <c r="AY150" s="242" t="s">
        <v>135</v>
      </c>
    </row>
    <row r="151" s="14" customFormat="1">
      <c r="A151" s="14"/>
      <c r="B151" s="243"/>
      <c r="C151" s="244"/>
      <c r="D151" s="225" t="s">
        <v>166</v>
      </c>
      <c r="E151" s="245" t="s">
        <v>33</v>
      </c>
      <c r="F151" s="246" t="s">
        <v>170</v>
      </c>
      <c r="G151" s="244"/>
      <c r="H151" s="247">
        <v>384</v>
      </c>
      <c r="I151" s="248"/>
      <c r="J151" s="248"/>
      <c r="K151" s="244"/>
      <c r="L151" s="244"/>
      <c r="M151" s="249"/>
      <c r="N151" s="250"/>
      <c r="O151" s="251"/>
      <c r="P151" s="251"/>
      <c r="Q151" s="251"/>
      <c r="R151" s="251"/>
      <c r="S151" s="251"/>
      <c r="T151" s="251"/>
      <c r="U151" s="251"/>
      <c r="V151" s="251"/>
      <c r="W151" s="251"/>
      <c r="X151" s="252"/>
      <c r="Y151" s="14"/>
      <c r="Z151" s="14"/>
      <c r="AA151" s="14"/>
      <c r="AB151" s="14"/>
      <c r="AC151" s="14"/>
      <c r="AD151" s="14"/>
      <c r="AE151" s="14"/>
      <c r="AT151" s="253" t="s">
        <v>166</v>
      </c>
      <c r="AU151" s="253" t="s">
        <v>90</v>
      </c>
      <c r="AV151" s="14" t="s">
        <v>143</v>
      </c>
      <c r="AW151" s="14" t="s">
        <v>5</v>
      </c>
      <c r="AX151" s="14" t="s">
        <v>88</v>
      </c>
      <c r="AY151" s="253" t="s">
        <v>135</v>
      </c>
    </row>
    <row r="152" s="12" customFormat="1" ht="22.8" customHeight="1">
      <c r="A152" s="12"/>
      <c r="B152" s="194"/>
      <c r="C152" s="195"/>
      <c r="D152" s="196" t="s">
        <v>79</v>
      </c>
      <c r="E152" s="209" t="s">
        <v>237</v>
      </c>
      <c r="F152" s="209" t="s">
        <v>238</v>
      </c>
      <c r="G152" s="195"/>
      <c r="H152" s="195"/>
      <c r="I152" s="198"/>
      <c r="J152" s="198"/>
      <c r="K152" s="210">
        <f>BK152</f>
        <v>0</v>
      </c>
      <c r="L152" s="195"/>
      <c r="M152" s="200"/>
      <c r="N152" s="201"/>
      <c r="O152" s="202"/>
      <c r="P152" s="202"/>
      <c r="Q152" s="203">
        <f>SUM(Q153:Q158)</f>
        <v>0</v>
      </c>
      <c r="R152" s="203">
        <f>SUM(R153:R158)</f>
        <v>0</v>
      </c>
      <c r="S152" s="202"/>
      <c r="T152" s="204">
        <f>SUM(T153:T158)</f>
        <v>0</v>
      </c>
      <c r="U152" s="202"/>
      <c r="V152" s="204">
        <f>SUM(V153:V158)</f>
        <v>0</v>
      </c>
      <c r="W152" s="202"/>
      <c r="X152" s="205">
        <f>SUM(X153:X158)</f>
        <v>0</v>
      </c>
      <c r="Y152" s="12"/>
      <c r="Z152" s="12"/>
      <c r="AA152" s="12"/>
      <c r="AB152" s="12"/>
      <c r="AC152" s="12"/>
      <c r="AD152" s="12"/>
      <c r="AE152" s="12"/>
      <c r="AR152" s="206" t="s">
        <v>88</v>
      </c>
      <c r="AT152" s="207" t="s">
        <v>79</v>
      </c>
      <c r="AU152" s="207" t="s">
        <v>88</v>
      </c>
      <c r="AY152" s="206" t="s">
        <v>135</v>
      </c>
      <c r="BK152" s="208">
        <f>SUM(BK153:BK158)</f>
        <v>0</v>
      </c>
    </row>
    <row r="153" s="2" customFormat="1" ht="24.15" customHeight="1">
      <c r="A153" s="40"/>
      <c r="B153" s="41"/>
      <c r="C153" s="211" t="s">
        <v>239</v>
      </c>
      <c r="D153" s="211" t="s">
        <v>138</v>
      </c>
      <c r="E153" s="212" t="s">
        <v>240</v>
      </c>
      <c r="F153" s="213" t="s">
        <v>241</v>
      </c>
      <c r="G153" s="214" t="s">
        <v>242</v>
      </c>
      <c r="H153" s="215">
        <v>195.32400000000001</v>
      </c>
      <c r="I153" s="216"/>
      <c r="J153" s="216"/>
      <c r="K153" s="217">
        <f>ROUND(P153*H153,2)</f>
        <v>0</v>
      </c>
      <c r="L153" s="213" t="s">
        <v>142</v>
      </c>
      <c r="M153" s="46"/>
      <c r="N153" s="218" t="s">
        <v>33</v>
      </c>
      <c r="O153" s="219" t="s">
        <v>49</v>
      </c>
      <c r="P153" s="220">
        <f>I153+J153</f>
        <v>0</v>
      </c>
      <c r="Q153" s="220">
        <f>ROUND(I153*H153,2)</f>
        <v>0</v>
      </c>
      <c r="R153" s="220">
        <f>ROUND(J153*H153,2)</f>
        <v>0</v>
      </c>
      <c r="S153" s="86"/>
      <c r="T153" s="221">
        <f>S153*H153</f>
        <v>0</v>
      </c>
      <c r="U153" s="221">
        <v>0</v>
      </c>
      <c r="V153" s="221">
        <f>U153*H153</f>
        <v>0</v>
      </c>
      <c r="W153" s="221">
        <v>0</v>
      </c>
      <c r="X153" s="222">
        <f>W153*H153</f>
        <v>0</v>
      </c>
      <c r="Y153" s="40"/>
      <c r="Z153" s="40"/>
      <c r="AA153" s="40"/>
      <c r="AB153" s="40"/>
      <c r="AC153" s="40"/>
      <c r="AD153" s="40"/>
      <c r="AE153" s="40"/>
      <c r="AR153" s="223" t="s">
        <v>143</v>
      </c>
      <c r="AT153" s="223" t="s">
        <v>138</v>
      </c>
      <c r="AU153" s="223" t="s">
        <v>90</v>
      </c>
      <c r="AY153" s="18" t="s">
        <v>135</v>
      </c>
      <c r="BE153" s="224">
        <f>IF(O153="základní",K153,0)</f>
        <v>0</v>
      </c>
      <c r="BF153" s="224">
        <f>IF(O153="snížená",K153,0)</f>
        <v>0</v>
      </c>
      <c r="BG153" s="224">
        <f>IF(O153="zákl. přenesená",K153,0)</f>
        <v>0</v>
      </c>
      <c r="BH153" s="224">
        <f>IF(O153="sníž. přenesená",K153,0)</f>
        <v>0</v>
      </c>
      <c r="BI153" s="224">
        <f>IF(O153="nulová",K153,0)</f>
        <v>0</v>
      </c>
      <c r="BJ153" s="18" t="s">
        <v>88</v>
      </c>
      <c r="BK153" s="224">
        <f>ROUND(P153*H153,2)</f>
        <v>0</v>
      </c>
      <c r="BL153" s="18" t="s">
        <v>143</v>
      </c>
      <c r="BM153" s="223" t="s">
        <v>243</v>
      </c>
    </row>
    <row r="154" s="2" customFormat="1">
      <c r="A154" s="40"/>
      <c r="B154" s="41"/>
      <c r="C154" s="42"/>
      <c r="D154" s="225" t="s">
        <v>145</v>
      </c>
      <c r="E154" s="42"/>
      <c r="F154" s="226" t="s">
        <v>244</v>
      </c>
      <c r="G154" s="42"/>
      <c r="H154" s="42"/>
      <c r="I154" s="227"/>
      <c r="J154" s="227"/>
      <c r="K154" s="42"/>
      <c r="L154" s="42"/>
      <c r="M154" s="46"/>
      <c r="N154" s="228"/>
      <c r="O154" s="229"/>
      <c r="P154" s="86"/>
      <c r="Q154" s="86"/>
      <c r="R154" s="86"/>
      <c r="S154" s="86"/>
      <c r="T154" s="86"/>
      <c r="U154" s="86"/>
      <c r="V154" s="86"/>
      <c r="W154" s="86"/>
      <c r="X154" s="87"/>
      <c r="Y154" s="40"/>
      <c r="Z154" s="40"/>
      <c r="AA154" s="40"/>
      <c r="AB154" s="40"/>
      <c r="AC154" s="40"/>
      <c r="AD154" s="40"/>
      <c r="AE154" s="40"/>
      <c r="AT154" s="18" t="s">
        <v>145</v>
      </c>
      <c r="AU154" s="18" t="s">
        <v>90</v>
      </c>
    </row>
    <row r="155" s="2" customFormat="1">
      <c r="A155" s="40"/>
      <c r="B155" s="41"/>
      <c r="C155" s="42"/>
      <c r="D155" s="230" t="s">
        <v>147</v>
      </c>
      <c r="E155" s="42"/>
      <c r="F155" s="231" t="s">
        <v>245</v>
      </c>
      <c r="G155" s="42"/>
      <c r="H155" s="42"/>
      <c r="I155" s="227"/>
      <c r="J155" s="227"/>
      <c r="K155" s="42"/>
      <c r="L155" s="42"/>
      <c r="M155" s="46"/>
      <c r="N155" s="228"/>
      <c r="O155" s="229"/>
      <c r="P155" s="86"/>
      <c r="Q155" s="86"/>
      <c r="R155" s="86"/>
      <c r="S155" s="86"/>
      <c r="T155" s="86"/>
      <c r="U155" s="86"/>
      <c r="V155" s="86"/>
      <c r="W155" s="86"/>
      <c r="X155" s="87"/>
      <c r="Y155" s="40"/>
      <c r="Z155" s="40"/>
      <c r="AA155" s="40"/>
      <c r="AB155" s="40"/>
      <c r="AC155" s="40"/>
      <c r="AD155" s="40"/>
      <c r="AE155" s="40"/>
      <c r="AT155" s="18" t="s">
        <v>147</v>
      </c>
      <c r="AU155" s="18" t="s">
        <v>90</v>
      </c>
    </row>
    <row r="156" s="2" customFormat="1">
      <c r="A156" s="40"/>
      <c r="B156" s="41"/>
      <c r="C156" s="211" t="s">
        <v>9</v>
      </c>
      <c r="D156" s="211" t="s">
        <v>138</v>
      </c>
      <c r="E156" s="212" t="s">
        <v>246</v>
      </c>
      <c r="F156" s="213" t="s">
        <v>247</v>
      </c>
      <c r="G156" s="214" t="s">
        <v>242</v>
      </c>
      <c r="H156" s="215">
        <v>265.815</v>
      </c>
      <c r="I156" s="216"/>
      <c r="J156" s="216"/>
      <c r="K156" s="217">
        <f>ROUND(P156*H156,2)</f>
        <v>0</v>
      </c>
      <c r="L156" s="213" t="s">
        <v>142</v>
      </c>
      <c r="M156" s="46"/>
      <c r="N156" s="218" t="s">
        <v>33</v>
      </c>
      <c r="O156" s="219" t="s">
        <v>49</v>
      </c>
      <c r="P156" s="220">
        <f>I156+J156</f>
        <v>0</v>
      </c>
      <c r="Q156" s="220">
        <f>ROUND(I156*H156,2)</f>
        <v>0</v>
      </c>
      <c r="R156" s="220">
        <f>ROUND(J156*H156,2)</f>
        <v>0</v>
      </c>
      <c r="S156" s="86"/>
      <c r="T156" s="221">
        <f>S156*H156</f>
        <v>0</v>
      </c>
      <c r="U156" s="221">
        <v>0</v>
      </c>
      <c r="V156" s="221">
        <f>U156*H156</f>
        <v>0</v>
      </c>
      <c r="W156" s="221">
        <v>0</v>
      </c>
      <c r="X156" s="222">
        <f>W156*H156</f>
        <v>0</v>
      </c>
      <c r="Y156" s="40"/>
      <c r="Z156" s="40"/>
      <c r="AA156" s="40"/>
      <c r="AB156" s="40"/>
      <c r="AC156" s="40"/>
      <c r="AD156" s="40"/>
      <c r="AE156" s="40"/>
      <c r="AR156" s="223" t="s">
        <v>143</v>
      </c>
      <c r="AT156" s="223" t="s">
        <v>138</v>
      </c>
      <c r="AU156" s="223" t="s">
        <v>90</v>
      </c>
      <c r="AY156" s="18" t="s">
        <v>135</v>
      </c>
      <c r="BE156" s="224">
        <f>IF(O156="základní",K156,0)</f>
        <v>0</v>
      </c>
      <c r="BF156" s="224">
        <f>IF(O156="snížená",K156,0)</f>
        <v>0</v>
      </c>
      <c r="BG156" s="224">
        <f>IF(O156="zákl. přenesená",K156,0)</f>
        <v>0</v>
      </c>
      <c r="BH156" s="224">
        <f>IF(O156="sníž. přenesená",K156,0)</f>
        <v>0</v>
      </c>
      <c r="BI156" s="224">
        <f>IF(O156="nulová",K156,0)</f>
        <v>0</v>
      </c>
      <c r="BJ156" s="18" t="s">
        <v>88</v>
      </c>
      <c r="BK156" s="224">
        <f>ROUND(P156*H156,2)</f>
        <v>0</v>
      </c>
      <c r="BL156" s="18" t="s">
        <v>143</v>
      </c>
      <c r="BM156" s="223" t="s">
        <v>248</v>
      </c>
    </row>
    <row r="157" s="2" customFormat="1">
      <c r="A157" s="40"/>
      <c r="B157" s="41"/>
      <c r="C157" s="42"/>
      <c r="D157" s="225" t="s">
        <v>145</v>
      </c>
      <c r="E157" s="42"/>
      <c r="F157" s="226" t="s">
        <v>249</v>
      </c>
      <c r="G157" s="42"/>
      <c r="H157" s="42"/>
      <c r="I157" s="227"/>
      <c r="J157" s="227"/>
      <c r="K157" s="42"/>
      <c r="L157" s="42"/>
      <c r="M157" s="46"/>
      <c r="N157" s="228"/>
      <c r="O157" s="229"/>
      <c r="P157" s="86"/>
      <c r="Q157" s="86"/>
      <c r="R157" s="86"/>
      <c r="S157" s="86"/>
      <c r="T157" s="86"/>
      <c r="U157" s="86"/>
      <c r="V157" s="86"/>
      <c r="W157" s="86"/>
      <c r="X157" s="87"/>
      <c r="Y157" s="40"/>
      <c r="Z157" s="40"/>
      <c r="AA157" s="40"/>
      <c r="AB157" s="40"/>
      <c r="AC157" s="40"/>
      <c r="AD157" s="40"/>
      <c r="AE157" s="40"/>
      <c r="AT157" s="18" t="s">
        <v>145</v>
      </c>
      <c r="AU157" s="18" t="s">
        <v>90</v>
      </c>
    </row>
    <row r="158" s="2" customFormat="1">
      <c r="A158" s="40"/>
      <c r="B158" s="41"/>
      <c r="C158" s="42"/>
      <c r="D158" s="230" t="s">
        <v>147</v>
      </c>
      <c r="E158" s="42"/>
      <c r="F158" s="231" t="s">
        <v>250</v>
      </c>
      <c r="G158" s="42"/>
      <c r="H158" s="42"/>
      <c r="I158" s="227"/>
      <c r="J158" s="227"/>
      <c r="K158" s="42"/>
      <c r="L158" s="42"/>
      <c r="M158" s="46"/>
      <c r="N158" s="265"/>
      <c r="O158" s="266"/>
      <c r="P158" s="267"/>
      <c r="Q158" s="267"/>
      <c r="R158" s="267"/>
      <c r="S158" s="267"/>
      <c r="T158" s="267"/>
      <c r="U158" s="267"/>
      <c r="V158" s="267"/>
      <c r="W158" s="267"/>
      <c r="X158" s="268"/>
      <c r="Y158" s="40"/>
      <c r="Z158" s="40"/>
      <c r="AA158" s="40"/>
      <c r="AB158" s="40"/>
      <c r="AC158" s="40"/>
      <c r="AD158" s="40"/>
      <c r="AE158" s="40"/>
      <c r="AT158" s="18" t="s">
        <v>147</v>
      </c>
      <c r="AU158" s="18" t="s">
        <v>90</v>
      </c>
    </row>
    <row r="159" s="2" customFormat="1" ht="6.96" customHeight="1">
      <c r="A159" s="40"/>
      <c r="B159" s="61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46"/>
      <c r="N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</row>
  </sheetData>
  <sheetProtection sheet="1" autoFilter="0" formatColumns="0" formatRows="0" objects="1" scenarios="1" spinCount="100000" saltValue="j7l+k7Kwc+64cdRJvIBaYhsnuYy6jKrOuNQZ07I/eqSh720Um1lVgdz1RApSTmExYCTw27kM+5xLnX+1kcXGlg==" hashValue="0rrkJOnYihpaQ5Jxt+i5HQNOmNxwN4yPYJHC9PA0owKEmIrh5CF0GOt06n0xiQgdqhT1s6VLPFD1EkgpeCELQg==" algorithmName="SHA-512" password="CC35"/>
  <autoFilter ref="C83:L158"/>
  <mergeCells count="9">
    <mergeCell ref="E7:H7"/>
    <mergeCell ref="E9:H9"/>
    <mergeCell ref="E18:H18"/>
    <mergeCell ref="E27:H27"/>
    <mergeCell ref="E50:H50"/>
    <mergeCell ref="E52:H52"/>
    <mergeCell ref="E74:H74"/>
    <mergeCell ref="E76:H76"/>
    <mergeCell ref="M2:Z2"/>
  </mergeCells>
  <hyperlinks>
    <hyperlink ref="F89" r:id="rId1" display="https://podminky.urs.cz/item/CS_URS_2024_01/565145101"/>
    <hyperlink ref="F92" r:id="rId2" display="https://podminky.urs.cz/item/CS_URS_2024_02/573191111"/>
    <hyperlink ref="F95" r:id="rId3" display="https://podminky.urs.cz/item/CS_URS_2024_01/573211107"/>
    <hyperlink ref="F98" r:id="rId4" display="https://podminky.urs.cz/item/CS_URS_2024_01/577134111"/>
    <hyperlink ref="F105" r:id="rId5" display="https://podminky.urs.cz/item/CS_URS_2024_02/596211110"/>
    <hyperlink ref="F113" r:id="rId6" display="https://podminky.urs.cz/item/CS_URS_2024_01/596212213"/>
    <hyperlink ref="F145" r:id="rId7" display="https://podminky.urs.cz/item/CS_URS_2024_01/596412213"/>
    <hyperlink ref="F155" r:id="rId8" display="https://podminky.urs.cz/item/CS_URS_2024_01/998223011"/>
    <hyperlink ref="F158" r:id="rId9" display="https://podminky.urs.cz/item/CS_URS_2024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93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21"/>
      <c r="AT3" s="18" t="s">
        <v>90</v>
      </c>
    </row>
    <row r="4" s="1" customFormat="1" ht="24.96" customHeight="1">
      <c r="B4" s="21"/>
      <c r="D4" s="133" t="s">
        <v>101</v>
      </c>
      <c r="M4" s="21"/>
      <c r="N4" s="134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35" t="s">
        <v>17</v>
      </c>
      <c r="M6" s="21"/>
    </row>
    <row r="7" s="1" customFormat="1" ht="16.5" customHeight="1">
      <c r="B7" s="21"/>
      <c r="E7" s="136" t="str">
        <f>'Rekapitulace stavby'!K6</f>
        <v>Komunikace pro lokalitu RD, Smidary</v>
      </c>
      <c r="F7" s="135"/>
      <c r="G7" s="135"/>
      <c r="H7" s="135"/>
      <c r="M7" s="21"/>
    </row>
    <row r="8" s="2" customFormat="1" ht="12" customHeight="1">
      <c r="A8" s="40"/>
      <c r="B8" s="46"/>
      <c r="C8" s="40"/>
      <c r="D8" s="135" t="s">
        <v>102</v>
      </c>
      <c r="E8" s="40"/>
      <c r="F8" s="40"/>
      <c r="G8" s="40"/>
      <c r="H8" s="40"/>
      <c r="I8" s="40"/>
      <c r="J8" s="40"/>
      <c r="K8" s="40"/>
      <c r="L8" s="40"/>
      <c r="M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251</v>
      </c>
      <c r="F9" s="40"/>
      <c r="G9" s="40"/>
      <c r="H9" s="40"/>
      <c r="I9" s="40"/>
      <c r="J9" s="40"/>
      <c r="K9" s="40"/>
      <c r="L9" s="40"/>
      <c r="M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19</v>
      </c>
      <c r="E11" s="40"/>
      <c r="F11" s="139" t="s">
        <v>20</v>
      </c>
      <c r="G11" s="40"/>
      <c r="H11" s="40"/>
      <c r="I11" s="135" t="s">
        <v>21</v>
      </c>
      <c r="J11" s="139" t="s">
        <v>33</v>
      </c>
      <c r="K11" s="40"/>
      <c r="L11" s="40"/>
      <c r="M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23</v>
      </c>
      <c r="E12" s="40"/>
      <c r="F12" s="139" t="s">
        <v>24</v>
      </c>
      <c r="G12" s="40"/>
      <c r="H12" s="40"/>
      <c r="I12" s="135" t="s">
        <v>25</v>
      </c>
      <c r="J12" s="140" t="str">
        <f>'Rekapitulace stavby'!AN8</f>
        <v>9. 6. 2024</v>
      </c>
      <c r="K12" s="40"/>
      <c r="L12" s="40"/>
      <c r="M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31</v>
      </c>
      <c r="E14" s="40"/>
      <c r="F14" s="40"/>
      <c r="G14" s="40"/>
      <c r="H14" s="40"/>
      <c r="I14" s="135" t="s">
        <v>32</v>
      </c>
      <c r="J14" s="139" t="s">
        <v>33</v>
      </c>
      <c r="K14" s="40"/>
      <c r="L14" s="40"/>
      <c r="M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34</v>
      </c>
      <c r="F15" s="40"/>
      <c r="G15" s="40"/>
      <c r="H15" s="40"/>
      <c r="I15" s="135" t="s">
        <v>35</v>
      </c>
      <c r="J15" s="139" t="s">
        <v>33</v>
      </c>
      <c r="K15" s="40"/>
      <c r="L15" s="40"/>
      <c r="M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36</v>
      </c>
      <c r="E17" s="40"/>
      <c r="F17" s="40"/>
      <c r="G17" s="40"/>
      <c r="H17" s="40"/>
      <c r="I17" s="135" t="s">
        <v>32</v>
      </c>
      <c r="J17" s="34" t="str">
        <f>'Rekapitulace stavby'!AN13</f>
        <v>Vyplň údaj</v>
      </c>
      <c r="K17" s="40"/>
      <c r="L17" s="40"/>
      <c r="M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35" t="s">
        <v>35</v>
      </c>
      <c r="J18" s="34" t="str">
        <f>'Rekapitulace stavby'!AN14</f>
        <v>Vyplň údaj</v>
      </c>
      <c r="K18" s="40"/>
      <c r="L18" s="40"/>
      <c r="M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38</v>
      </c>
      <c r="E20" s="40"/>
      <c r="F20" s="40"/>
      <c r="G20" s="40"/>
      <c r="H20" s="40"/>
      <c r="I20" s="135" t="s">
        <v>32</v>
      </c>
      <c r="J20" s="139" t="str">
        <f>IF('Rekapitulace stavby'!AN16="","",'Rekapitulace stavby'!AN16)</f>
        <v/>
      </c>
      <c r="K20" s="40"/>
      <c r="L20" s="40"/>
      <c r="M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35</v>
      </c>
      <c r="J21" s="139" t="str">
        <f>IF('Rekapitulace stavby'!AN17="","",'Rekapitulace stavby'!AN17)</f>
        <v/>
      </c>
      <c r="K21" s="40"/>
      <c r="L21" s="40"/>
      <c r="M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40</v>
      </c>
      <c r="E23" s="40"/>
      <c r="F23" s="40"/>
      <c r="G23" s="40"/>
      <c r="H23" s="40"/>
      <c r="I23" s="135" t="s">
        <v>32</v>
      </c>
      <c r="J23" s="139" t="s">
        <v>33</v>
      </c>
      <c r="K23" s="40"/>
      <c r="L23" s="40"/>
      <c r="M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41</v>
      </c>
      <c r="F24" s="40"/>
      <c r="G24" s="40"/>
      <c r="H24" s="40"/>
      <c r="I24" s="135" t="s">
        <v>35</v>
      </c>
      <c r="J24" s="139" t="s">
        <v>33</v>
      </c>
      <c r="K24" s="40"/>
      <c r="L24" s="40"/>
      <c r="M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42</v>
      </c>
      <c r="E26" s="40"/>
      <c r="F26" s="40"/>
      <c r="G26" s="40"/>
      <c r="H26" s="40"/>
      <c r="I26" s="40"/>
      <c r="J26" s="40"/>
      <c r="K26" s="40"/>
      <c r="L26" s="40"/>
      <c r="M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3"/>
      <c r="B27" s="144"/>
      <c r="C27" s="143"/>
      <c r="D27" s="143"/>
      <c r="E27" s="145" t="s">
        <v>33</v>
      </c>
      <c r="F27" s="145"/>
      <c r="G27" s="145"/>
      <c r="H27" s="145"/>
      <c r="I27" s="143"/>
      <c r="J27" s="143"/>
      <c r="K27" s="143"/>
      <c r="L27" s="143"/>
      <c r="M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7"/>
      <c r="E29" s="147"/>
      <c r="F29" s="147"/>
      <c r="G29" s="147"/>
      <c r="H29" s="147"/>
      <c r="I29" s="147"/>
      <c r="J29" s="147"/>
      <c r="K29" s="147"/>
      <c r="L29" s="147"/>
      <c r="M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>
      <c r="A30" s="40"/>
      <c r="B30" s="46"/>
      <c r="C30" s="40"/>
      <c r="D30" s="40"/>
      <c r="E30" s="135" t="s">
        <v>105</v>
      </c>
      <c r="F30" s="40"/>
      <c r="G30" s="40"/>
      <c r="H30" s="40"/>
      <c r="I30" s="40"/>
      <c r="J30" s="40"/>
      <c r="K30" s="148">
        <f>I61</f>
        <v>0</v>
      </c>
      <c r="L30" s="40"/>
      <c r="M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>
      <c r="A31" s="40"/>
      <c r="B31" s="46"/>
      <c r="C31" s="40"/>
      <c r="D31" s="40"/>
      <c r="E31" s="135" t="s">
        <v>106</v>
      </c>
      <c r="F31" s="40"/>
      <c r="G31" s="40"/>
      <c r="H31" s="40"/>
      <c r="I31" s="40"/>
      <c r="J31" s="40"/>
      <c r="K31" s="148">
        <f>J61</f>
        <v>0</v>
      </c>
      <c r="L31" s="40"/>
      <c r="M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49" t="s">
        <v>44</v>
      </c>
      <c r="E32" s="40"/>
      <c r="F32" s="40"/>
      <c r="G32" s="40"/>
      <c r="H32" s="40"/>
      <c r="I32" s="40"/>
      <c r="J32" s="40"/>
      <c r="K32" s="150">
        <f>ROUND(K88, 2)</f>
        <v>0</v>
      </c>
      <c r="L32" s="40"/>
      <c r="M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47"/>
      <c r="E33" s="147"/>
      <c r="F33" s="147"/>
      <c r="G33" s="147"/>
      <c r="H33" s="147"/>
      <c r="I33" s="147"/>
      <c r="J33" s="147"/>
      <c r="K33" s="147"/>
      <c r="L33" s="147"/>
      <c r="M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1" t="s">
        <v>46</v>
      </c>
      <c r="G34" s="40"/>
      <c r="H34" s="40"/>
      <c r="I34" s="151" t="s">
        <v>45</v>
      </c>
      <c r="J34" s="40"/>
      <c r="K34" s="151" t="s">
        <v>47</v>
      </c>
      <c r="L34" s="40"/>
      <c r="M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2" t="s">
        <v>48</v>
      </c>
      <c r="E35" s="135" t="s">
        <v>49</v>
      </c>
      <c r="F35" s="148">
        <f>ROUND((SUM(BE88:BE248)),  2)</f>
        <v>0</v>
      </c>
      <c r="G35" s="40"/>
      <c r="H35" s="40"/>
      <c r="I35" s="153">
        <v>0.20999999999999999</v>
      </c>
      <c r="J35" s="40"/>
      <c r="K35" s="148">
        <f>ROUND(((SUM(BE88:BE248))*I35),  2)</f>
        <v>0</v>
      </c>
      <c r="L35" s="40"/>
      <c r="M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35" t="s">
        <v>50</v>
      </c>
      <c r="F36" s="148">
        <f>ROUND((SUM(BF88:BF248)),  2)</f>
        <v>0</v>
      </c>
      <c r="G36" s="40"/>
      <c r="H36" s="40"/>
      <c r="I36" s="153">
        <v>0.12</v>
      </c>
      <c r="J36" s="40"/>
      <c r="K36" s="148">
        <f>ROUND(((SUM(BF88:BF248))*I36),  2)</f>
        <v>0</v>
      </c>
      <c r="L36" s="40"/>
      <c r="M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51</v>
      </c>
      <c r="F37" s="148">
        <f>ROUND((SUM(BG88:BG248)),  2)</f>
        <v>0</v>
      </c>
      <c r="G37" s="40"/>
      <c r="H37" s="40"/>
      <c r="I37" s="153">
        <v>0.20999999999999999</v>
      </c>
      <c r="J37" s="40"/>
      <c r="K37" s="148">
        <f>0</f>
        <v>0</v>
      </c>
      <c r="L37" s="40"/>
      <c r="M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35" t="s">
        <v>52</v>
      </c>
      <c r="F38" s="148">
        <f>ROUND((SUM(BH88:BH248)),  2)</f>
        <v>0</v>
      </c>
      <c r="G38" s="40"/>
      <c r="H38" s="40"/>
      <c r="I38" s="153">
        <v>0.12</v>
      </c>
      <c r="J38" s="40"/>
      <c r="K38" s="148">
        <f>0</f>
        <v>0</v>
      </c>
      <c r="L38" s="40"/>
      <c r="M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35" t="s">
        <v>53</v>
      </c>
      <c r="F39" s="148">
        <f>ROUND((SUM(BI88:BI248)),  2)</f>
        <v>0</v>
      </c>
      <c r="G39" s="40"/>
      <c r="H39" s="40"/>
      <c r="I39" s="153">
        <v>0</v>
      </c>
      <c r="J39" s="40"/>
      <c r="K39" s="148">
        <f>0</f>
        <v>0</v>
      </c>
      <c r="L39" s="40"/>
      <c r="M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54"/>
      <c r="D41" s="155" t="s">
        <v>54</v>
      </c>
      <c r="E41" s="156"/>
      <c r="F41" s="156"/>
      <c r="G41" s="157" t="s">
        <v>55</v>
      </c>
      <c r="H41" s="158" t="s">
        <v>56</v>
      </c>
      <c r="I41" s="156"/>
      <c r="J41" s="156"/>
      <c r="K41" s="159">
        <f>SUM(K32:K39)</f>
        <v>0</v>
      </c>
      <c r="L41" s="160"/>
      <c r="M41" s="137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37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4" t="s">
        <v>107</v>
      </c>
      <c r="D47" s="42"/>
      <c r="E47" s="42"/>
      <c r="F47" s="42"/>
      <c r="G47" s="42"/>
      <c r="H47" s="42"/>
      <c r="I47" s="42"/>
      <c r="J47" s="42"/>
      <c r="K47" s="42"/>
      <c r="L47" s="42"/>
      <c r="M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17</v>
      </c>
      <c r="D49" s="42"/>
      <c r="E49" s="42"/>
      <c r="F49" s="42"/>
      <c r="G49" s="42"/>
      <c r="H49" s="42"/>
      <c r="I49" s="42"/>
      <c r="J49" s="42"/>
      <c r="K49" s="42"/>
      <c r="L49" s="42"/>
      <c r="M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65" t="str">
        <f>E7</f>
        <v>Komunikace pro lokalitu RD, Smidary</v>
      </c>
      <c r="F50" s="33"/>
      <c r="G50" s="33"/>
      <c r="H50" s="33"/>
      <c r="I50" s="42"/>
      <c r="J50" s="42"/>
      <c r="K50" s="42"/>
      <c r="L50" s="42"/>
      <c r="M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3" t="s">
        <v>102</v>
      </c>
      <c r="D51" s="42"/>
      <c r="E51" s="42"/>
      <c r="F51" s="42"/>
      <c r="G51" s="42"/>
      <c r="H51" s="42"/>
      <c r="I51" s="42"/>
      <c r="J51" s="42"/>
      <c r="K51" s="42"/>
      <c r="L51" s="42"/>
      <c r="M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6.5" customHeight="1">
      <c r="A52" s="40"/>
      <c r="B52" s="41"/>
      <c r="C52" s="42"/>
      <c r="D52" s="42"/>
      <c r="E52" s="71" t="str">
        <f>E9</f>
        <v>100.1 - Komunikace podkladní vrstvy a ostatní (větev A,B,C)</v>
      </c>
      <c r="F52" s="42"/>
      <c r="G52" s="42"/>
      <c r="H52" s="42"/>
      <c r="I52" s="42"/>
      <c r="J52" s="42"/>
      <c r="K52" s="42"/>
      <c r="L52" s="42"/>
      <c r="M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2" customHeight="1">
      <c r="A54" s="40"/>
      <c r="B54" s="41"/>
      <c r="C54" s="33" t="s">
        <v>23</v>
      </c>
      <c r="D54" s="42"/>
      <c r="E54" s="42"/>
      <c r="F54" s="28" t="str">
        <f>F12</f>
        <v>Smidary</v>
      </c>
      <c r="G54" s="42"/>
      <c r="H54" s="42"/>
      <c r="I54" s="33" t="s">
        <v>25</v>
      </c>
      <c r="J54" s="74" t="str">
        <f>IF(J12="","",J12)</f>
        <v>9. 6. 2024</v>
      </c>
      <c r="K54" s="42"/>
      <c r="L54" s="42"/>
      <c r="M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5.15" customHeight="1">
      <c r="A56" s="40"/>
      <c r="B56" s="41"/>
      <c r="C56" s="33" t="s">
        <v>31</v>
      </c>
      <c r="D56" s="42"/>
      <c r="E56" s="42"/>
      <c r="F56" s="28" t="str">
        <f>E15</f>
        <v>Obec Smidary</v>
      </c>
      <c r="G56" s="42"/>
      <c r="H56" s="42"/>
      <c r="I56" s="33" t="s">
        <v>38</v>
      </c>
      <c r="J56" s="38" t="str">
        <f>E21</f>
        <v xml:space="preserve"> </v>
      </c>
      <c r="K56" s="42"/>
      <c r="L56" s="42"/>
      <c r="M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5.15" customHeight="1">
      <c r="A57" s="40"/>
      <c r="B57" s="41"/>
      <c r="C57" s="33" t="s">
        <v>36</v>
      </c>
      <c r="D57" s="42"/>
      <c r="E57" s="42"/>
      <c r="F57" s="28" t="str">
        <f>IF(E18="","",E18)</f>
        <v>Vyplň údaj</v>
      </c>
      <c r="G57" s="42"/>
      <c r="H57" s="42"/>
      <c r="I57" s="33" t="s">
        <v>40</v>
      </c>
      <c r="J57" s="38" t="str">
        <f>E24</f>
        <v>Daniel Kadavý</v>
      </c>
      <c r="K57" s="42"/>
      <c r="L57" s="42"/>
      <c r="M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9.28" customHeight="1">
      <c r="A59" s="40"/>
      <c r="B59" s="41"/>
      <c r="C59" s="166" t="s">
        <v>108</v>
      </c>
      <c r="D59" s="167"/>
      <c r="E59" s="167"/>
      <c r="F59" s="167"/>
      <c r="G59" s="167"/>
      <c r="H59" s="167"/>
      <c r="I59" s="168" t="s">
        <v>109</v>
      </c>
      <c r="J59" s="168" t="s">
        <v>110</v>
      </c>
      <c r="K59" s="168" t="s">
        <v>111</v>
      </c>
      <c r="L59" s="167"/>
      <c r="M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137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2.8" customHeight="1">
      <c r="A61" s="40"/>
      <c r="B61" s="41"/>
      <c r="C61" s="169" t="s">
        <v>78</v>
      </c>
      <c r="D61" s="42"/>
      <c r="E61" s="42"/>
      <c r="F61" s="42"/>
      <c r="G61" s="42"/>
      <c r="H61" s="42"/>
      <c r="I61" s="104">
        <f>Q88</f>
        <v>0</v>
      </c>
      <c r="J61" s="104">
        <f>R88</f>
        <v>0</v>
      </c>
      <c r="K61" s="104">
        <f>K88</f>
        <v>0</v>
      </c>
      <c r="L61" s="42"/>
      <c r="M61" s="137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U61" s="18" t="s">
        <v>112</v>
      </c>
    </row>
    <row r="62" s="9" customFormat="1" ht="24.96" customHeight="1">
      <c r="A62" s="9"/>
      <c r="B62" s="170"/>
      <c r="C62" s="171"/>
      <c r="D62" s="172" t="s">
        <v>113</v>
      </c>
      <c r="E62" s="173"/>
      <c r="F62" s="173"/>
      <c r="G62" s="173"/>
      <c r="H62" s="173"/>
      <c r="I62" s="174">
        <f>Q89</f>
        <v>0</v>
      </c>
      <c r="J62" s="174">
        <f>R89</f>
        <v>0</v>
      </c>
      <c r="K62" s="174">
        <f>K89</f>
        <v>0</v>
      </c>
      <c r="L62" s="171"/>
      <c r="M62" s="17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6"/>
      <c r="C63" s="177"/>
      <c r="D63" s="178" t="s">
        <v>252</v>
      </c>
      <c r="E63" s="179"/>
      <c r="F63" s="179"/>
      <c r="G63" s="179"/>
      <c r="H63" s="179"/>
      <c r="I63" s="180">
        <f>Q90</f>
        <v>0</v>
      </c>
      <c r="J63" s="180">
        <f>R90</f>
        <v>0</v>
      </c>
      <c r="K63" s="180">
        <f>K90</f>
        <v>0</v>
      </c>
      <c r="L63" s="177"/>
      <c r="M63" s="18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6"/>
      <c r="C64" s="177"/>
      <c r="D64" s="178" t="s">
        <v>253</v>
      </c>
      <c r="E64" s="179"/>
      <c r="F64" s="179"/>
      <c r="G64" s="179"/>
      <c r="H64" s="179"/>
      <c r="I64" s="180">
        <f>Q127</f>
        <v>0</v>
      </c>
      <c r="J64" s="180">
        <f>R127</f>
        <v>0</v>
      </c>
      <c r="K64" s="180">
        <f>K127</f>
        <v>0</v>
      </c>
      <c r="L64" s="177"/>
      <c r="M64" s="18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6"/>
      <c r="C65" s="177"/>
      <c r="D65" s="178" t="s">
        <v>114</v>
      </c>
      <c r="E65" s="179"/>
      <c r="F65" s="179"/>
      <c r="G65" s="179"/>
      <c r="H65" s="179"/>
      <c r="I65" s="180">
        <f>Q131</f>
        <v>0</v>
      </c>
      <c r="J65" s="180">
        <f>R131</f>
        <v>0</v>
      </c>
      <c r="K65" s="180">
        <f>K131</f>
        <v>0</v>
      </c>
      <c r="L65" s="177"/>
      <c r="M65" s="18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6"/>
      <c r="C66" s="177"/>
      <c r="D66" s="178" t="s">
        <v>254</v>
      </c>
      <c r="E66" s="179"/>
      <c r="F66" s="179"/>
      <c r="G66" s="179"/>
      <c r="H66" s="179"/>
      <c r="I66" s="180">
        <f>Q160</f>
        <v>0</v>
      </c>
      <c r="J66" s="180">
        <f>R160</f>
        <v>0</v>
      </c>
      <c r="K66" s="180">
        <f>K160</f>
        <v>0</v>
      </c>
      <c r="L66" s="177"/>
      <c r="M66" s="18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6"/>
      <c r="C67" s="177"/>
      <c r="D67" s="178" t="s">
        <v>255</v>
      </c>
      <c r="E67" s="179"/>
      <c r="F67" s="179"/>
      <c r="G67" s="179"/>
      <c r="H67" s="179"/>
      <c r="I67" s="180">
        <f>Q181</f>
        <v>0</v>
      </c>
      <c r="J67" s="180">
        <f>R181</f>
        <v>0</v>
      </c>
      <c r="K67" s="180">
        <f>K181</f>
        <v>0</v>
      </c>
      <c r="L67" s="177"/>
      <c r="M67" s="18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6"/>
      <c r="C68" s="177"/>
      <c r="D68" s="178" t="s">
        <v>115</v>
      </c>
      <c r="E68" s="179"/>
      <c r="F68" s="179"/>
      <c r="G68" s="179"/>
      <c r="H68" s="179"/>
      <c r="I68" s="180">
        <f>Q245</f>
        <v>0</v>
      </c>
      <c r="J68" s="180">
        <f>R245</f>
        <v>0</v>
      </c>
      <c r="K68" s="180">
        <f>K245</f>
        <v>0</v>
      </c>
      <c r="L68" s="177"/>
      <c r="M68" s="18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4" t="s">
        <v>116</v>
      </c>
      <c r="D75" s="42"/>
      <c r="E75" s="42"/>
      <c r="F75" s="42"/>
      <c r="G75" s="42"/>
      <c r="H75" s="42"/>
      <c r="I75" s="42"/>
      <c r="J75" s="42"/>
      <c r="K75" s="42"/>
      <c r="L75" s="42"/>
      <c r="M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17</v>
      </c>
      <c r="D77" s="42"/>
      <c r="E77" s="42"/>
      <c r="F77" s="42"/>
      <c r="G77" s="42"/>
      <c r="H77" s="42"/>
      <c r="I77" s="42"/>
      <c r="J77" s="42"/>
      <c r="K77" s="42"/>
      <c r="L77" s="42"/>
      <c r="M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165" t="str">
        <f>E7</f>
        <v>Komunikace pro lokalitu RD, Smidary</v>
      </c>
      <c r="F78" s="33"/>
      <c r="G78" s="33"/>
      <c r="H78" s="33"/>
      <c r="I78" s="42"/>
      <c r="J78" s="42"/>
      <c r="K78" s="42"/>
      <c r="L78" s="42"/>
      <c r="M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3" t="s">
        <v>102</v>
      </c>
      <c r="D79" s="42"/>
      <c r="E79" s="42"/>
      <c r="F79" s="42"/>
      <c r="G79" s="42"/>
      <c r="H79" s="42"/>
      <c r="I79" s="42"/>
      <c r="J79" s="42"/>
      <c r="K79" s="42"/>
      <c r="L79" s="42"/>
      <c r="M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E9</f>
        <v>100.1 - Komunikace podkladní vrstvy a ostatní (větev A,B,C)</v>
      </c>
      <c r="F80" s="42"/>
      <c r="G80" s="42"/>
      <c r="H80" s="42"/>
      <c r="I80" s="42"/>
      <c r="J80" s="42"/>
      <c r="K80" s="42"/>
      <c r="L80" s="42"/>
      <c r="M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3" t="s">
        <v>23</v>
      </c>
      <c r="D82" s="42"/>
      <c r="E82" s="42"/>
      <c r="F82" s="28" t="str">
        <f>F12</f>
        <v>Smidary</v>
      </c>
      <c r="G82" s="42"/>
      <c r="H82" s="42"/>
      <c r="I82" s="33" t="s">
        <v>25</v>
      </c>
      <c r="J82" s="74" t="str">
        <f>IF(J12="","",J12)</f>
        <v>9. 6. 2024</v>
      </c>
      <c r="K82" s="42"/>
      <c r="L82" s="42"/>
      <c r="M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3" t="s">
        <v>31</v>
      </c>
      <c r="D84" s="42"/>
      <c r="E84" s="42"/>
      <c r="F84" s="28" t="str">
        <f>E15</f>
        <v>Obec Smidary</v>
      </c>
      <c r="G84" s="42"/>
      <c r="H84" s="42"/>
      <c r="I84" s="33" t="s">
        <v>38</v>
      </c>
      <c r="J84" s="38" t="str">
        <f>E21</f>
        <v xml:space="preserve"> </v>
      </c>
      <c r="K84" s="42"/>
      <c r="L84" s="42"/>
      <c r="M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3" t="s">
        <v>36</v>
      </c>
      <c r="D85" s="42"/>
      <c r="E85" s="42"/>
      <c r="F85" s="28" t="str">
        <f>IF(E18="","",E18)</f>
        <v>Vyplň údaj</v>
      </c>
      <c r="G85" s="42"/>
      <c r="H85" s="42"/>
      <c r="I85" s="33" t="s">
        <v>40</v>
      </c>
      <c r="J85" s="38" t="str">
        <f>E24</f>
        <v>Daniel Kadavý</v>
      </c>
      <c r="K85" s="42"/>
      <c r="L85" s="42"/>
      <c r="M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82"/>
      <c r="B87" s="183"/>
      <c r="C87" s="184" t="s">
        <v>117</v>
      </c>
      <c r="D87" s="185" t="s">
        <v>63</v>
      </c>
      <c r="E87" s="185" t="s">
        <v>59</v>
      </c>
      <c r="F87" s="185" t="s">
        <v>60</v>
      </c>
      <c r="G87" s="185" t="s">
        <v>118</v>
      </c>
      <c r="H87" s="185" t="s">
        <v>119</v>
      </c>
      <c r="I87" s="185" t="s">
        <v>120</v>
      </c>
      <c r="J87" s="185" t="s">
        <v>121</v>
      </c>
      <c r="K87" s="185" t="s">
        <v>111</v>
      </c>
      <c r="L87" s="186" t="s">
        <v>122</v>
      </c>
      <c r="M87" s="187"/>
      <c r="N87" s="94" t="s">
        <v>33</v>
      </c>
      <c r="O87" s="95" t="s">
        <v>48</v>
      </c>
      <c r="P87" s="95" t="s">
        <v>123</v>
      </c>
      <c r="Q87" s="95" t="s">
        <v>124</v>
      </c>
      <c r="R87" s="95" t="s">
        <v>125</v>
      </c>
      <c r="S87" s="95" t="s">
        <v>126</v>
      </c>
      <c r="T87" s="95" t="s">
        <v>127</v>
      </c>
      <c r="U87" s="95" t="s">
        <v>128</v>
      </c>
      <c r="V87" s="95" t="s">
        <v>129</v>
      </c>
      <c r="W87" s="95" t="s">
        <v>130</v>
      </c>
      <c r="X87" s="96" t="s">
        <v>131</v>
      </c>
      <c r="Y87" s="182"/>
      <c r="Z87" s="182"/>
      <c r="AA87" s="182"/>
      <c r="AB87" s="182"/>
      <c r="AC87" s="182"/>
      <c r="AD87" s="182"/>
      <c r="AE87" s="182"/>
    </row>
    <row r="88" s="2" customFormat="1" ht="22.8" customHeight="1">
      <c r="A88" s="40"/>
      <c r="B88" s="41"/>
      <c r="C88" s="101" t="s">
        <v>132</v>
      </c>
      <c r="D88" s="42"/>
      <c r="E88" s="42"/>
      <c r="F88" s="42"/>
      <c r="G88" s="42"/>
      <c r="H88" s="42"/>
      <c r="I88" s="42"/>
      <c r="J88" s="42"/>
      <c r="K88" s="188">
        <f>BK88</f>
        <v>0</v>
      </c>
      <c r="L88" s="42"/>
      <c r="M88" s="46"/>
      <c r="N88" s="97"/>
      <c r="O88" s="189"/>
      <c r="P88" s="98"/>
      <c r="Q88" s="190">
        <f>Q89</f>
        <v>0</v>
      </c>
      <c r="R88" s="190">
        <f>R89</f>
        <v>0</v>
      </c>
      <c r="S88" s="98"/>
      <c r="T88" s="191">
        <f>T89</f>
        <v>0</v>
      </c>
      <c r="U88" s="98"/>
      <c r="V88" s="191">
        <f>V89</f>
        <v>504.39986200000004</v>
      </c>
      <c r="W88" s="98"/>
      <c r="X88" s="192">
        <f>X89</f>
        <v>6.4800000000000004</v>
      </c>
      <c r="Y88" s="40"/>
      <c r="Z88" s="40"/>
      <c r="AA88" s="40"/>
      <c r="AB88" s="40"/>
      <c r="AC88" s="40"/>
      <c r="AD88" s="40"/>
      <c r="AE88" s="40"/>
      <c r="AT88" s="18" t="s">
        <v>79</v>
      </c>
      <c r="AU88" s="18" t="s">
        <v>112</v>
      </c>
      <c r="BK88" s="193">
        <f>BK89</f>
        <v>0</v>
      </c>
    </row>
    <row r="89" s="12" customFormat="1" ht="25.92" customHeight="1">
      <c r="A89" s="12"/>
      <c r="B89" s="194"/>
      <c r="C89" s="195"/>
      <c r="D89" s="196" t="s">
        <v>79</v>
      </c>
      <c r="E89" s="197" t="s">
        <v>133</v>
      </c>
      <c r="F89" s="197" t="s">
        <v>134</v>
      </c>
      <c r="G89" s="195"/>
      <c r="H89" s="195"/>
      <c r="I89" s="198"/>
      <c r="J89" s="198"/>
      <c r="K89" s="199">
        <f>BK89</f>
        <v>0</v>
      </c>
      <c r="L89" s="195"/>
      <c r="M89" s="200"/>
      <c r="N89" s="201"/>
      <c r="O89" s="202"/>
      <c r="P89" s="202"/>
      <c r="Q89" s="203">
        <f>Q90+Q127+Q131+Q160+Q181+Q245</f>
        <v>0</v>
      </c>
      <c r="R89" s="203">
        <f>R90+R127+R131+R160+R181+R245</f>
        <v>0</v>
      </c>
      <c r="S89" s="202"/>
      <c r="T89" s="204">
        <f>T90+T127+T131+T160+T181+T245</f>
        <v>0</v>
      </c>
      <c r="U89" s="202"/>
      <c r="V89" s="204">
        <f>V90+V127+V131+V160+V181+V245</f>
        <v>504.39986200000004</v>
      </c>
      <c r="W89" s="202"/>
      <c r="X89" s="205">
        <f>X90+X127+X131+X160+X181+X245</f>
        <v>6.4800000000000004</v>
      </c>
      <c r="Y89" s="12"/>
      <c r="Z89" s="12"/>
      <c r="AA89" s="12"/>
      <c r="AB89" s="12"/>
      <c r="AC89" s="12"/>
      <c r="AD89" s="12"/>
      <c r="AE89" s="12"/>
      <c r="AR89" s="206" t="s">
        <v>88</v>
      </c>
      <c r="AT89" s="207" t="s">
        <v>79</v>
      </c>
      <c r="AU89" s="207" t="s">
        <v>80</v>
      </c>
      <c r="AY89" s="206" t="s">
        <v>135</v>
      </c>
      <c r="BK89" s="208">
        <f>BK90+BK127+BK131+BK160+BK181+BK245</f>
        <v>0</v>
      </c>
    </row>
    <row r="90" s="12" customFormat="1" ht="22.8" customHeight="1">
      <c r="A90" s="12"/>
      <c r="B90" s="194"/>
      <c r="C90" s="195"/>
      <c r="D90" s="196" t="s">
        <v>79</v>
      </c>
      <c r="E90" s="209" t="s">
        <v>88</v>
      </c>
      <c r="F90" s="209" t="s">
        <v>256</v>
      </c>
      <c r="G90" s="195"/>
      <c r="H90" s="195"/>
      <c r="I90" s="198"/>
      <c r="J90" s="198"/>
      <c r="K90" s="210">
        <f>BK90</f>
        <v>0</v>
      </c>
      <c r="L90" s="195"/>
      <c r="M90" s="200"/>
      <c r="N90" s="201"/>
      <c r="O90" s="202"/>
      <c r="P90" s="202"/>
      <c r="Q90" s="203">
        <f>SUM(Q91:Q126)</f>
        <v>0</v>
      </c>
      <c r="R90" s="203">
        <f>SUM(R91:R126)</f>
        <v>0</v>
      </c>
      <c r="S90" s="202"/>
      <c r="T90" s="204">
        <f>SUM(T91:T126)</f>
        <v>0</v>
      </c>
      <c r="U90" s="202"/>
      <c r="V90" s="204">
        <f>SUM(V91:V126)</f>
        <v>18</v>
      </c>
      <c r="W90" s="202"/>
      <c r="X90" s="205">
        <f>SUM(X91:X126)</f>
        <v>0</v>
      </c>
      <c r="Y90" s="12"/>
      <c r="Z90" s="12"/>
      <c r="AA90" s="12"/>
      <c r="AB90" s="12"/>
      <c r="AC90" s="12"/>
      <c r="AD90" s="12"/>
      <c r="AE90" s="12"/>
      <c r="AR90" s="206" t="s">
        <v>88</v>
      </c>
      <c r="AT90" s="207" t="s">
        <v>79</v>
      </c>
      <c r="AU90" s="207" t="s">
        <v>88</v>
      </c>
      <c r="AY90" s="206" t="s">
        <v>135</v>
      </c>
      <c r="BK90" s="208">
        <f>SUM(BK91:BK126)</f>
        <v>0</v>
      </c>
    </row>
    <row r="91" s="2" customFormat="1" ht="24.15" customHeight="1">
      <c r="A91" s="40"/>
      <c r="B91" s="41"/>
      <c r="C91" s="211" t="s">
        <v>88</v>
      </c>
      <c r="D91" s="211" t="s">
        <v>138</v>
      </c>
      <c r="E91" s="212" t="s">
        <v>257</v>
      </c>
      <c r="F91" s="213" t="s">
        <v>258</v>
      </c>
      <c r="G91" s="214" t="s">
        <v>141</v>
      </c>
      <c r="H91" s="215">
        <v>3445</v>
      </c>
      <c r="I91" s="216"/>
      <c r="J91" s="216"/>
      <c r="K91" s="217">
        <f>ROUND(P91*H91,2)</f>
        <v>0</v>
      </c>
      <c r="L91" s="213" t="s">
        <v>142</v>
      </c>
      <c r="M91" s="46"/>
      <c r="N91" s="218" t="s">
        <v>33</v>
      </c>
      <c r="O91" s="219" t="s">
        <v>49</v>
      </c>
      <c r="P91" s="220">
        <f>I91+J91</f>
        <v>0</v>
      </c>
      <c r="Q91" s="220">
        <f>ROUND(I91*H91,2)</f>
        <v>0</v>
      </c>
      <c r="R91" s="220">
        <f>ROUND(J91*H91,2)</f>
        <v>0</v>
      </c>
      <c r="S91" s="86"/>
      <c r="T91" s="221">
        <f>S91*H91</f>
        <v>0</v>
      </c>
      <c r="U91" s="221">
        <v>0</v>
      </c>
      <c r="V91" s="221">
        <f>U91*H91</f>
        <v>0</v>
      </c>
      <c r="W91" s="221">
        <v>0</v>
      </c>
      <c r="X91" s="222">
        <f>W91*H91</f>
        <v>0</v>
      </c>
      <c r="Y91" s="40"/>
      <c r="Z91" s="40"/>
      <c r="AA91" s="40"/>
      <c r="AB91" s="40"/>
      <c r="AC91" s="40"/>
      <c r="AD91" s="40"/>
      <c r="AE91" s="40"/>
      <c r="AR91" s="223" t="s">
        <v>143</v>
      </c>
      <c r="AT91" s="223" t="s">
        <v>138</v>
      </c>
      <c r="AU91" s="223" t="s">
        <v>90</v>
      </c>
      <c r="AY91" s="18" t="s">
        <v>135</v>
      </c>
      <c r="BE91" s="224">
        <f>IF(O91="základní",K91,0)</f>
        <v>0</v>
      </c>
      <c r="BF91" s="224">
        <f>IF(O91="snížená",K91,0)</f>
        <v>0</v>
      </c>
      <c r="BG91" s="224">
        <f>IF(O91="zákl. přenesená",K91,0)</f>
        <v>0</v>
      </c>
      <c r="BH91" s="224">
        <f>IF(O91="sníž. přenesená",K91,0)</f>
        <v>0</v>
      </c>
      <c r="BI91" s="224">
        <f>IF(O91="nulová",K91,0)</f>
        <v>0</v>
      </c>
      <c r="BJ91" s="18" t="s">
        <v>88</v>
      </c>
      <c r="BK91" s="224">
        <f>ROUND(P91*H91,2)</f>
        <v>0</v>
      </c>
      <c r="BL91" s="18" t="s">
        <v>143</v>
      </c>
      <c r="BM91" s="223" t="s">
        <v>259</v>
      </c>
    </row>
    <row r="92" s="2" customFormat="1">
      <c r="A92" s="40"/>
      <c r="B92" s="41"/>
      <c r="C92" s="42"/>
      <c r="D92" s="225" t="s">
        <v>145</v>
      </c>
      <c r="E92" s="42"/>
      <c r="F92" s="226" t="s">
        <v>260</v>
      </c>
      <c r="G92" s="42"/>
      <c r="H92" s="42"/>
      <c r="I92" s="227"/>
      <c r="J92" s="227"/>
      <c r="K92" s="42"/>
      <c r="L92" s="42"/>
      <c r="M92" s="46"/>
      <c r="N92" s="228"/>
      <c r="O92" s="229"/>
      <c r="P92" s="86"/>
      <c r="Q92" s="86"/>
      <c r="R92" s="86"/>
      <c r="S92" s="86"/>
      <c r="T92" s="86"/>
      <c r="U92" s="86"/>
      <c r="V92" s="86"/>
      <c r="W92" s="86"/>
      <c r="X92" s="87"/>
      <c r="Y92" s="40"/>
      <c r="Z92" s="40"/>
      <c r="AA92" s="40"/>
      <c r="AB92" s="40"/>
      <c r="AC92" s="40"/>
      <c r="AD92" s="40"/>
      <c r="AE92" s="40"/>
      <c r="AT92" s="18" t="s">
        <v>145</v>
      </c>
      <c r="AU92" s="18" t="s">
        <v>90</v>
      </c>
    </row>
    <row r="93" s="2" customFormat="1">
      <c r="A93" s="40"/>
      <c r="B93" s="41"/>
      <c r="C93" s="42"/>
      <c r="D93" s="230" t="s">
        <v>147</v>
      </c>
      <c r="E93" s="42"/>
      <c r="F93" s="231" t="s">
        <v>261</v>
      </c>
      <c r="G93" s="42"/>
      <c r="H93" s="42"/>
      <c r="I93" s="227"/>
      <c r="J93" s="227"/>
      <c r="K93" s="42"/>
      <c r="L93" s="42"/>
      <c r="M93" s="46"/>
      <c r="N93" s="228"/>
      <c r="O93" s="229"/>
      <c r="P93" s="86"/>
      <c r="Q93" s="86"/>
      <c r="R93" s="86"/>
      <c r="S93" s="86"/>
      <c r="T93" s="86"/>
      <c r="U93" s="86"/>
      <c r="V93" s="86"/>
      <c r="W93" s="86"/>
      <c r="X93" s="87"/>
      <c r="Y93" s="40"/>
      <c r="Z93" s="40"/>
      <c r="AA93" s="40"/>
      <c r="AB93" s="40"/>
      <c r="AC93" s="40"/>
      <c r="AD93" s="40"/>
      <c r="AE93" s="40"/>
      <c r="AT93" s="18" t="s">
        <v>147</v>
      </c>
      <c r="AU93" s="18" t="s">
        <v>90</v>
      </c>
    </row>
    <row r="94" s="2" customFormat="1">
      <c r="A94" s="40"/>
      <c r="B94" s="41"/>
      <c r="C94" s="211" t="s">
        <v>90</v>
      </c>
      <c r="D94" s="211" t="s">
        <v>138</v>
      </c>
      <c r="E94" s="212" t="s">
        <v>262</v>
      </c>
      <c r="F94" s="213" t="s">
        <v>263</v>
      </c>
      <c r="G94" s="214" t="s">
        <v>264</v>
      </c>
      <c r="H94" s="215">
        <v>2466.75</v>
      </c>
      <c r="I94" s="216"/>
      <c r="J94" s="216"/>
      <c r="K94" s="217">
        <f>ROUND(P94*H94,2)</f>
        <v>0</v>
      </c>
      <c r="L94" s="213" t="s">
        <v>142</v>
      </c>
      <c r="M94" s="46"/>
      <c r="N94" s="218" t="s">
        <v>33</v>
      </c>
      <c r="O94" s="219" t="s">
        <v>49</v>
      </c>
      <c r="P94" s="220">
        <f>I94+J94</f>
        <v>0</v>
      </c>
      <c r="Q94" s="220">
        <f>ROUND(I94*H94,2)</f>
        <v>0</v>
      </c>
      <c r="R94" s="220">
        <f>ROUND(J94*H94,2)</f>
        <v>0</v>
      </c>
      <c r="S94" s="86"/>
      <c r="T94" s="221">
        <f>S94*H94</f>
        <v>0</v>
      </c>
      <c r="U94" s="221">
        <v>0</v>
      </c>
      <c r="V94" s="221">
        <f>U94*H94</f>
        <v>0</v>
      </c>
      <c r="W94" s="221">
        <v>0</v>
      </c>
      <c r="X94" s="222">
        <f>W94*H94</f>
        <v>0</v>
      </c>
      <c r="Y94" s="40"/>
      <c r="Z94" s="40"/>
      <c r="AA94" s="40"/>
      <c r="AB94" s="40"/>
      <c r="AC94" s="40"/>
      <c r="AD94" s="40"/>
      <c r="AE94" s="40"/>
      <c r="AR94" s="223" t="s">
        <v>143</v>
      </c>
      <c r="AT94" s="223" t="s">
        <v>138</v>
      </c>
      <c r="AU94" s="223" t="s">
        <v>90</v>
      </c>
      <c r="AY94" s="18" t="s">
        <v>135</v>
      </c>
      <c r="BE94" s="224">
        <f>IF(O94="základní",K94,0)</f>
        <v>0</v>
      </c>
      <c r="BF94" s="224">
        <f>IF(O94="snížená",K94,0)</f>
        <v>0</v>
      </c>
      <c r="BG94" s="224">
        <f>IF(O94="zákl. přenesená",K94,0)</f>
        <v>0</v>
      </c>
      <c r="BH94" s="224">
        <f>IF(O94="sníž. přenesená",K94,0)</f>
        <v>0</v>
      </c>
      <c r="BI94" s="224">
        <f>IF(O94="nulová",K94,0)</f>
        <v>0</v>
      </c>
      <c r="BJ94" s="18" t="s">
        <v>88</v>
      </c>
      <c r="BK94" s="224">
        <f>ROUND(P94*H94,2)</f>
        <v>0</v>
      </c>
      <c r="BL94" s="18" t="s">
        <v>143</v>
      </c>
      <c r="BM94" s="223" t="s">
        <v>265</v>
      </c>
    </row>
    <row r="95" s="2" customFormat="1">
      <c r="A95" s="40"/>
      <c r="B95" s="41"/>
      <c r="C95" s="42"/>
      <c r="D95" s="225" t="s">
        <v>145</v>
      </c>
      <c r="E95" s="42"/>
      <c r="F95" s="226" t="s">
        <v>266</v>
      </c>
      <c r="G95" s="42"/>
      <c r="H95" s="42"/>
      <c r="I95" s="227"/>
      <c r="J95" s="227"/>
      <c r="K95" s="42"/>
      <c r="L95" s="42"/>
      <c r="M95" s="46"/>
      <c r="N95" s="228"/>
      <c r="O95" s="229"/>
      <c r="P95" s="86"/>
      <c r="Q95" s="86"/>
      <c r="R95" s="86"/>
      <c r="S95" s="86"/>
      <c r="T95" s="86"/>
      <c r="U95" s="86"/>
      <c r="V95" s="86"/>
      <c r="W95" s="86"/>
      <c r="X95" s="87"/>
      <c r="Y95" s="40"/>
      <c r="Z95" s="40"/>
      <c r="AA95" s="40"/>
      <c r="AB95" s="40"/>
      <c r="AC95" s="40"/>
      <c r="AD95" s="40"/>
      <c r="AE95" s="40"/>
      <c r="AT95" s="18" t="s">
        <v>145</v>
      </c>
      <c r="AU95" s="18" t="s">
        <v>90</v>
      </c>
    </row>
    <row r="96" s="2" customFormat="1">
      <c r="A96" s="40"/>
      <c r="B96" s="41"/>
      <c r="C96" s="42"/>
      <c r="D96" s="230" t="s">
        <v>147</v>
      </c>
      <c r="E96" s="42"/>
      <c r="F96" s="231" t="s">
        <v>267</v>
      </c>
      <c r="G96" s="42"/>
      <c r="H96" s="42"/>
      <c r="I96" s="227"/>
      <c r="J96" s="227"/>
      <c r="K96" s="42"/>
      <c r="L96" s="42"/>
      <c r="M96" s="46"/>
      <c r="N96" s="228"/>
      <c r="O96" s="229"/>
      <c r="P96" s="86"/>
      <c r="Q96" s="86"/>
      <c r="R96" s="86"/>
      <c r="S96" s="86"/>
      <c r="T96" s="86"/>
      <c r="U96" s="86"/>
      <c r="V96" s="86"/>
      <c r="W96" s="86"/>
      <c r="X96" s="87"/>
      <c r="Y96" s="40"/>
      <c r="Z96" s="40"/>
      <c r="AA96" s="40"/>
      <c r="AB96" s="40"/>
      <c r="AC96" s="40"/>
      <c r="AD96" s="40"/>
      <c r="AE96" s="40"/>
      <c r="AT96" s="18" t="s">
        <v>147</v>
      </c>
      <c r="AU96" s="18" t="s">
        <v>90</v>
      </c>
    </row>
    <row r="97" s="13" customFormat="1">
      <c r="A97" s="13"/>
      <c r="B97" s="232"/>
      <c r="C97" s="233"/>
      <c r="D97" s="225" t="s">
        <v>166</v>
      </c>
      <c r="E97" s="234" t="s">
        <v>33</v>
      </c>
      <c r="F97" s="235" t="s">
        <v>268</v>
      </c>
      <c r="G97" s="233"/>
      <c r="H97" s="236">
        <v>822.25</v>
      </c>
      <c r="I97" s="237"/>
      <c r="J97" s="237"/>
      <c r="K97" s="233"/>
      <c r="L97" s="233"/>
      <c r="M97" s="238"/>
      <c r="N97" s="239"/>
      <c r="O97" s="240"/>
      <c r="P97" s="240"/>
      <c r="Q97" s="240"/>
      <c r="R97" s="240"/>
      <c r="S97" s="240"/>
      <c r="T97" s="240"/>
      <c r="U97" s="240"/>
      <c r="V97" s="240"/>
      <c r="W97" s="240"/>
      <c r="X97" s="241"/>
      <c r="Y97" s="13"/>
      <c r="Z97" s="13"/>
      <c r="AA97" s="13"/>
      <c r="AB97" s="13"/>
      <c r="AC97" s="13"/>
      <c r="AD97" s="13"/>
      <c r="AE97" s="13"/>
      <c r="AT97" s="242" t="s">
        <v>166</v>
      </c>
      <c r="AU97" s="242" t="s">
        <v>90</v>
      </c>
      <c r="AV97" s="13" t="s">
        <v>90</v>
      </c>
      <c r="AW97" s="13" t="s">
        <v>5</v>
      </c>
      <c r="AX97" s="13" t="s">
        <v>80</v>
      </c>
      <c r="AY97" s="242" t="s">
        <v>135</v>
      </c>
    </row>
    <row r="98" s="13" customFormat="1">
      <c r="A98" s="13"/>
      <c r="B98" s="232"/>
      <c r="C98" s="233"/>
      <c r="D98" s="225" t="s">
        <v>166</v>
      </c>
      <c r="E98" s="234" t="s">
        <v>33</v>
      </c>
      <c r="F98" s="235" t="s">
        <v>269</v>
      </c>
      <c r="G98" s="233"/>
      <c r="H98" s="236">
        <v>1644.5</v>
      </c>
      <c r="I98" s="237"/>
      <c r="J98" s="237"/>
      <c r="K98" s="233"/>
      <c r="L98" s="233"/>
      <c r="M98" s="238"/>
      <c r="N98" s="239"/>
      <c r="O98" s="240"/>
      <c r="P98" s="240"/>
      <c r="Q98" s="240"/>
      <c r="R98" s="240"/>
      <c r="S98" s="240"/>
      <c r="T98" s="240"/>
      <c r="U98" s="240"/>
      <c r="V98" s="240"/>
      <c r="W98" s="240"/>
      <c r="X98" s="241"/>
      <c r="Y98" s="13"/>
      <c r="Z98" s="13"/>
      <c r="AA98" s="13"/>
      <c r="AB98" s="13"/>
      <c r="AC98" s="13"/>
      <c r="AD98" s="13"/>
      <c r="AE98" s="13"/>
      <c r="AT98" s="242" t="s">
        <v>166</v>
      </c>
      <c r="AU98" s="242" t="s">
        <v>90</v>
      </c>
      <c r="AV98" s="13" t="s">
        <v>90</v>
      </c>
      <c r="AW98" s="13" t="s">
        <v>5</v>
      </c>
      <c r="AX98" s="13" t="s">
        <v>80</v>
      </c>
      <c r="AY98" s="242" t="s">
        <v>135</v>
      </c>
    </row>
    <row r="99" s="14" customFormat="1">
      <c r="A99" s="14"/>
      <c r="B99" s="243"/>
      <c r="C99" s="244"/>
      <c r="D99" s="225" t="s">
        <v>166</v>
      </c>
      <c r="E99" s="245" t="s">
        <v>33</v>
      </c>
      <c r="F99" s="246" t="s">
        <v>170</v>
      </c>
      <c r="G99" s="244"/>
      <c r="H99" s="247">
        <v>2466.75</v>
      </c>
      <c r="I99" s="248"/>
      <c r="J99" s="248"/>
      <c r="K99" s="244"/>
      <c r="L99" s="244"/>
      <c r="M99" s="249"/>
      <c r="N99" s="250"/>
      <c r="O99" s="251"/>
      <c r="P99" s="251"/>
      <c r="Q99" s="251"/>
      <c r="R99" s="251"/>
      <c r="S99" s="251"/>
      <c r="T99" s="251"/>
      <c r="U99" s="251"/>
      <c r="V99" s="251"/>
      <c r="W99" s="251"/>
      <c r="X99" s="252"/>
      <c r="Y99" s="14"/>
      <c r="Z99" s="14"/>
      <c r="AA99" s="14"/>
      <c r="AB99" s="14"/>
      <c r="AC99" s="14"/>
      <c r="AD99" s="14"/>
      <c r="AE99" s="14"/>
      <c r="AT99" s="253" t="s">
        <v>166</v>
      </c>
      <c r="AU99" s="253" t="s">
        <v>90</v>
      </c>
      <c r="AV99" s="14" t="s">
        <v>143</v>
      </c>
      <c r="AW99" s="14" t="s">
        <v>5</v>
      </c>
      <c r="AX99" s="14" t="s">
        <v>88</v>
      </c>
      <c r="AY99" s="253" t="s">
        <v>135</v>
      </c>
    </row>
    <row r="100" s="2" customFormat="1">
      <c r="A100" s="40"/>
      <c r="B100" s="41"/>
      <c r="C100" s="211" t="s">
        <v>155</v>
      </c>
      <c r="D100" s="211" t="s">
        <v>138</v>
      </c>
      <c r="E100" s="212" t="s">
        <v>270</v>
      </c>
      <c r="F100" s="213" t="s">
        <v>271</v>
      </c>
      <c r="G100" s="214" t="s">
        <v>264</v>
      </c>
      <c r="H100" s="215">
        <v>9</v>
      </c>
      <c r="I100" s="216"/>
      <c r="J100" s="216"/>
      <c r="K100" s="217">
        <f>ROUND(P100*H100,2)</f>
        <v>0</v>
      </c>
      <c r="L100" s="213" t="s">
        <v>142</v>
      </c>
      <c r="M100" s="46"/>
      <c r="N100" s="218" t="s">
        <v>33</v>
      </c>
      <c r="O100" s="219" t="s">
        <v>49</v>
      </c>
      <c r="P100" s="220">
        <f>I100+J100</f>
        <v>0</v>
      </c>
      <c r="Q100" s="220">
        <f>ROUND(I100*H100,2)</f>
        <v>0</v>
      </c>
      <c r="R100" s="220">
        <f>ROUND(J100*H100,2)</f>
        <v>0</v>
      </c>
      <c r="S100" s="86"/>
      <c r="T100" s="221">
        <f>S100*H100</f>
        <v>0</v>
      </c>
      <c r="U100" s="221">
        <v>0</v>
      </c>
      <c r="V100" s="221">
        <f>U100*H100</f>
        <v>0</v>
      </c>
      <c r="W100" s="221">
        <v>0</v>
      </c>
      <c r="X100" s="222">
        <f>W100*H100</f>
        <v>0</v>
      </c>
      <c r="Y100" s="40"/>
      <c r="Z100" s="40"/>
      <c r="AA100" s="40"/>
      <c r="AB100" s="40"/>
      <c r="AC100" s="40"/>
      <c r="AD100" s="40"/>
      <c r="AE100" s="40"/>
      <c r="AR100" s="223" t="s">
        <v>143</v>
      </c>
      <c r="AT100" s="223" t="s">
        <v>138</v>
      </c>
      <c r="AU100" s="223" t="s">
        <v>90</v>
      </c>
      <c r="AY100" s="18" t="s">
        <v>135</v>
      </c>
      <c r="BE100" s="224">
        <f>IF(O100="základní",K100,0)</f>
        <v>0</v>
      </c>
      <c r="BF100" s="224">
        <f>IF(O100="snížená",K100,0)</f>
        <v>0</v>
      </c>
      <c r="BG100" s="224">
        <f>IF(O100="zákl. přenesená",K100,0)</f>
        <v>0</v>
      </c>
      <c r="BH100" s="224">
        <f>IF(O100="sníž. přenesená",K100,0)</f>
        <v>0</v>
      </c>
      <c r="BI100" s="224">
        <f>IF(O100="nulová",K100,0)</f>
        <v>0</v>
      </c>
      <c r="BJ100" s="18" t="s">
        <v>88</v>
      </c>
      <c r="BK100" s="224">
        <f>ROUND(P100*H100,2)</f>
        <v>0</v>
      </c>
      <c r="BL100" s="18" t="s">
        <v>143</v>
      </c>
      <c r="BM100" s="223" t="s">
        <v>272</v>
      </c>
    </row>
    <row r="101" s="2" customFormat="1">
      <c r="A101" s="40"/>
      <c r="B101" s="41"/>
      <c r="C101" s="42"/>
      <c r="D101" s="225" t="s">
        <v>145</v>
      </c>
      <c r="E101" s="42"/>
      <c r="F101" s="226" t="s">
        <v>273</v>
      </c>
      <c r="G101" s="42"/>
      <c r="H101" s="42"/>
      <c r="I101" s="227"/>
      <c r="J101" s="227"/>
      <c r="K101" s="42"/>
      <c r="L101" s="42"/>
      <c r="M101" s="46"/>
      <c r="N101" s="228"/>
      <c r="O101" s="229"/>
      <c r="P101" s="86"/>
      <c r="Q101" s="86"/>
      <c r="R101" s="86"/>
      <c r="S101" s="86"/>
      <c r="T101" s="86"/>
      <c r="U101" s="86"/>
      <c r="V101" s="86"/>
      <c r="W101" s="86"/>
      <c r="X101" s="87"/>
      <c r="Y101" s="40"/>
      <c r="Z101" s="40"/>
      <c r="AA101" s="40"/>
      <c r="AB101" s="40"/>
      <c r="AC101" s="40"/>
      <c r="AD101" s="40"/>
      <c r="AE101" s="40"/>
      <c r="AT101" s="18" t="s">
        <v>145</v>
      </c>
      <c r="AU101" s="18" t="s">
        <v>90</v>
      </c>
    </row>
    <row r="102" s="2" customFormat="1">
      <c r="A102" s="40"/>
      <c r="B102" s="41"/>
      <c r="C102" s="42"/>
      <c r="D102" s="230" t="s">
        <v>147</v>
      </c>
      <c r="E102" s="42"/>
      <c r="F102" s="231" t="s">
        <v>274</v>
      </c>
      <c r="G102" s="42"/>
      <c r="H102" s="42"/>
      <c r="I102" s="227"/>
      <c r="J102" s="227"/>
      <c r="K102" s="42"/>
      <c r="L102" s="42"/>
      <c r="M102" s="46"/>
      <c r="N102" s="228"/>
      <c r="O102" s="229"/>
      <c r="P102" s="86"/>
      <c r="Q102" s="86"/>
      <c r="R102" s="86"/>
      <c r="S102" s="86"/>
      <c r="T102" s="86"/>
      <c r="U102" s="86"/>
      <c r="V102" s="86"/>
      <c r="W102" s="86"/>
      <c r="X102" s="87"/>
      <c r="Y102" s="40"/>
      <c r="Z102" s="40"/>
      <c r="AA102" s="40"/>
      <c r="AB102" s="40"/>
      <c r="AC102" s="40"/>
      <c r="AD102" s="40"/>
      <c r="AE102" s="40"/>
      <c r="AT102" s="18" t="s">
        <v>147</v>
      </c>
      <c r="AU102" s="18" t="s">
        <v>90</v>
      </c>
    </row>
    <row r="103" s="13" customFormat="1">
      <c r="A103" s="13"/>
      <c r="B103" s="232"/>
      <c r="C103" s="233"/>
      <c r="D103" s="225" t="s">
        <v>166</v>
      </c>
      <c r="E103" s="234" t="s">
        <v>33</v>
      </c>
      <c r="F103" s="235" t="s">
        <v>275</v>
      </c>
      <c r="G103" s="233"/>
      <c r="H103" s="236">
        <v>9</v>
      </c>
      <c r="I103" s="237"/>
      <c r="J103" s="237"/>
      <c r="K103" s="233"/>
      <c r="L103" s="233"/>
      <c r="M103" s="238"/>
      <c r="N103" s="239"/>
      <c r="O103" s="240"/>
      <c r="P103" s="240"/>
      <c r="Q103" s="240"/>
      <c r="R103" s="240"/>
      <c r="S103" s="240"/>
      <c r="T103" s="240"/>
      <c r="U103" s="240"/>
      <c r="V103" s="240"/>
      <c r="W103" s="240"/>
      <c r="X103" s="241"/>
      <c r="Y103" s="13"/>
      <c r="Z103" s="13"/>
      <c r="AA103" s="13"/>
      <c r="AB103" s="13"/>
      <c r="AC103" s="13"/>
      <c r="AD103" s="13"/>
      <c r="AE103" s="13"/>
      <c r="AT103" s="242" t="s">
        <v>166</v>
      </c>
      <c r="AU103" s="242" t="s">
        <v>90</v>
      </c>
      <c r="AV103" s="13" t="s">
        <v>90</v>
      </c>
      <c r="AW103" s="13" t="s">
        <v>5</v>
      </c>
      <c r="AX103" s="13" t="s">
        <v>88</v>
      </c>
      <c r="AY103" s="242" t="s">
        <v>135</v>
      </c>
    </row>
    <row r="104" s="2" customFormat="1" ht="33" customHeight="1">
      <c r="A104" s="40"/>
      <c r="B104" s="41"/>
      <c r="C104" s="211" t="s">
        <v>143</v>
      </c>
      <c r="D104" s="211" t="s">
        <v>138</v>
      </c>
      <c r="E104" s="212" t="s">
        <v>276</v>
      </c>
      <c r="F104" s="213" t="s">
        <v>277</v>
      </c>
      <c r="G104" s="214" t="s">
        <v>264</v>
      </c>
      <c r="H104" s="215">
        <v>2475.75</v>
      </c>
      <c r="I104" s="216"/>
      <c r="J104" s="216"/>
      <c r="K104" s="217">
        <f>ROUND(P104*H104,2)</f>
        <v>0</v>
      </c>
      <c r="L104" s="213" t="s">
        <v>142</v>
      </c>
      <c r="M104" s="46"/>
      <c r="N104" s="218" t="s">
        <v>33</v>
      </c>
      <c r="O104" s="219" t="s">
        <v>49</v>
      </c>
      <c r="P104" s="220">
        <f>I104+J104</f>
        <v>0</v>
      </c>
      <c r="Q104" s="220">
        <f>ROUND(I104*H104,2)</f>
        <v>0</v>
      </c>
      <c r="R104" s="220">
        <f>ROUND(J104*H104,2)</f>
        <v>0</v>
      </c>
      <c r="S104" s="86"/>
      <c r="T104" s="221">
        <f>S104*H104</f>
        <v>0</v>
      </c>
      <c r="U104" s="221">
        <v>0</v>
      </c>
      <c r="V104" s="221">
        <f>U104*H104</f>
        <v>0</v>
      </c>
      <c r="W104" s="221">
        <v>0</v>
      </c>
      <c r="X104" s="222">
        <f>W104*H104</f>
        <v>0</v>
      </c>
      <c r="Y104" s="40"/>
      <c r="Z104" s="40"/>
      <c r="AA104" s="40"/>
      <c r="AB104" s="40"/>
      <c r="AC104" s="40"/>
      <c r="AD104" s="40"/>
      <c r="AE104" s="40"/>
      <c r="AR104" s="223" t="s">
        <v>143</v>
      </c>
      <c r="AT104" s="223" t="s">
        <v>138</v>
      </c>
      <c r="AU104" s="223" t="s">
        <v>90</v>
      </c>
      <c r="AY104" s="18" t="s">
        <v>135</v>
      </c>
      <c r="BE104" s="224">
        <f>IF(O104="základní",K104,0)</f>
        <v>0</v>
      </c>
      <c r="BF104" s="224">
        <f>IF(O104="snížená",K104,0)</f>
        <v>0</v>
      </c>
      <c r="BG104" s="224">
        <f>IF(O104="zákl. přenesená",K104,0)</f>
        <v>0</v>
      </c>
      <c r="BH104" s="224">
        <f>IF(O104="sníž. přenesená",K104,0)</f>
        <v>0</v>
      </c>
      <c r="BI104" s="224">
        <f>IF(O104="nulová",K104,0)</f>
        <v>0</v>
      </c>
      <c r="BJ104" s="18" t="s">
        <v>88</v>
      </c>
      <c r="BK104" s="224">
        <f>ROUND(P104*H104,2)</f>
        <v>0</v>
      </c>
      <c r="BL104" s="18" t="s">
        <v>143</v>
      </c>
      <c r="BM104" s="223" t="s">
        <v>278</v>
      </c>
    </row>
    <row r="105" s="2" customFormat="1">
      <c r="A105" s="40"/>
      <c r="B105" s="41"/>
      <c r="C105" s="42"/>
      <c r="D105" s="225" t="s">
        <v>145</v>
      </c>
      <c r="E105" s="42"/>
      <c r="F105" s="226" t="s">
        <v>277</v>
      </c>
      <c r="G105" s="42"/>
      <c r="H105" s="42"/>
      <c r="I105" s="227"/>
      <c r="J105" s="227"/>
      <c r="K105" s="42"/>
      <c r="L105" s="42"/>
      <c r="M105" s="46"/>
      <c r="N105" s="228"/>
      <c r="O105" s="229"/>
      <c r="P105" s="86"/>
      <c r="Q105" s="86"/>
      <c r="R105" s="86"/>
      <c r="S105" s="86"/>
      <c r="T105" s="86"/>
      <c r="U105" s="86"/>
      <c r="V105" s="86"/>
      <c r="W105" s="86"/>
      <c r="X105" s="87"/>
      <c r="Y105" s="40"/>
      <c r="Z105" s="40"/>
      <c r="AA105" s="40"/>
      <c r="AB105" s="40"/>
      <c r="AC105" s="40"/>
      <c r="AD105" s="40"/>
      <c r="AE105" s="40"/>
      <c r="AT105" s="18" t="s">
        <v>145</v>
      </c>
      <c r="AU105" s="18" t="s">
        <v>90</v>
      </c>
    </row>
    <row r="106" s="2" customFormat="1">
      <c r="A106" s="40"/>
      <c r="B106" s="41"/>
      <c r="C106" s="42"/>
      <c r="D106" s="230" t="s">
        <v>147</v>
      </c>
      <c r="E106" s="42"/>
      <c r="F106" s="231" t="s">
        <v>279</v>
      </c>
      <c r="G106" s="42"/>
      <c r="H106" s="42"/>
      <c r="I106" s="227"/>
      <c r="J106" s="227"/>
      <c r="K106" s="42"/>
      <c r="L106" s="42"/>
      <c r="M106" s="46"/>
      <c r="N106" s="228"/>
      <c r="O106" s="229"/>
      <c r="P106" s="86"/>
      <c r="Q106" s="86"/>
      <c r="R106" s="86"/>
      <c r="S106" s="86"/>
      <c r="T106" s="86"/>
      <c r="U106" s="86"/>
      <c r="V106" s="86"/>
      <c r="W106" s="86"/>
      <c r="X106" s="87"/>
      <c r="Y106" s="40"/>
      <c r="Z106" s="40"/>
      <c r="AA106" s="40"/>
      <c r="AB106" s="40"/>
      <c r="AC106" s="40"/>
      <c r="AD106" s="40"/>
      <c r="AE106" s="40"/>
      <c r="AT106" s="18" t="s">
        <v>147</v>
      </c>
      <c r="AU106" s="18" t="s">
        <v>90</v>
      </c>
    </row>
    <row r="107" s="13" customFormat="1">
      <c r="A107" s="13"/>
      <c r="B107" s="232"/>
      <c r="C107" s="233"/>
      <c r="D107" s="225" t="s">
        <v>166</v>
      </c>
      <c r="E107" s="234" t="s">
        <v>33</v>
      </c>
      <c r="F107" s="235" t="s">
        <v>280</v>
      </c>
      <c r="G107" s="233"/>
      <c r="H107" s="236">
        <v>2475.75</v>
      </c>
      <c r="I107" s="237"/>
      <c r="J107" s="237"/>
      <c r="K107" s="233"/>
      <c r="L107" s="233"/>
      <c r="M107" s="238"/>
      <c r="N107" s="239"/>
      <c r="O107" s="240"/>
      <c r="P107" s="240"/>
      <c r="Q107" s="240"/>
      <c r="R107" s="240"/>
      <c r="S107" s="240"/>
      <c r="T107" s="240"/>
      <c r="U107" s="240"/>
      <c r="V107" s="240"/>
      <c r="W107" s="240"/>
      <c r="X107" s="241"/>
      <c r="Y107" s="13"/>
      <c r="Z107" s="13"/>
      <c r="AA107" s="13"/>
      <c r="AB107" s="13"/>
      <c r="AC107" s="13"/>
      <c r="AD107" s="13"/>
      <c r="AE107" s="13"/>
      <c r="AT107" s="242" t="s">
        <v>166</v>
      </c>
      <c r="AU107" s="242" t="s">
        <v>90</v>
      </c>
      <c r="AV107" s="13" t="s">
        <v>90</v>
      </c>
      <c r="AW107" s="13" t="s">
        <v>5</v>
      </c>
      <c r="AX107" s="13" t="s">
        <v>88</v>
      </c>
      <c r="AY107" s="242" t="s">
        <v>135</v>
      </c>
    </row>
    <row r="108" s="2" customFormat="1" ht="24.15" customHeight="1">
      <c r="A108" s="40"/>
      <c r="B108" s="41"/>
      <c r="C108" s="211" t="s">
        <v>136</v>
      </c>
      <c r="D108" s="211" t="s">
        <v>138</v>
      </c>
      <c r="E108" s="212" t="s">
        <v>281</v>
      </c>
      <c r="F108" s="213" t="s">
        <v>282</v>
      </c>
      <c r="G108" s="214" t="s">
        <v>264</v>
      </c>
      <c r="H108" s="215">
        <v>2475</v>
      </c>
      <c r="I108" s="216"/>
      <c r="J108" s="216"/>
      <c r="K108" s="217">
        <f>ROUND(P108*H108,2)</f>
        <v>0</v>
      </c>
      <c r="L108" s="213" t="s">
        <v>152</v>
      </c>
      <c r="M108" s="46"/>
      <c r="N108" s="218" t="s">
        <v>33</v>
      </c>
      <c r="O108" s="219" t="s">
        <v>49</v>
      </c>
      <c r="P108" s="220">
        <f>I108+J108</f>
        <v>0</v>
      </c>
      <c r="Q108" s="220">
        <f>ROUND(I108*H108,2)</f>
        <v>0</v>
      </c>
      <c r="R108" s="220">
        <f>ROUND(J108*H108,2)</f>
        <v>0</v>
      </c>
      <c r="S108" s="86"/>
      <c r="T108" s="221">
        <f>S108*H108</f>
        <v>0</v>
      </c>
      <c r="U108" s="221">
        <v>0</v>
      </c>
      <c r="V108" s="221">
        <f>U108*H108</f>
        <v>0</v>
      </c>
      <c r="W108" s="221">
        <v>0</v>
      </c>
      <c r="X108" s="222">
        <f>W108*H108</f>
        <v>0</v>
      </c>
      <c r="Y108" s="40"/>
      <c r="Z108" s="40"/>
      <c r="AA108" s="40"/>
      <c r="AB108" s="40"/>
      <c r="AC108" s="40"/>
      <c r="AD108" s="40"/>
      <c r="AE108" s="40"/>
      <c r="AR108" s="223" t="s">
        <v>143</v>
      </c>
      <c r="AT108" s="223" t="s">
        <v>138</v>
      </c>
      <c r="AU108" s="223" t="s">
        <v>90</v>
      </c>
      <c r="AY108" s="18" t="s">
        <v>135</v>
      </c>
      <c r="BE108" s="224">
        <f>IF(O108="základní",K108,0)</f>
        <v>0</v>
      </c>
      <c r="BF108" s="224">
        <f>IF(O108="snížená",K108,0)</f>
        <v>0</v>
      </c>
      <c r="BG108" s="224">
        <f>IF(O108="zákl. přenesená",K108,0)</f>
        <v>0</v>
      </c>
      <c r="BH108" s="224">
        <f>IF(O108="sníž. přenesená",K108,0)</f>
        <v>0</v>
      </c>
      <c r="BI108" s="224">
        <f>IF(O108="nulová",K108,0)</f>
        <v>0</v>
      </c>
      <c r="BJ108" s="18" t="s">
        <v>88</v>
      </c>
      <c r="BK108" s="224">
        <f>ROUND(P108*H108,2)</f>
        <v>0</v>
      </c>
      <c r="BL108" s="18" t="s">
        <v>143</v>
      </c>
      <c r="BM108" s="223" t="s">
        <v>283</v>
      </c>
    </row>
    <row r="109" s="2" customFormat="1">
      <c r="A109" s="40"/>
      <c r="B109" s="41"/>
      <c r="C109" s="42"/>
      <c r="D109" s="225" t="s">
        <v>145</v>
      </c>
      <c r="E109" s="42"/>
      <c r="F109" s="226" t="s">
        <v>284</v>
      </c>
      <c r="G109" s="42"/>
      <c r="H109" s="42"/>
      <c r="I109" s="227"/>
      <c r="J109" s="227"/>
      <c r="K109" s="42"/>
      <c r="L109" s="42"/>
      <c r="M109" s="46"/>
      <c r="N109" s="228"/>
      <c r="O109" s="229"/>
      <c r="P109" s="86"/>
      <c r="Q109" s="86"/>
      <c r="R109" s="86"/>
      <c r="S109" s="86"/>
      <c r="T109" s="86"/>
      <c r="U109" s="86"/>
      <c r="V109" s="86"/>
      <c r="W109" s="86"/>
      <c r="X109" s="87"/>
      <c r="Y109" s="40"/>
      <c r="Z109" s="40"/>
      <c r="AA109" s="40"/>
      <c r="AB109" s="40"/>
      <c r="AC109" s="40"/>
      <c r="AD109" s="40"/>
      <c r="AE109" s="40"/>
      <c r="AT109" s="18" t="s">
        <v>145</v>
      </c>
      <c r="AU109" s="18" t="s">
        <v>90</v>
      </c>
    </row>
    <row r="110" s="2" customFormat="1">
      <c r="A110" s="40"/>
      <c r="B110" s="41"/>
      <c r="C110" s="42"/>
      <c r="D110" s="230" t="s">
        <v>147</v>
      </c>
      <c r="E110" s="42"/>
      <c r="F110" s="231" t="s">
        <v>285</v>
      </c>
      <c r="G110" s="42"/>
      <c r="H110" s="42"/>
      <c r="I110" s="227"/>
      <c r="J110" s="227"/>
      <c r="K110" s="42"/>
      <c r="L110" s="42"/>
      <c r="M110" s="46"/>
      <c r="N110" s="228"/>
      <c r="O110" s="229"/>
      <c r="P110" s="86"/>
      <c r="Q110" s="86"/>
      <c r="R110" s="86"/>
      <c r="S110" s="86"/>
      <c r="T110" s="86"/>
      <c r="U110" s="86"/>
      <c r="V110" s="86"/>
      <c r="W110" s="86"/>
      <c r="X110" s="87"/>
      <c r="Y110" s="40"/>
      <c r="Z110" s="40"/>
      <c r="AA110" s="40"/>
      <c r="AB110" s="40"/>
      <c r="AC110" s="40"/>
      <c r="AD110" s="40"/>
      <c r="AE110" s="40"/>
      <c r="AT110" s="18" t="s">
        <v>147</v>
      </c>
      <c r="AU110" s="18" t="s">
        <v>90</v>
      </c>
    </row>
    <row r="111" s="2" customFormat="1" ht="24.15" customHeight="1">
      <c r="A111" s="40"/>
      <c r="B111" s="41"/>
      <c r="C111" s="211" t="s">
        <v>201</v>
      </c>
      <c r="D111" s="211" t="s">
        <v>138</v>
      </c>
      <c r="E111" s="212" t="s">
        <v>286</v>
      </c>
      <c r="F111" s="213" t="s">
        <v>287</v>
      </c>
      <c r="G111" s="214" t="s">
        <v>242</v>
      </c>
      <c r="H111" s="215">
        <v>4703.9250000000002</v>
      </c>
      <c r="I111" s="216"/>
      <c r="J111" s="216"/>
      <c r="K111" s="217">
        <f>ROUND(P111*H111,2)</f>
        <v>0</v>
      </c>
      <c r="L111" s="213" t="s">
        <v>142</v>
      </c>
      <c r="M111" s="46"/>
      <c r="N111" s="218" t="s">
        <v>33</v>
      </c>
      <c r="O111" s="219" t="s">
        <v>49</v>
      </c>
      <c r="P111" s="220">
        <f>I111+J111</f>
        <v>0</v>
      </c>
      <c r="Q111" s="220">
        <f>ROUND(I111*H111,2)</f>
        <v>0</v>
      </c>
      <c r="R111" s="220">
        <f>ROUND(J111*H111,2)</f>
        <v>0</v>
      </c>
      <c r="S111" s="86"/>
      <c r="T111" s="221">
        <f>S111*H111</f>
        <v>0</v>
      </c>
      <c r="U111" s="221">
        <v>0</v>
      </c>
      <c r="V111" s="221">
        <f>U111*H111</f>
        <v>0</v>
      </c>
      <c r="W111" s="221">
        <v>0</v>
      </c>
      <c r="X111" s="222">
        <f>W111*H111</f>
        <v>0</v>
      </c>
      <c r="Y111" s="40"/>
      <c r="Z111" s="40"/>
      <c r="AA111" s="40"/>
      <c r="AB111" s="40"/>
      <c r="AC111" s="40"/>
      <c r="AD111" s="40"/>
      <c r="AE111" s="40"/>
      <c r="AR111" s="223" t="s">
        <v>143</v>
      </c>
      <c r="AT111" s="223" t="s">
        <v>138</v>
      </c>
      <c r="AU111" s="223" t="s">
        <v>90</v>
      </c>
      <c r="AY111" s="18" t="s">
        <v>135</v>
      </c>
      <c r="BE111" s="224">
        <f>IF(O111="základní",K111,0)</f>
        <v>0</v>
      </c>
      <c r="BF111" s="224">
        <f>IF(O111="snížená",K111,0)</f>
        <v>0</v>
      </c>
      <c r="BG111" s="224">
        <f>IF(O111="zákl. přenesená",K111,0)</f>
        <v>0</v>
      </c>
      <c r="BH111" s="224">
        <f>IF(O111="sníž. přenesená",K111,0)</f>
        <v>0</v>
      </c>
      <c r="BI111" s="224">
        <f>IF(O111="nulová",K111,0)</f>
        <v>0</v>
      </c>
      <c r="BJ111" s="18" t="s">
        <v>88</v>
      </c>
      <c r="BK111" s="224">
        <f>ROUND(P111*H111,2)</f>
        <v>0</v>
      </c>
      <c r="BL111" s="18" t="s">
        <v>143</v>
      </c>
      <c r="BM111" s="223" t="s">
        <v>288</v>
      </c>
    </row>
    <row r="112" s="2" customFormat="1">
      <c r="A112" s="40"/>
      <c r="B112" s="41"/>
      <c r="C112" s="42"/>
      <c r="D112" s="225" t="s">
        <v>145</v>
      </c>
      <c r="E112" s="42"/>
      <c r="F112" s="226" t="s">
        <v>289</v>
      </c>
      <c r="G112" s="42"/>
      <c r="H112" s="42"/>
      <c r="I112" s="227"/>
      <c r="J112" s="227"/>
      <c r="K112" s="42"/>
      <c r="L112" s="42"/>
      <c r="M112" s="46"/>
      <c r="N112" s="228"/>
      <c r="O112" s="229"/>
      <c r="P112" s="86"/>
      <c r="Q112" s="86"/>
      <c r="R112" s="86"/>
      <c r="S112" s="86"/>
      <c r="T112" s="86"/>
      <c r="U112" s="86"/>
      <c r="V112" s="86"/>
      <c r="W112" s="86"/>
      <c r="X112" s="87"/>
      <c r="Y112" s="40"/>
      <c r="Z112" s="40"/>
      <c r="AA112" s="40"/>
      <c r="AB112" s="40"/>
      <c r="AC112" s="40"/>
      <c r="AD112" s="40"/>
      <c r="AE112" s="40"/>
      <c r="AT112" s="18" t="s">
        <v>145</v>
      </c>
      <c r="AU112" s="18" t="s">
        <v>90</v>
      </c>
    </row>
    <row r="113" s="2" customFormat="1">
      <c r="A113" s="40"/>
      <c r="B113" s="41"/>
      <c r="C113" s="42"/>
      <c r="D113" s="230" t="s">
        <v>147</v>
      </c>
      <c r="E113" s="42"/>
      <c r="F113" s="231" t="s">
        <v>290</v>
      </c>
      <c r="G113" s="42"/>
      <c r="H113" s="42"/>
      <c r="I113" s="227"/>
      <c r="J113" s="227"/>
      <c r="K113" s="42"/>
      <c r="L113" s="42"/>
      <c r="M113" s="46"/>
      <c r="N113" s="228"/>
      <c r="O113" s="229"/>
      <c r="P113" s="86"/>
      <c r="Q113" s="86"/>
      <c r="R113" s="86"/>
      <c r="S113" s="86"/>
      <c r="T113" s="86"/>
      <c r="U113" s="86"/>
      <c r="V113" s="86"/>
      <c r="W113" s="86"/>
      <c r="X113" s="87"/>
      <c r="Y113" s="40"/>
      <c r="Z113" s="40"/>
      <c r="AA113" s="40"/>
      <c r="AB113" s="40"/>
      <c r="AC113" s="40"/>
      <c r="AD113" s="40"/>
      <c r="AE113" s="40"/>
      <c r="AT113" s="18" t="s">
        <v>147</v>
      </c>
      <c r="AU113" s="18" t="s">
        <v>90</v>
      </c>
    </row>
    <row r="114" s="2" customFormat="1">
      <c r="A114" s="40"/>
      <c r="B114" s="41"/>
      <c r="C114" s="211" t="s">
        <v>211</v>
      </c>
      <c r="D114" s="211" t="s">
        <v>138</v>
      </c>
      <c r="E114" s="212" t="s">
        <v>291</v>
      </c>
      <c r="F114" s="213" t="s">
        <v>292</v>
      </c>
      <c r="G114" s="214" t="s">
        <v>264</v>
      </c>
      <c r="H114" s="215">
        <v>9</v>
      </c>
      <c r="I114" s="216"/>
      <c r="J114" s="216"/>
      <c r="K114" s="217">
        <f>ROUND(P114*H114,2)</f>
        <v>0</v>
      </c>
      <c r="L114" s="213" t="s">
        <v>142</v>
      </c>
      <c r="M114" s="46"/>
      <c r="N114" s="218" t="s">
        <v>33</v>
      </c>
      <c r="O114" s="219" t="s">
        <v>49</v>
      </c>
      <c r="P114" s="220">
        <f>I114+J114</f>
        <v>0</v>
      </c>
      <c r="Q114" s="220">
        <f>ROUND(I114*H114,2)</f>
        <v>0</v>
      </c>
      <c r="R114" s="220">
        <f>ROUND(J114*H114,2)</f>
        <v>0</v>
      </c>
      <c r="S114" s="86"/>
      <c r="T114" s="221">
        <f>S114*H114</f>
        <v>0</v>
      </c>
      <c r="U114" s="221">
        <v>0</v>
      </c>
      <c r="V114" s="221">
        <f>U114*H114</f>
        <v>0</v>
      </c>
      <c r="W114" s="221">
        <v>0</v>
      </c>
      <c r="X114" s="222">
        <f>W114*H114</f>
        <v>0</v>
      </c>
      <c r="Y114" s="40"/>
      <c r="Z114" s="40"/>
      <c r="AA114" s="40"/>
      <c r="AB114" s="40"/>
      <c r="AC114" s="40"/>
      <c r="AD114" s="40"/>
      <c r="AE114" s="40"/>
      <c r="AR114" s="223" t="s">
        <v>143</v>
      </c>
      <c r="AT114" s="223" t="s">
        <v>138</v>
      </c>
      <c r="AU114" s="223" t="s">
        <v>90</v>
      </c>
      <c r="AY114" s="18" t="s">
        <v>135</v>
      </c>
      <c r="BE114" s="224">
        <f>IF(O114="základní",K114,0)</f>
        <v>0</v>
      </c>
      <c r="BF114" s="224">
        <f>IF(O114="snížená",K114,0)</f>
        <v>0</v>
      </c>
      <c r="BG114" s="224">
        <f>IF(O114="zákl. přenesená",K114,0)</f>
        <v>0</v>
      </c>
      <c r="BH114" s="224">
        <f>IF(O114="sníž. přenesená",K114,0)</f>
        <v>0</v>
      </c>
      <c r="BI114" s="224">
        <f>IF(O114="nulová",K114,0)</f>
        <v>0</v>
      </c>
      <c r="BJ114" s="18" t="s">
        <v>88</v>
      </c>
      <c r="BK114" s="224">
        <f>ROUND(P114*H114,2)</f>
        <v>0</v>
      </c>
      <c r="BL114" s="18" t="s">
        <v>143</v>
      </c>
      <c r="BM114" s="223" t="s">
        <v>293</v>
      </c>
    </row>
    <row r="115" s="2" customFormat="1">
      <c r="A115" s="40"/>
      <c r="B115" s="41"/>
      <c r="C115" s="42"/>
      <c r="D115" s="225" t="s">
        <v>145</v>
      </c>
      <c r="E115" s="42"/>
      <c r="F115" s="226" t="s">
        <v>294</v>
      </c>
      <c r="G115" s="42"/>
      <c r="H115" s="42"/>
      <c r="I115" s="227"/>
      <c r="J115" s="227"/>
      <c r="K115" s="42"/>
      <c r="L115" s="42"/>
      <c r="M115" s="46"/>
      <c r="N115" s="228"/>
      <c r="O115" s="229"/>
      <c r="P115" s="86"/>
      <c r="Q115" s="86"/>
      <c r="R115" s="86"/>
      <c r="S115" s="86"/>
      <c r="T115" s="86"/>
      <c r="U115" s="86"/>
      <c r="V115" s="86"/>
      <c r="W115" s="86"/>
      <c r="X115" s="87"/>
      <c r="Y115" s="40"/>
      <c r="Z115" s="40"/>
      <c r="AA115" s="40"/>
      <c r="AB115" s="40"/>
      <c r="AC115" s="40"/>
      <c r="AD115" s="40"/>
      <c r="AE115" s="40"/>
      <c r="AT115" s="18" t="s">
        <v>145</v>
      </c>
      <c r="AU115" s="18" t="s">
        <v>90</v>
      </c>
    </row>
    <row r="116" s="2" customFormat="1">
      <c r="A116" s="40"/>
      <c r="B116" s="41"/>
      <c r="C116" s="42"/>
      <c r="D116" s="230" t="s">
        <v>147</v>
      </c>
      <c r="E116" s="42"/>
      <c r="F116" s="231" t="s">
        <v>295</v>
      </c>
      <c r="G116" s="42"/>
      <c r="H116" s="42"/>
      <c r="I116" s="227"/>
      <c r="J116" s="227"/>
      <c r="K116" s="42"/>
      <c r="L116" s="42"/>
      <c r="M116" s="46"/>
      <c r="N116" s="228"/>
      <c r="O116" s="229"/>
      <c r="P116" s="86"/>
      <c r="Q116" s="86"/>
      <c r="R116" s="86"/>
      <c r="S116" s="86"/>
      <c r="T116" s="86"/>
      <c r="U116" s="86"/>
      <c r="V116" s="86"/>
      <c r="W116" s="86"/>
      <c r="X116" s="87"/>
      <c r="Y116" s="40"/>
      <c r="Z116" s="40"/>
      <c r="AA116" s="40"/>
      <c r="AB116" s="40"/>
      <c r="AC116" s="40"/>
      <c r="AD116" s="40"/>
      <c r="AE116" s="40"/>
      <c r="AT116" s="18" t="s">
        <v>147</v>
      </c>
      <c r="AU116" s="18" t="s">
        <v>90</v>
      </c>
    </row>
    <row r="117" s="13" customFormat="1">
      <c r="A117" s="13"/>
      <c r="B117" s="232"/>
      <c r="C117" s="233"/>
      <c r="D117" s="225" t="s">
        <v>166</v>
      </c>
      <c r="E117" s="234" t="s">
        <v>33</v>
      </c>
      <c r="F117" s="235" t="s">
        <v>223</v>
      </c>
      <c r="G117" s="233"/>
      <c r="H117" s="236">
        <v>9</v>
      </c>
      <c r="I117" s="237"/>
      <c r="J117" s="237"/>
      <c r="K117" s="233"/>
      <c r="L117" s="233"/>
      <c r="M117" s="238"/>
      <c r="N117" s="239"/>
      <c r="O117" s="240"/>
      <c r="P117" s="240"/>
      <c r="Q117" s="240"/>
      <c r="R117" s="240"/>
      <c r="S117" s="240"/>
      <c r="T117" s="240"/>
      <c r="U117" s="240"/>
      <c r="V117" s="240"/>
      <c r="W117" s="240"/>
      <c r="X117" s="241"/>
      <c r="Y117" s="13"/>
      <c r="Z117" s="13"/>
      <c r="AA117" s="13"/>
      <c r="AB117" s="13"/>
      <c r="AC117" s="13"/>
      <c r="AD117" s="13"/>
      <c r="AE117" s="13"/>
      <c r="AT117" s="242" t="s">
        <v>166</v>
      </c>
      <c r="AU117" s="242" t="s">
        <v>90</v>
      </c>
      <c r="AV117" s="13" t="s">
        <v>90</v>
      </c>
      <c r="AW117" s="13" t="s">
        <v>5</v>
      </c>
      <c r="AX117" s="13" t="s">
        <v>88</v>
      </c>
      <c r="AY117" s="242" t="s">
        <v>135</v>
      </c>
    </row>
    <row r="118" s="2" customFormat="1" ht="24.15" customHeight="1">
      <c r="A118" s="40"/>
      <c r="B118" s="41"/>
      <c r="C118" s="254" t="s">
        <v>181</v>
      </c>
      <c r="D118" s="254" t="s">
        <v>178</v>
      </c>
      <c r="E118" s="255" t="s">
        <v>296</v>
      </c>
      <c r="F118" s="256" t="s">
        <v>297</v>
      </c>
      <c r="G118" s="257" t="s">
        <v>242</v>
      </c>
      <c r="H118" s="258">
        <v>18</v>
      </c>
      <c r="I118" s="259"/>
      <c r="J118" s="260"/>
      <c r="K118" s="261">
        <f>ROUND(P118*H118,2)</f>
        <v>0</v>
      </c>
      <c r="L118" s="256" t="s">
        <v>142</v>
      </c>
      <c r="M118" s="262"/>
      <c r="N118" s="263" t="s">
        <v>33</v>
      </c>
      <c r="O118" s="219" t="s">
        <v>49</v>
      </c>
      <c r="P118" s="220">
        <f>I118+J118</f>
        <v>0</v>
      </c>
      <c r="Q118" s="220">
        <f>ROUND(I118*H118,2)</f>
        <v>0</v>
      </c>
      <c r="R118" s="220">
        <f>ROUND(J118*H118,2)</f>
        <v>0</v>
      </c>
      <c r="S118" s="86"/>
      <c r="T118" s="221">
        <f>S118*H118</f>
        <v>0</v>
      </c>
      <c r="U118" s="221">
        <v>1</v>
      </c>
      <c r="V118" s="221">
        <f>U118*H118</f>
        <v>18</v>
      </c>
      <c r="W118" s="221">
        <v>0</v>
      </c>
      <c r="X118" s="222">
        <f>W118*H118</f>
        <v>0</v>
      </c>
      <c r="Y118" s="40"/>
      <c r="Z118" s="40"/>
      <c r="AA118" s="40"/>
      <c r="AB118" s="40"/>
      <c r="AC118" s="40"/>
      <c r="AD118" s="40"/>
      <c r="AE118" s="40"/>
      <c r="AR118" s="223" t="s">
        <v>181</v>
      </c>
      <c r="AT118" s="223" t="s">
        <v>178</v>
      </c>
      <c r="AU118" s="223" t="s">
        <v>90</v>
      </c>
      <c r="AY118" s="18" t="s">
        <v>135</v>
      </c>
      <c r="BE118" s="224">
        <f>IF(O118="základní",K118,0)</f>
        <v>0</v>
      </c>
      <c r="BF118" s="224">
        <f>IF(O118="snížená",K118,0)</f>
        <v>0</v>
      </c>
      <c r="BG118" s="224">
        <f>IF(O118="zákl. přenesená",K118,0)</f>
        <v>0</v>
      </c>
      <c r="BH118" s="224">
        <f>IF(O118="sníž. přenesená",K118,0)</f>
        <v>0</v>
      </c>
      <c r="BI118" s="224">
        <f>IF(O118="nulová",K118,0)</f>
        <v>0</v>
      </c>
      <c r="BJ118" s="18" t="s">
        <v>88</v>
      </c>
      <c r="BK118" s="224">
        <f>ROUND(P118*H118,2)</f>
        <v>0</v>
      </c>
      <c r="BL118" s="18" t="s">
        <v>143</v>
      </c>
      <c r="BM118" s="223" t="s">
        <v>298</v>
      </c>
    </row>
    <row r="119" s="2" customFormat="1">
      <c r="A119" s="40"/>
      <c r="B119" s="41"/>
      <c r="C119" s="42"/>
      <c r="D119" s="225" t="s">
        <v>145</v>
      </c>
      <c r="E119" s="42"/>
      <c r="F119" s="226" t="s">
        <v>297</v>
      </c>
      <c r="G119" s="42"/>
      <c r="H119" s="42"/>
      <c r="I119" s="227"/>
      <c r="J119" s="227"/>
      <c r="K119" s="42"/>
      <c r="L119" s="42"/>
      <c r="M119" s="46"/>
      <c r="N119" s="228"/>
      <c r="O119" s="229"/>
      <c r="P119" s="86"/>
      <c r="Q119" s="86"/>
      <c r="R119" s="86"/>
      <c r="S119" s="86"/>
      <c r="T119" s="86"/>
      <c r="U119" s="86"/>
      <c r="V119" s="86"/>
      <c r="W119" s="86"/>
      <c r="X119" s="87"/>
      <c r="Y119" s="40"/>
      <c r="Z119" s="40"/>
      <c r="AA119" s="40"/>
      <c r="AB119" s="40"/>
      <c r="AC119" s="40"/>
      <c r="AD119" s="40"/>
      <c r="AE119" s="40"/>
      <c r="AT119" s="18" t="s">
        <v>145</v>
      </c>
      <c r="AU119" s="18" t="s">
        <v>90</v>
      </c>
    </row>
    <row r="120" s="13" customFormat="1">
      <c r="A120" s="13"/>
      <c r="B120" s="232"/>
      <c r="C120" s="233"/>
      <c r="D120" s="225" t="s">
        <v>166</v>
      </c>
      <c r="E120" s="233"/>
      <c r="F120" s="235" t="s">
        <v>299</v>
      </c>
      <c r="G120" s="233"/>
      <c r="H120" s="236">
        <v>18</v>
      </c>
      <c r="I120" s="237"/>
      <c r="J120" s="237"/>
      <c r="K120" s="233"/>
      <c r="L120" s="233"/>
      <c r="M120" s="238"/>
      <c r="N120" s="239"/>
      <c r="O120" s="240"/>
      <c r="P120" s="240"/>
      <c r="Q120" s="240"/>
      <c r="R120" s="240"/>
      <c r="S120" s="240"/>
      <c r="T120" s="240"/>
      <c r="U120" s="240"/>
      <c r="V120" s="240"/>
      <c r="W120" s="240"/>
      <c r="X120" s="241"/>
      <c r="Y120" s="13"/>
      <c r="Z120" s="13"/>
      <c r="AA120" s="13"/>
      <c r="AB120" s="13"/>
      <c r="AC120" s="13"/>
      <c r="AD120" s="13"/>
      <c r="AE120" s="13"/>
      <c r="AT120" s="242" t="s">
        <v>166</v>
      </c>
      <c r="AU120" s="242" t="s">
        <v>90</v>
      </c>
      <c r="AV120" s="13" t="s">
        <v>90</v>
      </c>
      <c r="AW120" s="13" t="s">
        <v>4</v>
      </c>
      <c r="AX120" s="13" t="s">
        <v>88</v>
      </c>
      <c r="AY120" s="242" t="s">
        <v>135</v>
      </c>
    </row>
    <row r="121" s="2" customFormat="1">
      <c r="A121" s="40"/>
      <c r="B121" s="41"/>
      <c r="C121" s="211" t="s">
        <v>223</v>
      </c>
      <c r="D121" s="211" t="s">
        <v>138</v>
      </c>
      <c r="E121" s="212" t="s">
        <v>300</v>
      </c>
      <c r="F121" s="213" t="s">
        <v>301</v>
      </c>
      <c r="G121" s="214" t="s">
        <v>141</v>
      </c>
      <c r="H121" s="215">
        <v>1700</v>
      </c>
      <c r="I121" s="216"/>
      <c r="J121" s="216"/>
      <c r="K121" s="217">
        <f>ROUND(P121*H121,2)</f>
        <v>0</v>
      </c>
      <c r="L121" s="213" t="s">
        <v>142</v>
      </c>
      <c r="M121" s="46"/>
      <c r="N121" s="218" t="s">
        <v>33</v>
      </c>
      <c r="O121" s="219" t="s">
        <v>49</v>
      </c>
      <c r="P121" s="220">
        <f>I121+J121</f>
        <v>0</v>
      </c>
      <c r="Q121" s="220">
        <f>ROUND(I121*H121,2)</f>
        <v>0</v>
      </c>
      <c r="R121" s="220">
        <f>ROUND(J121*H121,2)</f>
        <v>0</v>
      </c>
      <c r="S121" s="86"/>
      <c r="T121" s="221">
        <f>S121*H121</f>
        <v>0</v>
      </c>
      <c r="U121" s="221">
        <v>0</v>
      </c>
      <c r="V121" s="221">
        <f>U121*H121</f>
        <v>0</v>
      </c>
      <c r="W121" s="221">
        <v>0</v>
      </c>
      <c r="X121" s="222">
        <f>W121*H121</f>
        <v>0</v>
      </c>
      <c r="Y121" s="40"/>
      <c r="Z121" s="40"/>
      <c r="AA121" s="40"/>
      <c r="AB121" s="40"/>
      <c r="AC121" s="40"/>
      <c r="AD121" s="40"/>
      <c r="AE121" s="40"/>
      <c r="AR121" s="223" t="s">
        <v>143</v>
      </c>
      <c r="AT121" s="223" t="s">
        <v>138</v>
      </c>
      <c r="AU121" s="223" t="s">
        <v>90</v>
      </c>
      <c r="AY121" s="18" t="s">
        <v>135</v>
      </c>
      <c r="BE121" s="224">
        <f>IF(O121="základní",K121,0)</f>
        <v>0</v>
      </c>
      <c r="BF121" s="224">
        <f>IF(O121="snížená",K121,0)</f>
        <v>0</v>
      </c>
      <c r="BG121" s="224">
        <f>IF(O121="zákl. přenesená",K121,0)</f>
        <v>0</v>
      </c>
      <c r="BH121" s="224">
        <f>IF(O121="sníž. přenesená",K121,0)</f>
        <v>0</v>
      </c>
      <c r="BI121" s="224">
        <f>IF(O121="nulová",K121,0)</f>
        <v>0</v>
      </c>
      <c r="BJ121" s="18" t="s">
        <v>88</v>
      </c>
      <c r="BK121" s="224">
        <f>ROUND(P121*H121,2)</f>
        <v>0</v>
      </c>
      <c r="BL121" s="18" t="s">
        <v>143</v>
      </c>
      <c r="BM121" s="223" t="s">
        <v>302</v>
      </c>
    </row>
    <row r="122" s="2" customFormat="1">
      <c r="A122" s="40"/>
      <c r="B122" s="41"/>
      <c r="C122" s="42"/>
      <c r="D122" s="225" t="s">
        <v>145</v>
      </c>
      <c r="E122" s="42"/>
      <c r="F122" s="226" t="s">
        <v>303</v>
      </c>
      <c r="G122" s="42"/>
      <c r="H122" s="42"/>
      <c r="I122" s="227"/>
      <c r="J122" s="227"/>
      <c r="K122" s="42"/>
      <c r="L122" s="42"/>
      <c r="M122" s="46"/>
      <c r="N122" s="228"/>
      <c r="O122" s="229"/>
      <c r="P122" s="86"/>
      <c r="Q122" s="86"/>
      <c r="R122" s="86"/>
      <c r="S122" s="86"/>
      <c r="T122" s="86"/>
      <c r="U122" s="86"/>
      <c r="V122" s="86"/>
      <c r="W122" s="86"/>
      <c r="X122" s="87"/>
      <c r="Y122" s="40"/>
      <c r="Z122" s="40"/>
      <c r="AA122" s="40"/>
      <c r="AB122" s="40"/>
      <c r="AC122" s="40"/>
      <c r="AD122" s="40"/>
      <c r="AE122" s="40"/>
      <c r="AT122" s="18" t="s">
        <v>145</v>
      </c>
      <c r="AU122" s="18" t="s">
        <v>90</v>
      </c>
    </row>
    <row r="123" s="2" customFormat="1">
      <c r="A123" s="40"/>
      <c r="B123" s="41"/>
      <c r="C123" s="42"/>
      <c r="D123" s="230" t="s">
        <v>147</v>
      </c>
      <c r="E123" s="42"/>
      <c r="F123" s="231" t="s">
        <v>304</v>
      </c>
      <c r="G123" s="42"/>
      <c r="H123" s="42"/>
      <c r="I123" s="227"/>
      <c r="J123" s="227"/>
      <c r="K123" s="42"/>
      <c r="L123" s="42"/>
      <c r="M123" s="46"/>
      <c r="N123" s="228"/>
      <c r="O123" s="229"/>
      <c r="P123" s="86"/>
      <c r="Q123" s="86"/>
      <c r="R123" s="86"/>
      <c r="S123" s="86"/>
      <c r="T123" s="86"/>
      <c r="U123" s="86"/>
      <c r="V123" s="86"/>
      <c r="W123" s="86"/>
      <c r="X123" s="87"/>
      <c r="Y123" s="40"/>
      <c r="Z123" s="40"/>
      <c r="AA123" s="40"/>
      <c r="AB123" s="40"/>
      <c r="AC123" s="40"/>
      <c r="AD123" s="40"/>
      <c r="AE123" s="40"/>
      <c r="AT123" s="18" t="s">
        <v>147</v>
      </c>
      <c r="AU123" s="18" t="s">
        <v>90</v>
      </c>
    </row>
    <row r="124" s="2" customFormat="1" ht="24.15" customHeight="1">
      <c r="A124" s="40"/>
      <c r="B124" s="41"/>
      <c r="C124" s="211" t="s">
        <v>229</v>
      </c>
      <c r="D124" s="211" t="s">
        <v>138</v>
      </c>
      <c r="E124" s="212" t="s">
        <v>305</v>
      </c>
      <c r="F124" s="213" t="s">
        <v>306</v>
      </c>
      <c r="G124" s="214" t="s">
        <v>141</v>
      </c>
      <c r="H124" s="215">
        <v>3445</v>
      </c>
      <c r="I124" s="216"/>
      <c r="J124" s="216"/>
      <c r="K124" s="217">
        <f>ROUND(P124*H124,2)</f>
        <v>0</v>
      </c>
      <c r="L124" s="213" t="s">
        <v>152</v>
      </c>
      <c r="M124" s="46"/>
      <c r="N124" s="218" t="s">
        <v>33</v>
      </c>
      <c r="O124" s="219" t="s">
        <v>49</v>
      </c>
      <c r="P124" s="220">
        <f>I124+J124</f>
        <v>0</v>
      </c>
      <c r="Q124" s="220">
        <f>ROUND(I124*H124,2)</f>
        <v>0</v>
      </c>
      <c r="R124" s="220">
        <f>ROUND(J124*H124,2)</f>
        <v>0</v>
      </c>
      <c r="S124" s="86"/>
      <c r="T124" s="221">
        <f>S124*H124</f>
        <v>0</v>
      </c>
      <c r="U124" s="221">
        <v>0</v>
      </c>
      <c r="V124" s="221">
        <f>U124*H124</f>
        <v>0</v>
      </c>
      <c r="W124" s="221">
        <v>0</v>
      </c>
      <c r="X124" s="222">
        <f>W124*H124</f>
        <v>0</v>
      </c>
      <c r="Y124" s="40"/>
      <c r="Z124" s="40"/>
      <c r="AA124" s="40"/>
      <c r="AB124" s="40"/>
      <c r="AC124" s="40"/>
      <c r="AD124" s="40"/>
      <c r="AE124" s="40"/>
      <c r="AR124" s="223" t="s">
        <v>143</v>
      </c>
      <c r="AT124" s="223" t="s">
        <v>138</v>
      </c>
      <c r="AU124" s="223" t="s">
        <v>90</v>
      </c>
      <c r="AY124" s="18" t="s">
        <v>135</v>
      </c>
      <c r="BE124" s="224">
        <f>IF(O124="základní",K124,0)</f>
        <v>0</v>
      </c>
      <c r="BF124" s="224">
        <f>IF(O124="snížená",K124,0)</f>
        <v>0</v>
      </c>
      <c r="BG124" s="224">
        <f>IF(O124="zákl. přenesená",K124,0)</f>
        <v>0</v>
      </c>
      <c r="BH124" s="224">
        <f>IF(O124="sníž. přenesená",K124,0)</f>
        <v>0</v>
      </c>
      <c r="BI124" s="224">
        <f>IF(O124="nulová",K124,0)</f>
        <v>0</v>
      </c>
      <c r="BJ124" s="18" t="s">
        <v>88</v>
      </c>
      <c r="BK124" s="224">
        <f>ROUND(P124*H124,2)</f>
        <v>0</v>
      </c>
      <c r="BL124" s="18" t="s">
        <v>143</v>
      </c>
      <c r="BM124" s="223" t="s">
        <v>307</v>
      </c>
    </row>
    <row r="125" s="2" customFormat="1">
      <c r="A125" s="40"/>
      <c r="B125" s="41"/>
      <c r="C125" s="42"/>
      <c r="D125" s="225" t="s">
        <v>145</v>
      </c>
      <c r="E125" s="42"/>
      <c r="F125" s="226" t="s">
        <v>308</v>
      </c>
      <c r="G125" s="42"/>
      <c r="H125" s="42"/>
      <c r="I125" s="227"/>
      <c r="J125" s="227"/>
      <c r="K125" s="42"/>
      <c r="L125" s="42"/>
      <c r="M125" s="46"/>
      <c r="N125" s="228"/>
      <c r="O125" s="229"/>
      <c r="P125" s="86"/>
      <c r="Q125" s="86"/>
      <c r="R125" s="86"/>
      <c r="S125" s="86"/>
      <c r="T125" s="86"/>
      <c r="U125" s="86"/>
      <c r="V125" s="86"/>
      <c r="W125" s="86"/>
      <c r="X125" s="87"/>
      <c r="Y125" s="40"/>
      <c r="Z125" s="40"/>
      <c r="AA125" s="40"/>
      <c r="AB125" s="40"/>
      <c r="AC125" s="40"/>
      <c r="AD125" s="40"/>
      <c r="AE125" s="40"/>
      <c r="AT125" s="18" t="s">
        <v>145</v>
      </c>
      <c r="AU125" s="18" t="s">
        <v>90</v>
      </c>
    </row>
    <row r="126" s="2" customFormat="1">
      <c r="A126" s="40"/>
      <c r="B126" s="41"/>
      <c r="C126" s="42"/>
      <c r="D126" s="230" t="s">
        <v>147</v>
      </c>
      <c r="E126" s="42"/>
      <c r="F126" s="231" t="s">
        <v>309</v>
      </c>
      <c r="G126" s="42"/>
      <c r="H126" s="42"/>
      <c r="I126" s="227"/>
      <c r="J126" s="227"/>
      <c r="K126" s="42"/>
      <c r="L126" s="42"/>
      <c r="M126" s="46"/>
      <c r="N126" s="228"/>
      <c r="O126" s="229"/>
      <c r="P126" s="86"/>
      <c r="Q126" s="86"/>
      <c r="R126" s="86"/>
      <c r="S126" s="86"/>
      <c r="T126" s="86"/>
      <c r="U126" s="86"/>
      <c r="V126" s="86"/>
      <c r="W126" s="86"/>
      <c r="X126" s="87"/>
      <c r="Y126" s="40"/>
      <c r="Z126" s="40"/>
      <c r="AA126" s="40"/>
      <c r="AB126" s="40"/>
      <c r="AC126" s="40"/>
      <c r="AD126" s="40"/>
      <c r="AE126" s="40"/>
      <c r="AT126" s="18" t="s">
        <v>147</v>
      </c>
      <c r="AU126" s="18" t="s">
        <v>90</v>
      </c>
    </row>
    <row r="127" s="12" customFormat="1" ht="22.8" customHeight="1">
      <c r="A127" s="12"/>
      <c r="B127" s="194"/>
      <c r="C127" s="195"/>
      <c r="D127" s="196" t="s">
        <v>79</v>
      </c>
      <c r="E127" s="209" t="s">
        <v>90</v>
      </c>
      <c r="F127" s="209" t="s">
        <v>310</v>
      </c>
      <c r="G127" s="195"/>
      <c r="H127" s="195"/>
      <c r="I127" s="198"/>
      <c r="J127" s="198"/>
      <c r="K127" s="210">
        <f>BK127</f>
        <v>0</v>
      </c>
      <c r="L127" s="195"/>
      <c r="M127" s="200"/>
      <c r="N127" s="201"/>
      <c r="O127" s="202"/>
      <c r="P127" s="202"/>
      <c r="Q127" s="203">
        <f>SUM(Q128:Q130)</f>
        <v>0</v>
      </c>
      <c r="R127" s="203">
        <f>SUM(R128:R130)</f>
        <v>0</v>
      </c>
      <c r="S127" s="202"/>
      <c r="T127" s="204">
        <f>SUM(T128:T130)</f>
        <v>0</v>
      </c>
      <c r="U127" s="202"/>
      <c r="V127" s="204">
        <f>SUM(V128:V130)</f>
        <v>71.5715</v>
      </c>
      <c r="W127" s="202"/>
      <c r="X127" s="205">
        <f>SUM(X128:X130)</f>
        <v>0</v>
      </c>
      <c r="Y127" s="12"/>
      <c r="Z127" s="12"/>
      <c r="AA127" s="12"/>
      <c r="AB127" s="12"/>
      <c r="AC127" s="12"/>
      <c r="AD127" s="12"/>
      <c r="AE127" s="12"/>
      <c r="AR127" s="206" t="s">
        <v>88</v>
      </c>
      <c r="AT127" s="207" t="s">
        <v>79</v>
      </c>
      <c r="AU127" s="207" t="s">
        <v>88</v>
      </c>
      <c r="AY127" s="206" t="s">
        <v>135</v>
      </c>
      <c r="BK127" s="208">
        <f>SUM(BK128:BK130)</f>
        <v>0</v>
      </c>
    </row>
    <row r="128" s="2" customFormat="1" ht="24.15" customHeight="1">
      <c r="A128" s="40"/>
      <c r="B128" s="41"/>
      <c r="C128" s="211" t="s">
        <v>239</v>
      </c>
      <c r="D128" s="211" t="s">
        <v>138</v>
      </c>
      <c r="E128" s="212" t="s">
        <v>311</v>
      </c>
      <c r="F128" s="213" t="s">
        <v>312</v>
      </c>
      <c r="G128" s="214" t="s">
        <v>313</v>
      </c>
      <c r="H128" s="215">
        <v>350</v>
      </c>
      <c r="I128" s="216"/>
      <c r="J128" s="216"/>
      <c r="K128" s="217">
        <f>ROUND(P128*H128,2)</f>
        <v>0</v>
      </c>
      <c r="L128" s="213" t="s">
        <v>142</v>
      </c>
      <c r="M128" s="46"/>
      <c r="N128" s="218" t="s">
        <v>33</v>
      </c>
      <c r="O128" s="219" t="s">
        <v>49</v>
      </c>
      <c r="P128" s="220">
        <f>I128+J128</f>
        <v>0</v>
      </c>
      <c r="Q128" s="220">
        <f>ROUND(I128*H128,2)</f>
        <v>0</v>
      </c>
      <c r="R128" s="220">
        <f>ROUND(J128*H128,2)</f>
        <v>0</v>
      </c>
      <c r="S128" s="86"/>
      <c r="T128" s="221">
        <f>S128*H128</f>
        <v>0</v>
      </c>
      <c r="U128" s="221">
        <v>0.20449000000000001</v>
      </c>
      <c r="V128" s="221">
        <f>U128*H128</f>
        <v>71.5715</v>
      </c>
      <c r="W128" s="221">
        <v>0</v>
      </c>
      <c r="X128" s="222">
        <f>W128*H128</f>
        <v>0</v>
      </c>
      <c r="Y128" s="40"/>
      <c r="Z128" s="40"/>
      <c r="AA128" s="40"/>
      <c r="AB128" s="40"/>
      <c r="AC128" s="40"/>
      <c r="AD128" s="40"/>
      <c r="AE128" s="40"/>
      <c r="AR128" s="223" t="s">
        <v>143</v>
      </c>
      <c r="AT128" s="223" t="s">
        <v>138</v>
      </c>
      <c r="AU128" s="223" t="s">
        <v>90</v>
      </c>
      <c r="AY128" s="18" t="s">
        <v>135</v>
      </c>
      <c r="BE128" s="224">
        <f>IF(O128="základní",K128,0)</f>
        <v>0</v>
      </c>
      <c r="BF128" s="224">
        <f>IF(O128="snížená",K128,0)</f>
        <v>0</v>
      </c>
      <c r="BG128" s="224">
        <f>IF(O128="zákl. přenesená",K128,0)</f>
        <v>0</v>
      </c>
      <c r="BH128" s="224">
        <f>IF(O128="sníž. přenesená",K128,0)</f>
        <v>0</v>
      </c>
      <c r="BI128" s="224">
        <f>IF(O128="nulová",K128,0)</f>
        <v>0</v>
      </c>
      <c r="BJ128" s="18" t="s">
        <v>88</v>
      </c>
      <c r="BK128" s="224">
        <f>ROUND(P128*H128,2)</f>
        <v>0</v>
      </c>
      <c r="BL128" s="18" t="s">
        <v>143</v>
      </c>
      <c r="BM128" s="223" t="s">
        <v>314</v>
      </c>
    </row>
    <row r="129" s="2" customFormat="1">
      <c r="A129" s="40"/>
      <c r="B129" s="41"/>
      <c r="C129" s="42"/>
      <c r="D129" s="225" t="s">
        <v>145</v>
      </c>
      <c r="E129" s="42"/>
      <c r="F129" s="226" t="s">
        <v>315</v>
      </c>
      <c r="G129" s="42"/>
      <c r="H129" s="42"/>
      <c r="I129" s="227"/>
      <c r="J129" s="227"/>
      <c r="K129" s="42"/>
      <c r="L129" s="42"/>
      <c r="M129" s="46"/>
      <c r="N129" s="228"/>
      <c r="O129" s="229"/>
      <c r="P129" s="86"/>
      <c r="Q129" s="86"/>
      <c r="R129" s="86"/>
      <c r="S129" s="86"/>
      <c r="T129" s="86"/>
      <c r="U129" s="86"/>
      <c r="V129" s="86"/>
      <c r="W129" s="86"/>
      <c r="X129" s="87"/>
      <c r="Y129" s="40"/>
      <c r="Z129" s="40"/>
      <c r="AA129" s="40"/>
      <c r="AB129" s="40"/>
      <c r="AC129" s="40"/>
      <c r="AD129" s="40"/>
      <c r="AE129" s="40"/>
      <c r="AT129" s="18" t="s">
        <v>145</v>
      </c>
      <c r="AU129" s="18" t="s">
        <v>90</v>
      </c>
    </row>
    <row r="130" s="2" customFormat="1">
      <c r="A130" s="40"/>
      <c r="B130" s="41"/>
      <c r="C130" s="42"/>
      <c r="D130" s="230" t="s">
        <v>147</v>
      </c>
      <c r="E130" s="42"/>
      <c r="F130" s="231" t="s">
        <v>316</v>
      </c>
      <c r="G130" s="42"/>
      <c r="H130" s="42"/>
      <c r="I130" s="227"/>
      <c r="J130" s="227"/>
      <c r="K130" s="42"/>
      <c r="L130" s="42"/>
      <c r="M130" s="46"/>
      <c r="N130" s="228"/>
      <c r="O130" s="229"/>
      <c r="P130" s="86"/>
      <c r="Q130" s="86"/>
      <c r="R130" s="86"/>
      <c r="S130" s="86"/>
      <c r="T130" s="86"/>
      <c r="U130" s="86"/>
      <c r="V130" s="86"/>
      <c r="W130" s="86"/>
      <c r="X130" s="87"/>
      <c r="Y130" s="40"/>
      <c r="Z130" s="40"/>
      <c r="AA130" s="40"/>
      <c r="AB130" s="40"/>
      <c r="AC130" s="40"/>
      <c r="AD130" s="40"/>
      <c r="AE130" s="40"/>
      <c r="AT130" s="18" t="s">
        <v>147</v>
      </c>
      <c r="AU130" s="18" t="s">
        <v>90</v>
      </c>
    </row>
    <row r="131" s="12" customFormat="1" ht="22.8" customHeight="1">
      <c r="A131" s="12"/>
      <c r="B131" s="194"/>
      <c r="C131" s="195"/>
      <c r="D131" s="196" t="s">
        <v>79</v>
      </c>
      <c r="E131" s="209" t="s">
        <v>136</v>
      </c>
      <c r="F131" s="209" t="s">
        <v>137</v>
      </c>
      <c r="G131" s="195"/>
      <c r="H131" s="195"/>
      <c r="I131" s="198"/>
      <c r="J131" s="198"/>
      <c r="K131" s="210">
        <f>BK131</f>
        <v>0</v>
      </c>
      <c r="L131" s="195"/>
      <c r="M131" s="200"/>
      <c r="N131" s="201"/>
      <c r="O131" s="202"/>
      <c r="P131" s="202"/>
      <c r="Q131" s="203">
        <f>SUM(Q132:Q159)</f>
        <v>0</v>
      </c>
      <c r="R131" s="203">
        <f>SUM(R132:R159)</f>
        <v>0</v>
      </c>
      <c r="S131" s="202"/>
      <c r="T131" s="204">
        <f>SUM(T132:T159)</f>
        <v>0</v>
      </c>
      <c r="U131" s="202"/>
      <c r="V131" s="204">
        <f>SUM(V132:V159)</f>
        <v>0</v>
      </c>
      <c r="W131" s="202"/>
      <c r="X131" s="205">
        <f>SUM(X132:X159)</f>
        <v>0</v>
      </c>
      <c r="Y131" s="12"/>
      <c r="Z131" s="12"/>
      <c r="AA131" s="12"/>
      <c r="AB131" s="12"/>
      <c r="AC131" s="12"/>
      <c r="AD131" s="12"/>
      <c r="AE131" s="12"/>
      <c r="AR131" s="206" t="s">
        <v>88</v>
      </c>
      <c r="AT131" s="207" t="s">
        <v>79</v>
      </c>
      <c r="AU131" s="207" t="s">
        <v>88</v>
      </c>
      <c r="AY131" s="206" t="s">
        <v>135</v>
      </c>
      <c r="BK131" s="208">
        <f>SUM(BK132:BK159)</f>
        <v>0</v>
      </c>
    </row>
    <row r="132" s="2" customFormat="1" ht="24.15" customHeight="1">
      <c r="A132" s="40"/>
      <c r="B132" s="41"/>
      <c r="C132" s="211" t="s">
        <v>9</v>
      </c>
      <c r="D132" s="211" t="s">
        <v>138</v>
      </c>
      <c r="E132" s="212" t="s">
        <v>317</v>
      </c>
      <c r="F132" s="213" t="s">
        <v>318</v>
      </c>
      <c r="G132" s="214" t="s">
        <v>141</v>
      </c>
      <c r="H132" s="215">
        <v>1568</v>
      </c>
      <c r="I132" s="216"/>
      <c r="J132" s="216"/>
      <c r="K132" s="217">
        <f>ROUND(P132*H132,2)</f>
        <v>0</v>
      </c>
      <c r="L132" s="213" t="s">
        <v>142</v>
      </c>
      <c r="M132" s="46"/>
      <c r="N132" s="218" t="s">
        <v>33</v>
      </c>
      <c r="O132" s="219" t="s">
        <v>49</v>
      </c>
      <c r="P132" s="220">
        <f>I132+J132</f>
        <v>0</v>
      </c>
      <c r="Q132" s="220">
        <f>ROUND(I132*H132,2)</f>
        <v>0</v>
      </c>
      <c r="R132" s="220">
        <f>ROUND(J132*H132,2)</f>
        <v>0</v>
      </c>
      <c r="S132" s="86"/>
      <c r="T132" s="221">
        <f>S132*H132</f>
        <v>0</v>
      </c>
      <c r="U132" s="221">
        <v>0</v>
      </c>
      <c r="V132" s="221">
        <f>U132*H132</f>
        <v>0</v>
      </c>
      <c r="W132" s="221">
        <v>0</v>
      </c>
      <c r="X132" s="222">
        <f>W132*H132</f>
        <v>0</v>
      </c>
      <c r="Y132" s="40"/>
      <c r="Z132" s="40"/>
      <c r="AA132" s="40"/>
      <c r="AB132" s="40"/>
      <c r="AC132" s="40"/>
      <c r="AD132" s="40"/>
      <c r="AE132" s="40"/>
      <c r="AR132" s="223" t="s">
        <v>143</v>
      </c>
      <c r="AT132" s="223" t="s">
        <v>138</v>
      </c>
      <c r="AU132" s="223" t="s">
        <v>90</v>
      </c>
      <c r="AY132" s="18" t="s">
        <v>135</v>
      </c>
      <c r="BE132" s="224">
        <f>IF(O132="základní",K132,0)</f>
        <v>0</v>
      </c>
      <c r="BF132" s="224">
        <f>IF(O132="snížená",K132,0)</f>
        <v>0</v>
      </c>
      <c r="BG132" s="224">
        <f>IF(O132="zákl. přenesená",K132,0)</f>
        <v>0</v>
      </c>
      <c r="BH132" s="224">
        <f>IF(O132="sníž. přenesená",K132,0)</f>
        <v>0</v>
      </c>
      <c r="BI132" s="224">
        <f>IF(O132="nulová",K132,0)</f>
        <v>0</v>
      </c>
      <c r="BJ132" s="18" t="s">
        <v>88</v>
      </c>
      <c r="BK132" s="224">
        <f>ROUND(P132*H132,2)</f>
        <v>0</v>
      </c>
      <c r="BL132" s="18" t="s">
        <v>143</v>
      </c>
      <c r="BM132" s="223" t="s">
        <v>319</v>
      </c>
    </row>
    <row r="133" s="2" customFormat="1">
      <c r="A133" s="40"/>
      <c r="B133" s="41"/>
      <c r="C133" s="42"/>
      <c r="D133" s="225" t="s">
        <v>145</v>
      </c>
      <c r="E133" s="42"/>
      <c r="F133" s="226" t="s">
        <v>320</v>
      </c>
      <c r="G133" s="42"/>
      <c r="H133" s="42"/>
      <c r="I133" s="227"/>
      <c r="J133" s="227"/>
      <c r="K133" s="42"/>
      <c r="L133" s="42"/>
      <c r="M133" s="46"/>
      <c r="N133" s="228"/>
      <c r="O133" s="229"/>
      <c r="P133" s="86"/>
      <c r="Q133" s="86"/>
      <c r="R133" s="86"/>
      <c r="S133" s="86"/>
      <c r="T133" s="86"/>
      <c r="U133" s="86"/>
      <c r="V133" s="86"/>
      <c r="W133" s="86"/>
      <c r="X133" s="87"/>
      <c r="Y133" s="40"/>
      <c r="Z133" s="40"/>
      <c r="AA133" s="40"/>
      <c r="AB133" s="40"/>
      <c r="AC133" s="40"/>
      <c r="AD133" s="40"/>
      <c r="AE133" s="40"/>
      <c r="AT133" s="18" t="s">
        <v>145</v>
      </c>
      <c r="AU133" s="18" t="s">
        <v>90</v>
      </c>
    </row>
    <row r="134" s="2" customFormat="1">
      <c r="A134" s="40"/>
      <c r="B134" s="41"/>
      <c r="C134" s="42"/>
      <c r="D134" s="230" t="s">
        <v>147</v>
      </c>
      <c r="E134" s="42"/>
      <c r="F134" s="231" t="s">
        <v>321</v>
      </c>
      <c r="G134" s="42"/>
      <c r="H134" s="42"/>
      <c r="I134" s="227"/>
      <c r="J134" s="227"/>
      <c r="K134" s="42"/>
      <c r="L134" s="42"/>
      <c r="M134" s="46"/>
      <c r="N134" s="228"/>
      <c r="O134" s="229"/>
      <c r="P134" s="86"/>
      <c r="Q134" s="86"/>
      <c r="R134" s="86"/>
      <c r="S134" s="86"/>
      <c r="T134" s="86"/>
      <c r="U134" s="86"/>
      <c r="V134" s="86"/>
      <c r="W134" s="86"/>
      <c r="X134" s="87"/>
      <c r="Y134" s="40"/>
      <c r="Z134" s="40"/>
      <c r="AA134" s="40"/>
      <c r="AB134" s="40"/>
      <c r="AC134" s="40"/>
      <c r="AD134" s="40"/>
      <c r="AE134" s="40"/>
      <c r="AT134" s="18" t="s">
        <v>147</v>
      </c>
      <c r="AU134" s="18" t="s">
        <v>90</v>
      </c>
    </row>
    <row r="135" s="13" customFormat="1">
      <c r="A135" s="13"/>
      <c r="B135" s="232"/>
      <c r="C135" s="233"/>
      <c r="D135" s="225" t="s">
        <v>166</v>
      </c>
      <c r="E135" s="234" t="s">
        <v>33</v>
      </c>
      <c r="F135" s="235" t="s">
        <v>322</v>
      </c>
      <c r="G135" s="233"/>
      <c r="H135" s="236">
        <v>1376</v>
      </c>
      <c r="I135" s="237"/>
      <c r="J135" s="237"/>
      <c r="K135" s="233"/>
      <c r="L135" s="233"/>
      <c r="M135" s="238"/>
      <c r="N135" s="239"/>
      <c r="O135" s="240"/>
      <c r="P135" s="240"/>
      <c r="Q135" s="240"/>
      <c r="R135" s="240"/>
      <c r="S135" s="240"/>
      <c r="T135" s="240"/>
      <c r="U135" s="240"/>
      <c r="V135" s="240"/>
      <c r="W135" s="240"/>
      <c r="X135" s="241"/>
      <c r="Y135" s="13"/>
      <c r="Z135" s="13"/>
      <c r="AA135" s="13"/>
      <c r="AB135" s="13"/>
      <c r="AC135" s="13"/>
      <c r="AD135" s="13"/>
      <c r="AE135" s="13"/>
      <c r="AT135" s="242" t="s">
        <v>166</v>
      </c>
      <c r="AU135" s="242" t="s">
        <v>90</v>
      </c>
      <c r="AV135" s="13" t="s">
        <v>90</v>
      </c>
      <c r="AW135" s="13" t="s">
        <v>5</v>
      </c>
      <c r="AX135" s="13" t="s">
        <v>80</v>
      </c>
      <c r="AY135" s="242" t="s">
        <v>135</v>
      </c>
    </row>
    <row r="136" s="13" customFormat="1">
      <c r="A136" s="13"/>
      <c r="B136" s="232"/>
      <c r="C136" s="233"/>
      <c r="D136" s="225" t="s">
        <v>166</v>
      </c>
      <c r="E136" s="234" t="s">
        <v>33</v>
      </c>
      <c r="F136" s="235" t="s">
        <v>323</v>
      </c>
      <c r="G136" s="233"/>
      <c r="H136" s="236">
        <v>39</v>
      </c>
      <c r="I136" s="237"/>
      <c r="J136" s="237"/>
      <c r="K136" s="233"/>
      <c r="L136" s="233"/>
      <c r="M136" s="238"/>
      <c r="N136" s="239"/>
      <c r="O136" s="240"/>
      <c r="P136" s="240"/>
      <c r="Q136" s="240"/>
      <c r="R136" s="240"/>
      <c r="S136" s="240"/>
      <c r="T136" s="240"/>
      <c r="U136" s="240"/>
      <c r="V136" s="240"/>
      <c r="W136" s="240"/>
      <c r="X136" s="241"/>
      <c r="Y136" s="13"/>
      <c r="Z136" s="13"/>
      <c r="AA136" s="13"/>
      <c r="AB136" s="13"/>
      <c r="AC136" s="13"/>
      <c r="AD136" s="13"/>
      <c r="AE136" s="13"/>
      <c r="AT136" s="242" t="s">
        <v>166</v>
      </c>
      <c r="AU136" s="242" t="s">
        <v>90</v>
      </c>
      <c r="AV136" s="13" t="s">
        <v>90</v>
      </c>
      <c r="AW136" s="13" t="s">
        <v>5</v>
      </c>
      <c r="AX136" s="13" t="s">
        <v>80</v>
      </c>
      <c r="AY136" s="242" t="s">
        <v>135</v>
      </c>
    </row>
    <row r="137" s="13" customFormat="1">
      <c r="A137" s="13"/>
      <c r="B137" s="232"/>
      <c r="C137" s="233"/>
      <c r="D137" s="225" t="s">
        <v>166</v>
      </c>
      <c r="E137" s="234" t="s">
        <v>33</v>
      </c>
      <c r="F137" s="235" t="s">
        <v>324</v>
      </c>
      <c r="G137" s="233"/>
      <c r="H137" s="236">
        <v>153</v>
      </c>
      <c r="I137" s="237"/>
      <c r="J137" s="237"/>
      <c r="K137" s="233"/>
      <c r="L137" s="233"/>
      <c r="M137" s="238"/>
      <c r="N137" s="239"/>
      <c r="O137" s="240"/>
      <c r="P137" s="240"/>
      <c r="Q137" s="240"/>
      <c r="R137" s="240"/>
      <c r="S137" s="240"/>
      <c r="T137" s="240"/>
      <c r="U137" s="240"/>
      <c r="V137" s="240"/>
      <c r="W137" s="240"/>
      <c r="X137" s="241"/>
      <c r="Y137" s="13"/>
      <c r="Z137" s="13"/>
      <c r="AA137" s="13"/>
      <c r="AB137" s="13"/>
      <c r="AC137" s="13"/>
      <c r="AD137" s="13"/>
      <c r="AE137" s="13"/>
      <c r="AT137" s="242" t="s">
        <v>166</v>
      </c>
      <c r="AU137" s="242" t="s">
        <v>90</v>
      </c>
      <c r="AV137" s="13" t="s">
        <v>90</v>
      </c>
      <c r="AW137" s="13" t="s">
        <v>5</v>
      </c>
      <c r="AX137" s="13" t="s">
        <v>80</v>
      </c>
      <c r="AY137" s="242" t="s">
        <v>135</v>
      </c>
    </row>
    <row r="138" s="14" customFormat="1">
      <c r="A138" s="14"/>
      <c r="B138" s="243"/>
      <c r="C138" s="244"/>
      <c r="D138" s="225" t="s">
        <v>166</v>
      </c>
      <c r="E138" s="245" t="s">
        <v>33</v>
      </c>
      <c r="F138" s="246" t="s">
        <v>170</v>
      </c>
      <c r="G138" s="244"/>
      <c r="H138" s="247">
        <v>1568</v>
      </c>
      <c r="I138" s="248"/>
      <c r="J138" s="248"/>
      <c r="K138" s="244"/>
      <c r="L138" s="244"/>
      <c r="M138" s="249"/>
      <c r="N138" s="250"/>
      <c r="O138" s="251"/>
      <c r="P138" s="251"/>
      <c r="Q138" s="251"/>
      <c r="R138" s="251"/>
      <c r="S138" s="251"/>
      <c r="T138" s="251"/>
      <c r="U138" s="251"/>
      <c r="V138" s="251"/>
      <c r="W138" s="251"/>
      <c r="X138" s="252"/>
      <c r="Y138" s="14"/>
      <c r="Z138" s="14"/>
      <c r="AA138" s="14"/>
      <c r="AB138" s="14"/>
      <c r="AC138" s="14"/>
      <c r="AD138" s="14"/>
      <c r="AE138" s="14"/>
      <c r="AT138" s="253" t="s">
        <v>166</v>
      </c>
      <c r="AU138" s="253" t="s">
        <v>90</v>
      </c>
      <c r="AV138" s="14" t="s">
        <v>143</v>
      </c>
      <c r="AW138" s="14" t="s">
        <v>5</v>
      </c>
      <c r="AX138" s="14" t="s">
        <v>88</v>
      </c>
      <c r="AY138" s="253" t="s">
        <v>135</v>
      </c>
    </row>
    <row r="139" s="2" customFormat="1" ht="24.15" customHeight="1">
      <c r="A139" s="40"/>
      <c r="B139" s="41"/>
      <c r="C139" s="211" t="s">
        <v>149</v>
      </c>
      <c r="D139" s="211" t="s">
        <v>138</v>
      </c>
      <c r="E139" s="212" t="s">
        <v>317</v>
      </c>
      <c r="F139" s="213" t="s">
        <v>318</v>
      </c>
      <c r="G139" s="214" t="s">
        <v>141</v>
      </c>
      <c r="H139" s="215">
        <v>760</v>
      </c>
      <c r="I139" s="216"/>
      <c r="J139" s="216"/>
      <c r="K139" s="217">
        <f>ROUND(P139*H139,2)</f>
        <v>0</v>
      </c>
      <c r="L139" s="213" t="s">
        <v>142</v>
      </c>
      <c r="M139" s="46"/>
      <c r="N139" s="218" t="s">
        <v>33</v>
      </c>
      <c r="O139" s="219" t="s">
        <v>49</v>
      </c>
      <c r="P139" s="220">
        <f>I139+J139</f>
        <v>0</v>
      </c>
      <c r="Q139" s="220">
        <f>ROUND(I139*H139,2)</f>
        <v>0</v>
      </c>
      <c r="R139" s="220">
        <f>ROUND(J139*H139,2)</f>
        <v>0</v>
      </c>
      <c r="S139" s="86"/>
      <c r="T139" s="221">
        <f>S139*H139</f>
        <v>0</v>
      </c>
      <c r="U139" s="221">
        <v>0</v>
      </c>
      <c r="V139" s="221">
        <f>U139*H139</f>
        <v>0</v>
      </c>
      <c r="W139" s="221">
        <v>0</v>
      </c>
      <c r="X139" s="222">
        <f>W139*H139</f>
        <v>0</v>
      </c>
      <c r="Y139" s="40"/>
      <c r="Z139" s="40"/>
      <c r="AA139" s="40"/>
      <c r="AB139" s="40"/>
      <c r="AC139" s="40"/>
      <c r="AD139" s="40"/>
      <c r="AE139" s="40"/>
      <c r="AR139" s="223" t="s">
        <v>143</v>
      </c>
      <c r="AT139" s="223" t="s">
        <v>138</v>
      </c>
      <c r="AU139" s="223" t="s">
        <v>90</v>
      </c>
      <c r="AY139" s="18" t="s">
        <v>135</v>
      </c>
      <c r="BE139" s="224">
        <f>IF(O139="základní",K139,0)</f>
        <v>0</v>
      </c>
      <c r="BF139" s="224">
        <f>IF(O139="snížená",K139,0)</f>
        <v>0</v>
      </c>
      <c r="BG139" s="224">
        <f>IF(O139="zákl. přenesená",K139,0)</f>
        <v>0</v>
      </c>
      <c r="BH139" s="224">
        <f>IF(O139="sníž. přenesená",K139,0)</f>
        <v>0</v>
      </c>
      <c r="BI139" s="224">
        <f>IF(O139="nulová",K139,0)</f>
        <v>0</v>
      </c>
      <c r="BJ139" s="18" t="s">
        <v>88</v>
      </c>
      <c r="BK139" s="224">
        <f>ROUND(P139*H139,2)</f>
        <v>0</v>
      </c>
      <c r="BL139" s="18" t="s">
        <v>143</v>
      </c>
      <c r="BM139" s="223" t="s">
        <v>325</v>
      </c>
    </row>
    <row r="140" s="2" customFormat="1">
      <c r="A140" s="40"/>
      <c r="B140" s="41"/>
      <c r="C140" s="42"/>
      <c r="D140" s="225" t="s">
        <v>145</v>
      </c>
      <c r="E140" s="42"/>
      <c r="F140" s="226" t="s">
        <v>320</v>
      </c>
      <c r="G140" s="42"/>
      <c r="H140" s="42"/>
      <c r="I140" s="227"/>
      <c r="J140" s="227"/>
      <c r="K140" s="42"/>
      <c r="L140" s="42"/>
      <c r="M140" s="46"/>
      <c r="N140" s="228"/>
      <c r="O140" s="229"/>
      <c r="P140" s="86"/>
      <c r="Q140" s="86"/>
      <c r="R140" s="86"/>
      <c r="S140" s="86"/>
      <c r="T140" s="86"/>
      <c r="U140" s="86"/>
      <c r="V140" s="86"/>
      <c r="W140" s="86"/>
      <c r="X140" s="87"/>
      <c r="Y140" s="40"/>
      <c r="Z140" s="40"/>
      <c r="AA140" s="40"/>
      <c r="AB140" s="40"/>
      <c r="AC140" s="40"/>
      <c r="AD140" s="40"/>
      <c r="AE140" s="40"/>
      <c r="AT140" s="18" t="s">
        <v>145</v>
      </c>
      <c r="AU140" s="18" t="s">
        <v>90</v>
      </c>
    </row>
    <row r="141" s="2" customFormat="1">
      <c r="A141" s="40"/>
      <c r="B141" s="41"/>
      <c r="C141" s="42"/>
      <c r="D141" s="230" t="s">
        <v>147</v>
      </c>
      <c r="E141" s="42"/>
      <c r="F141" s="231" t="s">
        <v>321</v>
      </c>
      <c r="G141" s="42"/>
      <c r="H141" s="42"/>
      <c r="I141" s="227"/>
      <c r="J141" s="227"/>
      <c r="K141" s="42"/>
      <c r="L141" s="42"/>
      <c r="M141" s="46"/>
      <c r="N141" s="228"/>
      <c r="O141" s="229"/>
      <c r="P141" s="86"/>
      <c r="Q141" s="86"/>
      <c r="R141" s="86"/>
      <c r="S141" s="86"/>
      <c r="T141" s="86"/>
      <c r="U141" s="86"/>
      <c r="V141" s="86"/>
      <c r="W141" s="86"/>
      <c r="X141" s="87"/>
      <c r="Y141" s="40"/>
      <c r="Z141" s="40"/>
      <c r="AA141" s="40"/>
      <c r="AB141" s="40"/>
      <c r="AC141" s="40"/>
      <c r="AD141" s="40"/>
      <c r="AE141" s="40"/>
      <c r="AT141" s="18" t="s">
        <v>147</v>
      </c>
      <c r="AU141" s="18" t="s">
        <v>90</v>
      </c>
    </row>
    <row r="142" s="13" customFormat="1">
      <c r="A142" s="13"/>
      <c r="B142" s="232"/>
      <c r="C142" s="233"/>
      <c r="D142" s="225" t="s">
        <v>166</v>
      </c>
      <c r="E142" s="234" t="s">
        <v>33</v>
      </c>
      <c r="F142" s="235" t="s">
        <v>326</v>
      </c>
      <c r="G142" s="233"/>
      <c r="H142" s="236">
        <v>436</v>
      </c>
      <c r="I142" s="237"/>
      <c r="J142" s="237"/>
      <c r="K142" s="233"/>
      <c r="L142" s="233"/>
      <c r="M142" s="238"/>
      <c r="N142" s="239"/>
      <c r="O142" s="240"/>
      <c r="P142" s="240"/>
      <c r="Q142" s="240"/>
      <c r="R142" s="240"/>
      <c r="S142" s="240"/>
      <c r="T142" s="240"/>
      <c r="U142" s="240"/>
      <c r="V142" s="240"/>
      <c r="W142" s="240"/>
      <c r="X142" s="241"/>
      <c r="Y142" s="13"/>
      <c r="Z142" s="13"/>
      <c r="AA142" s="13"/>
      <c r="AB142" s="13"/>
      <c r="AC142" s="13"/>
      <c r="AD142" s="13"/>
      <c r="AE142" s="13"/>
      <c r="AT142" s="242" t="s">
        <v>166</v>
      </c>
      <c r="AU142" s="242" t="s">
        <v>90</v>
      </c>
      <c r="AV142" s="13" t="s">
        <v>90</v>
      </c>
      <c r="AW142" s="13" t="s">
        <v>5</v>
      </c>
      <c r="AX142" s="13" t="s">
        <v>80</v>
      </c>
      <c r="AY142" s="242" t="s">
        <v>135</v>
      </c>
    </row>
    <row r="143" s="13" customFormat="1">
      <c r="A143" s="13"/>
      <c r="B143" s="232"/>
      <c r="C143" s="233"/>
      <c r="D143" s="225" t="s">
        <v>166</v>
      </c>
      <c r="E143" s="234" t="s">
        <v>33</v>
      </c>
      <c r="F143" s="235" t="s">
        <v>327</v>
      </c>
      <c r="G143" s="233"/>
      <c r="H143" s="236">
        <v>324</v>
      </c>
      <c r="I143" s="237"/>
      <c r="J143" s="237"/>
      <c r="K143" s="233"/>
      <c r="L143" s="233"/>
      <c r="M143" s="238"/>
      <c r="N143" s="239"/>
      <c r="O143" s="240"/>
      <c r="P143" s="240"/>
      <c r="Q143" s="240"/>
      <c r="R143" s="240"/>
      <c r="S143" s="240"/>
      <c r="T143" s="240"/>
      <c r="U143" s="240"/>
      <c r="V143" s="240"/>
      <c r="W143" s="240"/>
      <c r="X143" s="241"/>
      <c r="Y143" s="13"/>
      <c r="Z143" s="13"/>
      <c r="AA143" s="13"/>
      <c r="AB143" s="13"/>
      <c r="AC143" s="13"/>
      <c r="AD143" s="13"/>
      <c r="AE143" s="13"/>
      <c r="AT143" s="242" t="s">
        <v>166</v>
      </c>
      <c r="AU143" s="242" t="s">
        <v>90</v>
      </c>
      <c r="AV143" s="13" t="s">
        <v>90</v>
      </c>
      <c r="AW143" s="13" t="s">
        <v>5</v>
      </c>
      <c r="AX143" s="13" t="s">
        <v>80</v>
      </c>
      <c r="AY143" s="242" t="s">
        <v>135</v>
      </c>
    </row>
    <row r="144" s="14" customFormat="1">
      <c r="A144" s="14"/>
      <c r="B144" s="243"/>
      <c r="C144" s="244"/>
      <c r="D144" s="225" t="s">
        <v>166</v>
      </c>
      <c r="E144" s="245" t="s">
        <v>33</v>
      </c>
      <c r="F144" s="246" t="s">
        <v>170</v>
      </c>
      <c r="G144" s="244"/>
      <c r="H144" s="247">
        <v>760</v>
      </c>
      <c r="I144" s="248"/>
      <c r="J144" s="248"/>
      <c r="K144" s="244"/>
      <c r="L144" s="244"/>
      <c r="M144" s="249"/>
      <c r="N144" s="250"/>
      <c r="O144" s="251"/>
      <c r="P144" s="251"/>
      <c r="Q144" s="251"/>
      <c r="R144" s="251"/>
      <c r="S144" s="251"/>
      <c r="T144" s="251"/>
      <c r="U144" s="251"/>
      <c r="V144" s="251"/>
      <c r="W144" s="251"/>
      <c r="X144" s="252"/>
      <c r="Y144" s="14"/>
      <c r="Z144" s="14"/>
      <c r="AA144" s="14"/>
      <c r="AB144" s="14"/>
      <c r="AC144" s="14"/>
      <c r="AD144" s="14"/>
      <c r="AE144" s="14"/>
      <c r="AT144" s="253" t="s">
        <v>166</v>
      </c>
      <c r="AU144" s="253" t="s">
        <v>90</v>
      </c>
      <c r="AV144" s="14" t="s">
        <v>143</v>
      </c>
      <c r="AW144" s="14" t="s">
        <v>5</v>
      </c>
      <c r="AX144" s="14" t="s">
        <v>88</v>
      </c>
      <c r="AY144" s="253" t="s">
        <v>135</v>
      </c>
    </row>
    <row r="145" s="2" customFormat="1" ht="24.15" customHeight="1">
      <c r="A145" s="40"/>
      <c r="B145" s="41"/>
      <c r="C145" s="211" t="s">
        <v>171</v>
      </c>
      <c r="D145" s="211" t="s">
        <v>138</v>
      </c>
      <c r="E145" s="212" t="s">
        <v>328</v>
      </c>
      <c r="F145" s="213" t="s">
        <v>329</v>
      </c>
      <c r="G145" s="214" t="s">
        <v>141</v>
      </c>
      <c r="H145" s="215">
        <v>1987.2000000000001</v>
      </c>
      <c r="I145" s="216"/>
      <c r="J145" s="216"/>
      <c r="K145" s="217">
        <f>ROUND(P145*H145,2)</f>
        <v>0</v>
      </c>
      <c r="L145" s="213" t="s">
        <v>142</v>
      </c>
      <c r="M145" s="46"/>
      <c r="N145" s="218" t="s">
        <v>33</v>
      </c>
      <c r="O145" s="219" t="s">
        <v>49</v>
      </c>
      <c r="P145" s="220">
        <f>I145+J145</f>
        <v>0</v>
      </c>
      <c r="Q145" s="220">
        <f>ROUND(I145*H145,2)</f>
        <v>0</v>
      </c>
      <c r="R145" s="220">
        <f>ROUND(J145*H145,2)</f>
        <v>0</v>
      </c>
      <c r="S145" s="86"/>
      <c r="T145" s="221">
        <f>S145*H145</f>
        <v>0</v>
      </c>
      <c r="U145" s="221">
        <v>0</v>
      </c>
      <c r="V145" s="221">
        <f>U145*H145</f>
        <v>0</v>
      </c>
      <c r="W145" s="221">
        <v>0</v>
      </c>
      <c r="X145" s="222">
        <f>W145*H145</f>
        <v>0</v>
      </c>
      <c r="Y145" s="40"/>
      <c r="Z145" s="40"/>
      <c r="AA145" s="40"/>
      <c r="AB145" s="40"/>
      <c r="AC145" s="40"/>
      <c r="AD145" s="40"/>
      <c r="AE145" s="40"/>
      <c r="AR145" s="223" t="s">
        <v>143</v>
      </c>
      <c r="AT145" s="223" t="s">
        <v>138</v>
      </c>
      <c r="AU145" s="223" t="s">
        <v>90</v>
      </c>
      <c r="AY145" s="18" t="s">
        <v>135</v>
      </c>
      <c r="BE145" s="224">
        <f>IF(O145="základní",K145,0)</f>
        <v>0</v>
      </c>
      <c r="BF145" s="224">
        <f>IF(O145="snížená",K145,0)</f>
        <v>0</v>
      </c>
      <c r="BG145" s="224">
        <f>IF(O145="zákl. přenesená",K145,0)</f>
        <v>0</v>
      </c>
      <c r="BH145" s="224">
        <f>IF(O145="sníž. přenesená",K145,0)</f>
        <v>0</v>
      </c>
      <c r="BI145" s="224">
        <f>IF(O145="nulová",K145,0)</f>
        <v>0</v>
      </c>
      <c r="BJ145" s="18" t="s">
        <v>88</v>
      </c>
      <c r="BK145" s="224">
        <f>ROUND(P145*H145,2)</f>
        <v>0</v>
      </c>
      <c r="BL145" s="18" t="s">
        <v>143</v>
      </c>
      <c r="BM145" s="223" t="s">
        <v>330</v>
      </c>
    </row>
    <row r="146" s="2" customFormat="1">
      <c r="A146" s="40"/>
      <c r="B146" s="41"/>
      <c r="C146" s="42"/>
      <c r="D146" s="225" t="s">
        <v>145</v>
      </c>
      <c r="E146" s="42"/>
      <c r="F146" s="226" t="s">
        <v>331</v>
      </c>
      <c r="G146" s="42"/>
      <c r="H146" s="42"/>
      <c r="I146" s="227"/>
      <c r="J146" s="227"/>
      <c r="K146" s="42"/>
      <c r="L146" s="42"/>
      <c r="M146" s="46"/>
      <c r="N146" s="228"/>
      <c r="O146" s="229"/>
      <c r="P146" s="86"/>
      <c r="Q146" s="86"/>
      <c r="R146" s="86"/>
      <c r="S146" s="86"/>
      <c r="T146" s="86"/>
      <c r="U146" s="86"/>
      <c r="V146" s="86"/>
      <c r="W146" s="86"/>
      <c r="X146" s="87"/>
      <c r="Y146" s="40"/>
      <c r="Z146" s="40"/>
      <c r="AA146" s="40"/>
      <c r="AB146" s="40"/>
      <c r="AC146" s="40"/>
      <c r="AD146" s="40"/>
      <c r="AE146" s="40"/>
      <c r="AT146" s="18" t="s">
        <v>145</v>
      </c>
      <c r="AU146" s="18" t="s">
        <v>90</v>
      </c>
    </row>
    <row r="147" s="2" customFormat="1">
      <c r="A147" s="40"/>
      <c r="B147" s="41"/>
      <c r="C147" s="42"/>
      <c r="D147" s="230" t="s">
        <v>147</v>
      </c>
      <c r="E147" s="42"/>
      <c r="F147" s="231" t="s">
        <v>332</v>
      </c>
      <c r="G147" s="42"/>
      <c r="H147" s="42"/>
      <c r="I147" s="227"/>
      <c r="J147" s="227"/>
      <c r="K147" s="42"/>
      <c r="L147" s="42"/>
      <c r="M147" s="46"/>
      <c r="N147" s="228"/>
      <c r="O147" s="229"/>
      <c r="P147" s="86"/>
      <c r="Q147" s="86"/>
      <c r="R147" s="86"/>
      <c r="S147" s="86"/>
      <c r="T147" s="86"/>
      <c r="U147" s="86"/>
      <c r="V147" s="86"/>
      <c r="W147" s="86"/>
      <c r="X147" s="87"/>
      <c r="Y147" s="40"/>
      <c r="Z147" s="40"/>
      <c r="AA147" s="40"/>
      <c r="AB147" s="40"/>
      <c r="AC147" s="40"/>
      <c r="AD147" s="40"/>
      <c r="AE147" s="40"/>
      <c r="AT147" s="18" t="s">
        <v>147</v>
      </c>
      <c r="AU147" s="18" t="s">
        <v>90</v>
      </c>
    </row>
    <row r="148" s="2" customFormat="1" ht="24.15" customHeight="1">
      <c r="A148" s="40"/>
      <c r="B148" s="41"/>
      <c r="C148" s="211" t="s">
        <v>177</v>
      </c>
      <c r="D148" s="211" t="s">
        <v>138</v>
      </c>
      <c r="E148" s="212" t="s">
        <v>333</v>
      </c>
      <c r="F148" s="213" t="s">
        <v>334</v>
      </c>
      <c r="G148" s="214" t="s">
        <v>141</v>
      </c>
      <c r="H148" s="215">
        <v>6804.3999999999996</v>
      </c>
      <c r="I148" s="216"/>
      <c r="J148" s="216"/>
      <c r="K148" s="217">
        <f>ROUND(P148*H148,2)</f>
        <v>0</v>
      </c>
      <c r="L148" s="213" t="s">
        <v>142</v>
      </c>
      <c r="M148" s="46"/>
      <c r="N148" s="218" t="s">
        <v>33</v>
      </c>
      <c r="O148" s="219" t="s">
        <v>49</v>
      </c>
      <c r="P148" s="220">
        <f>I148+J148</f>
        <v>0</v>
      </c>
      <c r="Q148" s="220">
        <f>ROUND(I148*H148,2)</f>
        <v>0</v>
      </c>
      <c r="R148" s="220">
        <f>ROUND(J148*H148,2)</f>
        <v>0</v>
      </c>
      <c r="S148" s="86"/>
      <c r="T148" s="221">
        <f>S148*H148</f>
        <v>0</v>
      </c>
      <c r="U148" s="221">
        <v>0</v>
      </c>
      <c r="V148" s="221">
        <f>U148*H148</f>
        <v>0</v>
      </c>
      <c r="W148" s="221">
        <v>0</v>
      </c>
      <c r="X148" s="222">
        <f>W148*H148</f>
        <v>0</v>
      </c>
      <c r="Y148" s="40"/>
      <c r="Z148" s="40"/>
      <c r="AA148" s="40"/>
      <c r="AB148" s="40"/>
      <c r="AC148" s="40"/>
      <c r="AD148" s="40"/>
      <c r="AE148" s="40"/>
      <c r="AR148" s="223" t="s">
        <v>143</v>
      </c>
      <c r="AT148" s="223" t="s">
        <v>138</v>
      </c>
      <c r="AU148" s="223" t="s">
        <v>90</v>
      </c>
      <c r="AY148" s="18" t="s">
        <v>135</v>
      </c>
      <c r="BE148" s="224">
        <f>IF(O148="základní",K148,0)</f>
        <v>0</v>
      </c>
      <c r="BF148" s="224">
        <f>IF(O148="snížená",K148,0)</f>
        <v>0</v>
      </c>
      <c r="BG148" s="224">
        <f>IF(O148="zákl. přenesená",K148,0)</f>
        <v>0</v>
      </c>
      <c r="BH148" s="224">
        <f>IF(O148="sníž. přenesená",K148,0)</f>
        <v>0</v>
      </c>
      <c r="BI148" s="224">
        <f>IF(O148="nulová",K148,0)</f>
        <v>0</v>
      </c>
      <c r="BJ148" s="18" t="s">
        <v>88</v>
      </c>
      <c r="BK148" s="224">
        <f>ROUND(P148*H148,2)</f>
        <v>0</v>
      </c>
      <c r="BL148" s="18" t="s">
        <v>143</v>
      </c>
      <c r="BM148" s="223" t="s">
        <v>335</v>
      </c>
    </row>
    <row r="149" s="2" customFormat="1">
      <c r="A149" s="40"/>
      <c r="B149" s="41"/>
      <c r="C149" s="42"/>
      <c r="D149" s="225" t="s">
        <v>145</v>
      </c>
      <c r="E149" s="42"/>
      <c r="F149" s="226" t="s">
        <v>336</v>
      </c>
      <c r="G149" s="42"/>
      <c r="H149" s="42"/>
      <c r="I149" s="227"/>
      <c r="J149" s="227"/>
      <c r="K149" s="42"/>
      <c r="L149" s="42"/>
      <c r="M149" s="46"/>
      <c r="N149" s="228"/>
      <c r="O149" s="229"/>
      <c r="P149" s="86"/>
      <c r="Q149" s="86"/>
      <c r="R149" s="86"/>
      <c r="S149" s="86"/>
      <c r="T149" s="86"/>
      <c r="U149" s="86"/>
      <c r="V149" s="86"/>
      <c r="W149" s="86"/>
      <c r="X149" s="87"/>
      <c r="Y149" s="40"/>
      <c r="Z149" s="40"/>
      <c r="AA149" s="40"/>
      <c r="AB149" s="40"/>
      <c r="AC149" s="40"/>
      <c r="AD149" s="40"/>
      <c r="AE149" s="40"/>
      <c r="AT149" s="18" t="s">
        <v>145</v>
      </c>
      <c r="AU149" s="18" t="s">
        <v>90</v>
      </c>
    </row>
    <row r="150" s="2" customFormat="1">
      <c r="A150" s="40"/>
      <c r="B150" s="41"/>
      <c r="C150" s="42"/>
      <c r="D150" s="230" t="s">
        <v>147</v>
      </c>
      <c r="E150" s="42"/>
      <c r="F150" s="231" t="s">
        <v>337</v>
      </c>
      <c r="G150" s="42"/>
      <c r="H150" s="42"/>
      <c r="I150" s="227"/>
      <c r="J150" s="227"/>
      <c r="K150" s="42"/>
      <c r="L150" s="42"/>
      <c r="M150" s="46"/>
      <c r="N150" s="228"/>
      <c r="O150" s="229"/>
      <c r="P150" s="86"/>
      <c r="Q150" s="86"/>
      <c r="R150" s="86"/>
      <c r="S150" s="86"/>
      <c r="T150" s="86"/>
      <c r="U150" s="86"/>
      <c r="V150" s="86"/>
      <c r="W150" s="86"/>
      <c r="X150" s="87"/>
      <c r="Y150" s="40"/>
      <c r="Z150" s="40"/>
      <c r="AA150" s="40"/>
      <c r="AB150" s="40"/>
      <c r="AC150" s="40"/>
      <c r="AD150" s="40"/>
      <c r="AE150" s="40"/>
      <c r="AT150" s="18" t="s">
        <v>147</v>
      </c>
      <c r="AU150" s="18" t="s">
        <v>90</v>
      </c>
    </row>
    <row r="151" s="13" customFormat="1">
      <c r="A151" s="13"/>
      <c r="B151" s="232"/>
      <c r="C151" s="233"/>
      <c r="D151" s="225" t="s">
        <v>166</v>
      </c>
      <c r="E151" s="234" t="s">
        <v>33</v>
      </c>
      <c r="F151" s="235" t="s">
        <v>338</v>
      </c>
      <c r="G151" s="233"/>
      <c r="H151" s="236">
        <v>3974.4000000000001</v>
      </c>
      <c r="I151" s="237"/>
      <c r="J151" s="237"/>
      <c r="K151" s="233"/>
      <c r="L151" s="233"/>
      <c r="M151" s="238"/>
      <c r="N151" s="239"/>
      <c r="O151" s="240"/>
      <c r="P151" s="240"/>
      <c r="Q151" s="240"/>
      <c r="R151" s="240"/>
      <c r="S151" s="240"/>
      <c r="T151" s="240"/>
      <c r="U151" s="240"/>
      <c r="V151" s="240"/>
      <c r="W151" s="240"/>
      <c r="X151" s="241"/>
      <c r="Y151" s="13"/>
      <c r="Z151" s="13"/>
      <c r="AA151" s="13"/>
      <c r="AB151" s="13"/>
      <c r="AC151" s="13"/>
      <c r="AD151" s="13"/>
      <c r="AE151" s="13"/>
      <c r="AT151" s="242" t="s">
        <v>166</v>
      </c>
      <c r="AU151" s="242" t="s">
        <v>90</v>
      </c>
      <c r="AV151" s="13" t="s">
        <v>90</v>
      </c>
      <c r="AW151" s="13" t="s">
        <v>5</v>
      </c>
      <c r="AX151" s="13" t="s">
        <v>80</v>
      </c>
      <c r="AY151" s="242" t="s">
        <v>135</v>
      </c>
    </row>
    <row r="152" s="13" customFormat="1">
      <c r="A152" s="13"/>
      <c r="B152" s="232"/>
      <c r="C152" s="233"/>
      <c r="D152" s="225" t="s">
        <v>166</v>
      </c>
      <c r="E152" s="234" t="s">
        <v>33</v>
      </c>
      <c r="F152" s="235" t="s">
        <v>339</v>
      </c>
      <c r="G152" s="233"/>
      <c r="H152" s="236">
        <v>2830</v>
      </c>
      <c r="I152" s="237"/>
      <c r="J152" s="237"/>
      <c r="K152" s="233"/>
      <c r="L152" s="233"/>
      <c r="M152" s="238"/>
      <c r="N152" s="239"/>
      <c r="O152" s="240"/>
      <c r="P152" s="240"/>
      <c r="Q152" s="240"/>
      <c r="R152" s="240"/>
      <c r="S152" s="240"/>
      <c r="T152" s="240"/>
      <c r="U152" s="240"/>
      <c r="V152" s="240"/>
      <c r="W152" s="240"/>
      <c r="X152" s="241"/>
      <c r="Y152" s="13"/>
      <c r="Z152" s="13"/>
      <c r="AA152" s="13"/>
      <c r="AB152" s="13"/>
      <c r="AC152" s="13"/>
      <c r="AD152" s="13"/>
      <c r="AE152" s="13"/>
      <c r="AT152" s="242" t="s">
        <v>166</v>
      </c>
      <c r="AU152" s="242" t="s">
        <v>90</v>
      </c>
      <c r="AV152" s="13" t="s">
        <v>90</v>
      </c>
      <c r="AW152" s="13" t="s">
        <v>5</v>
      </c>
      <c r="AX152" s="13" t="s">
        <v>80</v>
      </c>
      <c r="AY152" s="242" t="s">
        <v>135</v>
      </c>
    </row>
    <row r="153" s="14" customFormat="1">
      <c r="A153" s="14"/>
      <c r="B153" s="243"/>
      <c r="C153" s="244"/>
      <c r="D153" s="225" t="s">
        <v>166</v>
      </c>
      <c r="E153" s="245" t="s">
        <v>33</v>
      </c>
      <c r="F153" s="246" t="s">
        <v>170</v>
      </c>
      <c r="G153" s="244"/>
      <c r="H153" s="247">
        <v>6804.3999999999996</v>
      </c>
      <c r="I153" s="248"/>
      <c r="J153" s="248"/>
      <c r="K153" s="244"/>
      <c r="L153" s="244"/>
      <c r="M153" s="249"/>
      <c r="N153" s="250"/>
      <c r="O153" s="251"/>
      <c r="P153" s="251"/>
      <c r="Q153" s="251"/>
      <c r="R153" s="251"/>
      <c r="S153" s="251"/>
      <c r="T153" s="251"/>
      <c r="U153" s="251"/>
      <c r="V153" s="251"/>
      <c r="W153" s="251"/>
      <c r="X153" s="252"/>
      <c r="Y153" s="14"/>
      <c r="Z153" s="14"/>
      <c r="AA153" s="14"/>
      <c r="AB153" s="14"/>
      <c r="AC153" s="14"/>
      <c r="AD153" s="14"/>
      <c r="AE153" s="14"/>
      <c r="AT153" s="253" t="s">
        <v>166</v>
      </c>
      <c r="AU153" s="253" t="s">
        <v>90</v>
      </c>
      <c r="AV153" s="14" t="s">
        <v>143</v>
      </c>
      <c r="AW153" s="14" t="s">
        <v>5</v>
      </c>
      <c r="AX153" s="14" t="s">
        <v>88</v>
      </c>
      <c r="AY153" s="253" t="s">
        <v>135</v>
      </c>
    </row>
    <row r="154" s="2" customFormat="1" ht="24.15" customHeight="1">
      <c r="A154" s="40"/>
      <c r="B154" s="41"/>
      <c r="C154" s="211" t="s">
        <v>184</v>
      </c>
      <c r="D154" s="211" t="s">
        <v>138</v>
      </c>
      <c r="E154" s="212" t="s">
        <v>340</v>
      </c>
      <c r="F154" s="213" t="s">
        <v>341</v>
      </c>
      <c r="G154" s="214" t="s">
        <v>141</v>
      </c>
      <c r="H154" s="215">
        <v>1728</v>
      </c>
      <c r="I154" s="216"/>
      <c r="J154" s="216"/>
      <c r="K154" s="217">
        <f>ROUND(P154*H154,2)</f>
        <v>0</v>
      </c>
      <c r="L154" s="213" t="s">
        <v>142</v>
      </c>
      <c r="M154" s="46"/>
      <c r="N154" s="218" t="s">
        <v>33</v>
      </c>
      <c r="O154" s="219" t="s">
        <v>49</v>
      </c>
      <c r="P154" s="220">
        <f>I154+J154</f>
        <v>0</v>
      </c>
      <c r="Q154" s="220">
        <f>ROUND(I154*H154,2)</f>
        <v>0</v>
      </c>
      <c r="R154" s="220">
        <f>ROUND(J154*H154,2)</f>
        <v>0</v>
      </c>
      <c r="S154" s="86"/>
      <c r="T154" s="221">
        <f>S154*H154</f>
        <v>0</v>
      </c>
      <c r="U154" s="221">
        <v>0</v>
      </c>
      <c r="V154" s="221">
        <f>U154*H154</f>
        <v>0</v>
      </c>
      <c r="W154" s="221">
        <v>0</v>
      </c>
      <c r="X154" s="222">
        <f>W154*H154</f>
        <v>0</v>
      </c>
      <c r="Y154" s="40"/>
      <c r="Z154" s="40"/>
      <c r="AA154" s="40"/>
      <c r="AB154" s="40"/>
      <c r="AC154" s="40"/>
      <c r="AD154" s="40"/>
      <c r="AE154" s="40"/>
      <c r="AR154" s="223" t="s">
        <v>143</v>
      </c>
      <c r="AT154" s="223" t="s">
        <v>138</v>
      </c>
      <c r="AU154" s="223" t="s">
        <v>90</v>
      </c>
      <c r="AY154" s="18" t="s">
        <v>135</v>
      </c>
      <c r="BE154" s="224">
        <f>IF(O154="základní",K154,0)</f>
        <v>0</v>
      </c>
      <c r="BF154" s="224">
        <f>IF(O154="snížená",K154,0)</f>
        <v>0</v>
      </c>
      <c r="BG154" s="224">
        <f>IF(O154="zákl. přenesená",K154,0)</f>
        <v>0</v>
      </c>
      <c r="BH154" s="224">
        <f>IF(O154="sníž. přenesená",K154,0)</f>
        <v>0</v>
      </c>
      <c r="BI154" s="224">
        <f>IF(O154="nulová",K154,0)</f>
        <v>0</v>
      </c>
      <c r="BJ154" s="18" t="s">
        <v>88</v>
      </c>
      <c r="BK154" s="224">
        <f>ROUND(P154*H154,2)</f>
        <v>0</v>
      </c>
      <c r="BL154" s="18" t="s">
        <v>143</v>
      </c>
      <c r="BM154" s="223" t="s">
        <v>342</v>
      </c>
    </row>
    <row r="155" s="2" customFormat="1">
      <c r="A155" s="40"/>
      <c r="B155" s="41"/>
      <c r="C155" s="42"/>
      <c r="D155" s="225" t="s">
        <v>145</v>
      </c>
      <c r="E155" s="42"/>
      <c r="F155" s="226" t="s">
        <v>343</v>
      </c>
      <c r="G155" s="42"/>
      <c r="H155" s="42"/>
      <c r="I155" s="227"/>
      <c r="J155" s="227"/>
      <c r="K155" s="42"/>
      <c r="L155" s="42"/>
      <c r="M155" s="46"/>
      <c r="N155" s="228"/>
      <c r="O155" s="229"/>
      <c r="P155" s="86"/>
      <c r="Q155" s="86"/>
      <c r="R155" s="86"/>
      <c r="S155" s="86"/>
      <c r="T155" s="86"/>
      <c r="U155" s="86"/>
      <c r="V155" s="86"/>
      <c r="W155" s="86"/>
      <c r="X155" s="87"/>
      <c r="Y155" s="40"/>
      <c r="Z155" s="40"/>
      <c r="AA155" s="40"/>
      <c r="AB155" s="40"/>
      <c r="AC155" s="40"/>
      <c r="AD155" s="40"/>
      <c r="AE155" s="40"/>
      <c r="AT155" s="18" t="s">
        <v>145</v>
      </c>
      <c r="AU155" s="18" t="s">
        <v>90</v>
      </c>
    </row>
    <row r="156" s="2" customFormat="1">
      <c r="A156" s="40"/>
      <c r="B156" s="41"/>
      <c r="C156" s="42"/>
      <c r="D156" s="230" t="s">
        <v>147</v>
      </c>
      <c r="E156" s="42"/>
      <c r="F156" s="231" t="s">
        <v>344</v>
      </c>
      <c r="G156" s="42"/>
      <c r="H156" s="42"/>
      <c r="I156" s="227"/>
      <c r="J156" s="227"/>
      <c r="K156" s="42"/>
      <c r="L156" s="42"/>
      <c r="M156" s="46"/>
      <c r="N156" s="228"/>
      <c r="O156" s="229"/>
      <c r="P156" s="86"/>
      <c r="Q156" s="86"/>
      <c r="R156" s="86"/>
      <c r="S156" s="86"/>
      <c r="T156" s="86"/>
      <c r="U156" s="86"/>
      <c r="V156" s="86"/>
      <c r="W156" s="86"/>
      <c r="X156" s="87"/>
      <c r="Y156" s="40"/>
      <c r="Z156" s="40"/>
      <c r="AA156" s="40"/>
      <c r="AB156" s="40"/>
      <c r="AC156" s="40"/>
      <c r="AD156" s="40"/>
      <c r="AE156" s="40"/>
      <c r="AT156" s="18" t="s">
        <v>147</v>
      </c>
      <c r="AU156" s="18" t="s">
        <v>90</v>
      </c>
    </row>
    <row r="157" s="2" customFormat="1" ht="24.15" customHeight="1">
      <c r="A157" s="40"/>
      <c r="B157" s="41"/>
      <c r="C157" s="211" t="s">
        <v>345</v>
      </c>
      <c r="D157" s="211" t="s">
        <v>138</v>
      </c>
      <c r="E157" s="212" t="s">
        <v>346</v>
      </c>
      <c r="F157" s="213" t="s">
        <v>347</v>
      </c>
      <c r="G157" s="214" t="s">
        <v>141</v>
      </c>
      <c r="H157" s="215">
        <v>204</v>
      </c>
      <c r="I157" s="216"/>
      <c r="J157" s="216"/>
      <c r="K157" s="217">
        <f>ROUND(P157*H157,2)</f>
        <v>0</v>
      </c>
      <c r="L157" s="213" t="s">
        <v>142</v>
      </c>
      <c r="M157" s="46"/>
      <c r="N157" s="218" t="s">
        <v>33</v>
      </c>
      <c r="O157" s="219" t="s">
        <v>49</v>
      </c>
      <c r="P157" s="220">
        <f>I157+J157</f>
        <v>0</v>
      </c>
      <c r="Q157" s="220">
        <f>ROUND(I157*H157,2)</f>
        <v>0</v>
      </c>
      <c r="R157" s="220">
        <f>ROUND(J157*H157,2)</f>
        <v>0</v>
      </c>
      <c r="S157" s="86"/>
      <c r="T157" s="221">
        <f>S157*H157</f>
        <v>0</v>
      </c>
      <c r="U157" s="221">
        <v>0</v>
      </c>
      <c r="V157" s="221">
        <f>U157*H157</f>
        <v>0</v>
      </c>
      <c r="W157" s="221">
        <v>0</v>
      </c>
      <c r="X157" s="222">
        <f>W157*H157</f>
        <v>0</v>
      </c>
      <c r="Y157" s="40"/>
      <c r="Z157" s="40"/>
      <c r="AA157" s="40"/>
      <c r="AB157" s="40"/>
      <c r="AC157" s="40"/>
      <c r="AD157" s="40"/>
      <c r="AE157" s="40"/>
      <c r="AR157" s="223" t="s">
        <v>143</v>
      </c>
      <c r="AT157" s="223" t="s">
        <v>138</v>
      </c>
      <c r="AU157" s="223" t="s">
        <v>90</v>
      </c>
      <c r="AY157" s="18" t="s">
        <v>135</v>
      </c>
      <c r="BE157" s="224">
        <f>IF(O157="základní",K157,0)</f>
        <v>0</v>
      </c>
      <c r="BF157" s="224">
        <f>IF(O157="snížená",K157,0)</f>
        <v>0</v>
      </c>
      <c r="BG157" s="224">
        <f>IF(O157="zákl. přenesená",K157,0)</f>
        <v>0</v>
      </c>
      <c r="BH157" s="224">
        <f>IF(O157="sníž. přenesená",K157,0)</f>
        <v>0</v>
      </c>
      <c r="BI157" s="224">
        <f>IF(O157="nulová",K157,0)</f>
        <v>0</v>
      </c>
      <c r="BJ157" s="18" t="s">
        <v>88</v>
      </c>
      <c r="BK157" s="224">
        <f>ROUND(P157*H157,2)</f>
        <v>0</v>
      </c>
      <c r="BL157" s="18" t="s">
        <v>143</v>
      </c>
      <c r="BM157" s="223" t="s">
        <v>348</v>
      </c>
    </row>
    <row r="158" s="2" customFormat="1">
      <c r="A158" s="40"/>
      <c r="B158" s="41"/>
      <c r="C158" s="42"/>
      <c r="D158" s="225" t="s">
        <v>145</v>
      </c>
      <c r="E158" s="42"/>
      <c r="F158" s="226" t="s">
        <v>349</v>
      </c>
      <c r="G158" s="42"/>
      <c r="H158" s="42"/>
      <c r="I158" s="227"/>
      <c r="J158" s="227"/>
      <c r="K158" s="42"/>
      <c r="L158" s="42"/>
      <c r="M158" s="46"/>
      <c r="N158" s="228"/>
      <c r="O158" s="229"/>
      <c r="P158" s="86"/>
      <c r="Q158" s="86"/>
      <c r="R158" s="86"/>
      <c r="S158" s="86"/>
      <c r="T158" s="86"/>
      <c r="U158" s="86"/>
      <c r="V158" s="86"/>
      <c r="W158" s="86"/>
      <c r="X158" s="87"/>
      <c r="Y158" s="40"/>
      <c r="Z158" s="40"/>
      <c r="AA158" s="40"/>
      <c r="AB158" s="40"/>
      <c r="AC158" s="40"/>
      <c r="AD158" s="40"/>
      <c r="AE158" s="40"/>
      <c r="AT158" s="18" t="s">
        <v>145</v>
      </c>
      <c r="AU158" s="18" t="s">
        <v>90</v>
      </c>
    </row>
    <row r="159" s="2" customFormat="1">
      <c r="A159" s="40"/>
      <c r="B159" s="41"/>
      <c r="C159" s="42"/>
      <c r="D159" s="230" t="s">
        <v>147</v>
      </c>
      <c r="E159" s="42"/>
      <c r="F159" s="231" t="s">
        <v>350</v>
      </c>
      <c r="G159" s="42"/>
      <c r="H159" s="42"/>
      <c r="I159" s="227"/>
      <c r="J159" s="227"/>
      <c r="K159" s="42"/>
      <c r="L159" s="42"/>
      <c r="M159" s="46"/>
      <c r="N159" s="228"/>
      <c r="O159" s="229"/>
      <c r="P159" s="86"/>
      <c r="Q159" s="86"/>
      <c r="R159" s="86"/>
      <c r="S159" s="86"/>
      <c r="T159" s="86"/>
      <c r="U159" s="86"/>
      <c r="V159" s="86"/>
      <c r="W159" s="86"/>
      <c r="X159" s="87"/>
      <c r="Y159" s="40"/>
      <c r="Z159" s="40"/>
      <c r="AA159" s="40"/>
      <c r="AB159" s="40"/>
      <c r="AC159" s="40"/>
      <c r="AD159" s="40"/>
      <c r="AE159" s="40"/>
      <c r="AT159" s="18" t="s">
        <v>147</v>
      </c>
      <c r="AU159" s="18" t="s">
        <v>90</v>
      </c>
    </row>
    <row r="160" s="12" customFormat="1" ht="22.8" customHeight="1">
      <c r="A160" s="12"/>
      <c r="B160" s="194"/>
      <c r="C160" s="195"/>
      <c r="D160" s="196" t="s">
        <v>79</v>
      </c>
      <c r="E160" s="209" t="s">
        <v>181</v>
      </c>
      <c r="F160" s="209" t="s">
        <v>351</v>
      </c>
      <c r="G160" s="195"/>
      <c r="H160" s="195"/>
      <c r="I160" s="198"/>
      <c r="J160" s="198"/>
      <c r="K160" s="210">
        <f>BK160</f>
        <v>0</v>
      </c>
      <c r="L160" s="195"/>
      <c r="M160" s="200"/>
      <c r="N160" s="201"/>
      <c r="O160" s="202"/>
      <c r="P160" s="202"/>
      <c r="Q160" s="203">
        <f>SUM(Q161:Q180)</f>
        <v>0</v>
      </c>
      <c r="R160" s="203">
        <f>SUM(R161:R180)</f>
        <v>0</v>
      </c>
      <c r="S160" s="202"/>
      <c r="T160" s="204">
        <f>SUM(T161:T180)</f>
        <v>0</v>
      </c>
      <c r="U160" s="202"/>
      <c r="V160" s="204">
        <f>SUM(V161:V180)</f>
        <v>27.414940000000001</v>
      </c>
      <c r="W160" s="202"/>
      <c r="X160" s="205">
        <f>SUM(X161:X180)</f>
        <v>0</v>
      </c>
      <c r="Y160" s="12"/>
      <c r="Z160" s="12"/>
      <c r="AA160" s="12"/>
      <c r="AB160" s="12"/>
      <c r="AC160" s="12"/>
      <c r="AD160" s="12"/>
      <c r="AE160" s="12"/>
      <c r="AR160" s="206" t="s">
        <v>88</v>
      </c>
      <c r="AT160" s="207" t="s">
        <v>79</v>
      </c>
      <c r="AU160" s="207" t="s">
        <v>88</v>
      </c>
      <c r="AY160" s="206" t="s">
        <v>135</v>
      </c>
      <c r="BK160" s="208">
        <f>SUM(BK161:BK180)</f>
        <v>0</v>
      </c>
    </row>
    <row r="161" s="2" customFormat="1" ht="24.15" customHeight="1">
      <c r="A161" s="40"/>
      <c r="B161" s="41"/>
      <c r="C161" s="211" t="s">
        <v>352</v>
      </c>
      <c r="D161" s="211" t="s">
        <v>138</v>
      </c>
      <c r="E161" s="212" t="s">
        <v>353</v>
      </c>
      <c r="F161" s="213" t="s">
        <v>354</v>
      </c>
      <c r="G161" s="214" t="s">
        <v>355</v>
      </c>
      <c r="H161" s="215">
        <v>9</v>
      </c>
      <c r="I161" s="216"/>
      <c r="J161" s="216"/>
      <c r="K161" s="217">
        <f>ROUND(P161*H161,2)</f>
        <v>0</v>
      </c>
      <c r="L161" s="213" t="s">
        <v>356</v>
      </c>
      <c r="M161" s="46"/>
      <c r="N161" s="218" t="s">
        <v>33</v>
      </c>
      <c r="O161" s="219" t="s">
        <v>49</v>
      </c>
      <c r="P161" s="220">
        <f>I161+J161</f>
        <v>0</v>
      </c>
      <c r="Q161" s="220">
        <f>ROUND(I161*H161,2)</f>
        <v>0</v>
      </c>
      <c r="R161" s="220">
        <f>ROUND(J161*H161,2)</f>
        <v>0</v>
      </c>
      <c r="S161" s="86"/>
      <c r="T161" s="221">
        <f>S161*H161</f>
        <v>0</v>
      </c>
      <c r="U161" s="221">
        <v>0.14494000000000001</v>
      </c>
      <c r="V161" s="221">
        <f>U161*H161</f>
        <v>1.3044600000000002</v>
      </c>
      <c r="W161" s="221">
        <v>0</v>
      </c>
      <c r="X161" s="222">
        <f>W161*H161</f>
        <v>0</v>
      </c>
      <c r="Y161" s="40"/>
      <c r="Z161" s="40"/>
      <c r="AA161" s="40"/>
      <c r="AB161" s="40"/>
      <c r="AC161" s="40"/>
      <c r="AD161" s="40"/>
      <c r="AE161" s="40"/>
      <c r="AR161" s="223" t="s">
        <v>143</v>
      </c>
      <c r="AT161" s="223" t="s">
        <v>138</v>
      </c>
      <c r="AU161" s="223" t="s">
        <v>90</v>
      </c>
      <c r="AY161" s="18" t="s">
        <v>135</v>
      </c>
      <c r="BE161" s="224">
        <f>IF(O161="základní",K161,0)</f>
        <v>0</v>
      </c>
      <c r="BF161" s="224">
        <f>IF(O161="snížená",K161,0)</f>
        <v>0</v>
      </c>
      <c r="BG161" s="224">
        <f>IF(O161="zákl. přenesená",K161,0)</f>
        <v>0</v>
      </c>
      <c r="BH161" s="224">
        <f>IF(O161="sníž. přenesená",K161,0)</f>
        <v>0</v>
      </c>
      <c r="BI161" s="224">
        <f>IF(O161="nulová",K161,0)</f>
        <v>0</v>
      </c>
      <c r="BJ161" s="18" t="s">
        <v>88</v>
      </c>
      <c r="BK161" s="224">
        <f>ROUND(P161*H161,2)</f>
        <v>0</v>
      </c>
      <c r="BL161" s="18" t="s">
        <v>143</v>
      </c>
      <c r="BM161" s="223" t="s">
        <v>357</v>
      </c>
    </row>
    <row r="162" s="2" customFormat="1">
      <c r="A162" s="40"/>
      <c r="B162" s="41"/>
      <c r="C162" s="42"/>
      <c r="D162" s="225" t="s">
        <v>145</v>
      </c>
      <c r="E162" s="42"/>
      <c r="F162" s="226" t="s">
        <v>354</v>
      </c>
      <c r="G162" s="42"/>
      <c r="H162" s="42"/>
      <c r="I162" s="227"/>
      <c r="J162" s="227"/>
      <c r="K162" s="42"/>
      <c r="L162" s="42"/>
      <c r="M162" s="46"/>
      <c r="N162" s="228"/>
      <c r="O162" s="229"/>
      <c r="P162" s="86"/>
      <c r="Q162" s="86"/>
      <c r="R162" s="86"/>
      <c r="S162" s="86"/>
      <c r="T162" s="86"/>
      <c r="U162" s="86"/>
      <c r="V162" s="86"/>
      <c r="W162" s="86"/>
      <c r="X162" s="87"/>
      <c r="Y162" s="40"/>
      <c r="Z162" s="40"/>
      <c r="AA162" s="40"/>
      <c r="AB162" s="40"/>
      <c r="AC162" s="40"/>
      <c r="AD162" s="40"/>
      <c r="AE162" s="40"/>
      <c r="AT162" s="18" t="s">
        <v>145</v>
      </c>
      <c r="AU162" s="18" t="s">
        <v>90</v>
      </c>
    </row>
    <row r="163" s="2" customFormat="1">
      <c r="A163" s="40"/>
      <c r="B163" s="41"/>
      <c r="C163" s="42"/>
      <c r="D163" s="230" t="s">
        <v>147</v>
      </c>
      <c r="E163" s="42"/>
      <c r="F163" s="231" t="s">
        <v>358</v>
      </c>
      <c r="G163" s="42"/>
      <c r="H163" s="42"/>
      <c r="I163" s="227"/>
      <c r="J163" s="227"/>
      <c r="K163" s="42"/>
      <c r="L163" s="42"/>
      <c r="M163" s="46"/>
      <c r="N163" s="228"/>
      <c r="O163" s="229"/>
      <c r="P163" s="86"/>
      <c r="Q163" s="86"/>
      <c r="R163" s="86"/>
      <c r="S163" s="86"/>
      <c r="T163" s="86"/>
      <c r="U163" s="86"/>
      <c r="V163" s="86"/>
      <c r="W163" s="86"/>
      <c r="X163" s="87"/>
      <c r="Y163" s="40"/>
      <c r="Z163" s="40"/>
      <c r="AA163" s="40"/>
      <c r="AB163" s="40"/>
      <c r="AC163" s="40"/>
      <c r="AD163" s="40"/>
      <c r="AE163" s="40"/>
      <c r="AT163" s="18" t="s">
        <v>147</v>
      </c>
      <c r="AU163" s="18" t="s">
        <v>90</v>
      </c>
    </row>
    <row r="164" s="2" customFormat="1" ht="16.5" customHeight="1">
      <c r="A164" s="40"/>
      <c r="B164" s="41"/>
      <c r="C164" s="254" t="s">
        <v>359</v>
      </c>
      <c r="D164" s="254" t="s">
        <v>178</v>
      </c>
      <c r="E164" s="255" t="s">
        <v>360</v>
      </c>
      <c r="F164" s="256" t="s">
        <v>361</v>
      </c>
      <c r="G164" s="257" t="s">
        <v>355</v>
      </c>
      <c r="H164" s="258">
        <v>9</v>
      </c>
      <c r="I164" s="259"/>
      <c r="J164" s="260"/>
      <c r="K164" s="261">
        <f>ROUND(P164*H164,2)</f>
        <v>0</v>
      </c>
      <c r="L164" s="256" t="s">
        <v>33</v>
      </c>
      <c r="M164" s="262"/>
      <c r="N164" s="263" t="s">
        <v>33</v>
      </c>
      <c r="O164" s="219" t="s">
        <v>49</v>
      </c>
      <c r="P164" s="220">
        <f>I164+J164</f>
        <v>0</v>
      </c>
      <c r="Q164" s="220">
        <f>ROUND(I164*H164,2)</f>
        <v>0</v>
      </c>
      <c r="R164" s="220">
        <f>ROUND(J164*H164,2)</f>
        <v>0</v>
      </c>
      <c r="S164" s="86"/>
      <c r="T164" s="221">
        <f>S164*H164</f>
        <v>0</v>
      </c>
      <c r="U164" s="221">
        <v>0.059999999999999998</v>
      </c>
      <c r="V164" s="221">
        <f>U164*H164</f>
        <v>0.54000000000000004</v>
      </c>
      <c r="W164" s="221">
        <v>0</v>
      </c>
      <c r="X164" s="222">
        <f>W164*H164</f>
        <v>0</v>
      </c>
      <c r="Y164" s="40"/>
      <c r="Z164" s="40"/>
      <c r="AA164" s="40"/>
      <c r="AB164" s="40"/>
      <c r="AC164" s="40"/>
      <c r="AD164" s="40"/>
      <c r="AE164" s="40"/>
      <c r="AR164" s="223" t="s">
        <v>181</v>
      </c>
      <c r="AT164" s="223" t="s">
        <v>178</v>
      </c>
      <c r="AU164" s="223" t="s">
        <v>90</v>
      </c>
      <c r="AY164" s="18" t="s">
        <v>135</v>
      </c>
      <c r="BE164" s="224">
        <f>IF(O164="základní",K164,0)</f>
        <v>0</v>
      </c>
      <c r="BF164" s="224">
        <f>IF(O164="snížená",K164,0)</f>
        <v>0</v>
      </c>
      <c r="BG164" s="224">
        <f>IF(O164="zákl. přenesená",K164,0)</f>
        <v>0</v>
      </c>
      <c r="BH164" s="224">
        <f>IF(O164="sníž. přenesená",K164,0)</f>
        <v>0</v>
      </c>
      <c r="BI164" s="224">
        <f>IF(O164="nulová",K164,0)</f>
        <v>0</v>
      </c>
      <c r="BJ164" s="18" t="s">
        <v>88</v>
      </c>
      <c r="BK164" s="224">
        <f>ROUND(P164*H164,2)</f>
        <v>0</v>
      </c>
      <c r="BL164" s="18" t="s">
        <v>143</v>
      </c>
      <c r="BM164" s="223" t="s">
        <v>362</v>
      </c>
    </row>
    <row r="165" s="2" customFormat="1">
      <c r="A165" s="40"/>
      <c r="B165" s="41"/>
      <c r="C165" s="42"/>
      <c r="D165" s="225" t="s">
        <v>145</v>
      </c>
      <c r="E165" s="42"/>
      <c r="F165" s="226" t="s">
        <v>361</v>
      </c>
      <c r="G165" s="42"/>
      <c r="H165" s="42"/>
      <c r="I165" s="227"/>
      <c r="J165" s="227"/>
      <c r="K165" s="42"/>
      <c r="L165" s="42"/>
      <c r="M165" s="46"/>
      <c r="N165" s="228"/>
      <c r="O165" s="229"/>
      <c r="P165" s="86"/>
      <c r="Q165" s="86"/>
      <c r="R165" s="86"/>
      <c r="S165" s="86"/>
      <c r="T165" s="86"/>
      <c r="U165" s="86"/>
      <c r="V165" s="86"/>
      <c r="W165" s="86"/>
      <c r="X165" s="87"/>
      <c r="Y165" s="40"/>
      <c r="Z165" s="40"/>
      <c r="AA165" s="40"/>
      <c r="AB165" s="40"/>
      <c r="AC165" s="40"/>
      <c r="AD165" s="40"/>
      <c r="AE165" s="40"/>
      <c r="AT165" s="18" t="s">
        <v>145</v>
      </c>
      <c r="AU165" s="18" t="s">
        <v>90</v>
      </c>
    </row>
    <row r="166" s="2" customFormat="1" ht="24.15" customHeight="1">
      <c r="A166" s="40"/>
      <c r="B166" s="41"/>
      <c r="C166" s="254" t="s">
        <v>363</v>
      </c>
      <c r="D166" s="254" t="s">
        <v>178</v>
      </c>
      <c r="E166" s="255" t="s">
        <v>364</v>
      </c>
      <c r="F166" s="256" t="s">
        <v>365</v>
      </c>
      <c r="G166" s="257" t="s">
        <v>355</v>
      </c>
      <c r="H166" s="258">
        <v>9</v>
      </c>
      <c r="I166" s="259"/>
      <c r="J166" s="260"/>
      <c r="K166" s="261">
        <f>ROUND(P166*H166,2)</f>
        <v>0</v>
      </c>
      <c r="L166" s="256" t="s">
        <v>142</v>
      </c>
      <c r="M166" s="262"/>
      <c r="N166" s="263" t="s">
        <v>33</v>
      </c>
      <c r="O166" s="219" t="s">
        <v>49</v>
      </c>
      <c r="P166" s="220">
        <f>I166+J166</f>
        <v>0</v>
      </c>
      <c r="Q166" s="220">
        <f>ROUND(I166*H166,2)</f>
        <v>0</v>
      </c>
      <c r="R166" s="220">
        <f>ROUND(J166*H166,2)</f>
        <v>0</v>
      </c>
      <c r="S166" s="86"/>
      <c r="T166" s="221">
        <f>S166*H166</f>
        <v>0</v>
      </c>
      <c r="U166" s="221">
        <v>0.086999999999999994</v>
      </c>
      <c r="V166" s="221">
        <f>U166*H166</f>
        <v>0.78299999999999992</v>
      </c>
      <c r="W166" s="221">
        <v>0</v>
      </c>
      <c r="X166" s="222">
        <f>W166*H166</f>
        <v>0</v>
      </c>
      <c r="Y166" s="40"/>
      <c r="Z166" s="40"/>
      <c r="AA166" s="40"/>
      <c r="AB166" s="40"/>
      <c r="AC166" s="40"/>
      <c r="AD166" s="40"/>
      <c r="AE166" s="40"/>
      <c r="AR166" s="223" t="s">
        <v>181</v>
      </c>
      <c r="AT166" s="223" t="s">
        <v>178</v>
      </c>
      <c r="AU166" s="223" t="s">
        <v>90</v>
      </c>
      <c r="AY166" s="18" t="s">
        <v>135</v>
      </c>
      <c r="BE166" s="224">
        <f>IF(O166="základní",K166,0)</f>
        <v>0</v>
      </c>
      <c r="BF166" s="224">
        <f>IF(O166="snížená",K166,0)</f>
        <v>0</v>
      </c>
      <c r="BG166" s="224">
        <f>IF(O166="zákl. přenesená",K166,0)</f>
        <v>0</v>
      </c>
      <c r="BH166" s="224">
        <f>IF(O166="sníž. přenesená",K166,0)</f>
        <v>0</v>
      </c>
      <c r="BI166" s="224">
        <f>IF(O166="nulová",K166,0)</f>
        <v>0</v>
      </c>
      <c r="BJ166" s="18" t="s">
        <v>88</v>
      </c>
      <c r="BK166" s="224">
        <f>ROUND(P166*H166,2)</f>
        <v>0</v>
      </c>
      <c r="BL166" s="18" t="s">
        <v>143</v>
      </c>
      <c r="BM166" s="223" t="s">
        <v>366</v>
      </c>
    </row>
    <row r="167" s="2" customFormat="1">
      <c r="A167" s="40"/>
      <c r="B167" s="41"/>
      <c r="C167" s="42"/>
      <c r="D167" s="225" t="s">
        <v>145</v>
      </c>
      <c r="E167" s="42"/>
      <c r="F167" s="226" t="s">
        <v>365</v>
      </c>
      <c r="G167" s="42"/>
      <c r="H167" s="42"/>
      <c r="I167" s="227"/>
      <c r="J167" s="227"/>
      <c r="K167" s="42"/>
      <c r="L167" s="42"/>
      <c r="M167" s="46"/>
      <c r="N167" s="228"/>
      <c r="O167" s="229"/>
      <c r="P167" s="86"/>
      <c r="Q167" s="86"/>
      <c r="R167" s="86"/>
      <c r="S167" s="86"/>
      <c r="T167" s="86"/>
      <c r="U167" s="86"/>
      <c r="V167" s="86"/>
      <c r="W167" s="86"/>
      <c r="X167" s="87"/>
      <c r="Y167" s="40"/>
      <c r="Z167" s="40"/>
      <c r="AA167" s="40"/>
      <c r="AB167" s="40"/>
      <c r="AC167" s="40"/>
      <c r="AD167" s="40"/>
      <c r="AE167" s="40"/>
      <c r="AT167" s="18" t="s">
        <v>145</v>
      </c>
      <c r="AU167" s="18" t="s">
        <v>90</v>
      </c>
    </row>
    <row r="168" s="2" customFormat="1" ht="24.15" customHeight="1">
      <c r="A168" s="40"/>
      <c r="B168" s="41"/>
      <c r="C168" s="254" t="s">
        <v>8</v>
      </c>
      <c r="D168" s="254" t="s">
        <v>178</v>
      </c>
      <c r="E168" s="255" t="s">
        <v>367</v>
      </c>
      <c r="F168" s="256" t="s">
        <v>368</v>
      </c>
      <c r="G168" s="257" t="s">
        <v>355</v>
      </c>
      <c r="H168" s="258">
        <v>9</v>
      </c>
      <c r="I168" s="259"/>
      <c r="J168" s="260"/>
      <c r="K168" s="261">
        <f>ROUND(P168*H168,2)</f>
        <v>0</v>
      </c>
      <c r="L168" s="256" t="s">
        <v>33</v>
      </c>
      <c r="M168" s="262"/>
      <c r="N168" s="263" t="s">
        <v>33</v>
      </c>
      <c r="O168" s="219" t="s">
        <v>49</v>
      </c>
      <c r="P168" s="220">
        <f>I168+J168</f>
        <v>0</v>
      </c>
      <c r="Q168" s="220">
        <f>ROUND(I168*H168,2)</f>
        <v>0</v>
      </c>
      <c r="R168" s="220">
        <f>ROUND(J168*H168,2)</f>
        <v>0</v>
      </c>
      <c r="S168" s="86"/>
      <c r="T168" s="221">
        <f>S168*H168</f>
        <v>0</v>
      </c>
      <c r="U168" s="221">
        <v>0.17000000000000001</v>
      </c>
      <c r="V168" s="221">
        <f>U168*H168</f>
        <v>1.53</v>
      </c>
      <c r="W168" s="221">
        <v>0</v>
      </c>
      <c r="X168" s="222">
        <f>W168*H168</f>
        <v>0</v>
      </c>
      <c r="Y168" s="40"/>
      <c r="Z168" s="40"/>
      <c r="AA168" s="40"/>
      <c r="AB168" s="40"/>
      <c r="AC168" s="40"/>
      <c r="AD168" s="40"/>
      <c r="AE168" s="40"/>
      <c r="AR168" s="223" t="s">
        <v>181</v>
      </c>
      <c r="AT168" s="223" t="s">
        <v>178</v>
      </c>
      <c r="AU168" s="223" t="s">
        <v>90</v>
      </c>
      <c r="AY168" s="18" t="s">
        <v>135</v>
      </c>
      <c r="BE168" s="224">
        <f>IF(O168="základní",K168,0)</f>
        <v>0</v>
      </c>
      <c r="BF168" s="224">
        <f>IF(O168="snížená",K168,0)</f>
        <v>0</v>
      </c>
      <c r="BG168" s="224">
        <f>IF(O168="zákl. přenesená",K168,0)</f>
        <v>0</v>
      </c>
      <c r="BH168" s="224">
        <f>IF(O168="sníž. přenesená",K168,0)</f>
        <v>0</v>
      </c>
      <c r="BI168" s="224">
        <f>IF(O168="nulová",K168,0)</f>
        <v>0</v>
      </c>
      <c r="BJ168" s="18" t="s">
        <v>88</v>
      </c>
      <c r="BK168" s="224">
        <f>ROUND(P168*H168,2)</f>
        <v>0</v>
      </c>
      <c r="BL168" s="18" t="s">
        <v>143</v>
      </c>
      <c r="BM168" s="223" t="s">
        <v>369</v>
      </c>
    </row>
    <row r="169" s="2" customFormat="1">
      <c r="A169" s="40"/>
      <c r="B169" s="41"/>
      <c r="C169" s="42"/>
      <c r="D169" s="225" t="s">
        <v>145</v>
      </c>
      <c r="E169" s="42"/>
      <c r="F169" s="226" t="s">
        <v>368</v>
      </c>
      <c r="G169" s="42"/>
      <c r="H169" s="42"/>
      <c r="I169" s="227"/>
      <c r="J169" s="227"/>
      <c r="K169" s="42"/>
      <c r="L169" s="42"/>
      <c r="M169" s="46"/>
      <c r="N169" s="228"/>
      <c r="O169" s="229"/>
      <c r="P169" s="86"/>
      <c r="Q169" s="86"/>
      <c r="R169" s="86"/>
      <c r="S169" s="86"/>
      <c r="T169" s="86"/>
      <c r="U169" s="86"/>
      <c r="V169" s="86"/>
      <c r="W169" s="86"/>
      <c r="X169" s="87"/>
      <c r="Y169" s="40"/>
      <c r="Z169" s="40"/>
      <c r="AA169" s="40"/>
      <c r="AB169" s="40"/>
      <c r="AC169" s="40"/>
      <c r="AD169" s="40"/>
      <c r="AE169" s="40"/>
      <c r="AT169" s="18" t="s">
        <v>145</v>
      </c>
      <c r="AU169" s="18" t="s">
        <v>90</v>
      </c>
    </row>
    <row r="170" s="2" customFormat="1" ht="24.15" customHeight="1">
      <c r="A170" s="40"/>
      <c r="B170" s="41"/>
      <c r="C170" s="211" t="s">
        <v>370</v>
      </c>
      <c r="D170" s="211" t="s">
        <v>138</v>
      </c>
      <c r="E170" s="212" t="s">
        <v>371</v>
      </c>
      <c r="F170" s="213" t="s">
        <v>372</v>
      </c>
      <c r="G170" s="214" t="s">
        <v>355</v>
      </c>
      <c r="H170" s="215">
        <v>9</v>
      </c>
      <c r="I170" s="216"/>
      <c r="J170" s="216"/>
      <c r="K170" s="217">
        <f>ROUND(P170*H170,2)</f>
        <v>0</v>
      </c>
      <c r="L170" s="213" t="s">
        <v>142</v>
      </c>
      <c r="M170" s="46"/>
      <c r="N170" s="218" t="s">
        <v>33</v>
      </c>
      <c r="O170" s="219" t="s">
        <v>49</v>
      </c>
      <c r="P170" s="220">
        <f>I170+J170</f>
        <v>0</v>
      </c>
      <c r="Q170" s="220">
        <f>ROUND(I170*H170,2)</f>
        <v>0</v>
      </c>
      <c r="R170" s="220">
        <f>ROUND(J170*H170,2)</f>
        <v>0</v>
      </c>
      <c r="S170" s="86"/>
      <c r="T170" s="221">
        <f>S170*H170</f>
        <v>0</v>
      </c>
      <c r="U170" s="221">
        <v>0.21734000000000001</v>
      </c>
      <c r="V170" s="221">
        <f>U170*H170</f>
        <v>1.9560600000000001</v>
      </c>
      <c r="W170" s="221">
        <v>0</v>
      </c>
      <c r="X170" s="222">
        <f>W170*H170</f>
        <v>0</v>
      </c>
      <c r="Y170" s="40"/>
      <c r="Z170" s="40"/>
      <c r="AA170" s="40"/>
      <c r="AB170" s="40"/>
      <c r="AC170" s="40"/>
      <c r="AD170" s="40"/>
      <c r="AE170" s="40"/>
      <c r="AR170" s="223" t="s">
        <v>143</v>
      </c>
      <c r="AT170" s="223" t="s">
        <v>138</v>
      </c>
      <c r="AU170" s="223" t="s">
        <v>90</v>
      </c>
      <c r="AY170" s="18" t="s">
        <v>135</v>
      </c>
      <c r="BE170" s="224">
        <f>IF(O170="základní",K170,0)</f>
        <v>0</v>
      </c>
      <c r="BF170" s="224">
        <f>IF(O170="snížená",K170,0)</f>
        <v>0</v>
      </c>
      <c r="BG170" s="224">
        <f>IF(O170="zákl. přenesená",K170,0)</f>
        <v>0</v>
      </c>
      <c r="BH170" s="224">
        <f>IF(O170="sníž. přenesená",K170,0)</f>
        <v>0</v>
      </c>
      <c r="BI170" s="224">
        <f>IF(O170="nulová",K170,0)</f>
        <v>0</v>
      </c>
      <c r="BJ170" s="18" t="s">
        <v>88</v>
      </c>
      <c r="BK170" s="224">
        <f>ROUND(P170*H170,2)</f>
        <v>0</v>
      </c>
      <c r="BL170" s="18" t="s">
        <v>143</v>
      </c>
      <c r="BM170" s="223" t="s">
        <v>373</v>
      </c>
    </row>
    <row r="171" s="2" customFormat="1">
      <c r="A171" s="40"/>
      <c r="B171" s="41"/>
      <c r="C171" s="42"/>
      <c r="D171" s="225" t="s">
        <v>145</v>
      </c>
      <c r="E171" s="42"/>
      <c r="F171" s="226" t="s">
        <v>372</v>
      </c>
      <c r="G171" s="42"/>
      <c r="H171" s="42"/>
      <c r="I171" s="227"/>
      <c r="J171" s="227"/>
      <c r="K171" s="42"/>
      <c r="L171" s="42"/>
      <c r="M171" s="46"/>
      <c r="N171" s="228"/>
      <c r="O171" s="229"/>
      <c r="P171" s="86"/>
      <c r="Q171" s="86"/>
      <c r="R171" s="86"/>
      <c r="S171" s="86"/>
      <c r="T171" s="86"/>
      <c r="U171" s="86"/>
      <c r="V171" s="86"/>
      <c r="W171" s="86"/>
      <c r="X171" s="87"/>
      <c r="Y171" s="40"/>
      <c r="Z171" s="40"/>
      <c r="AA171" s="40"/>
      <c r="AB171" s="40"/>
      <c r="AC171" s="40"/>
      <c r="AD171" s="40"/>
      <c r="AE171" s="40"/>
      <c r="AT171" s="18" t="s">
        <v>145</v>
      </c>
      <c r="AU171" s="18" t="s">
        <v>90</v>
      </c>
    </row>
    <row r="172" s="2" customFormat="1">
      <c r="A172" s="40"/>
      <c r="B172" s="41"/>
      <c r="C172" s="42"/>
      <c r="D172" s="230" t="s">
        <v>147</v>
      </c>
      <c r="E172" s="42"/>
      <c r="F172" s="231" t="s">
        <v>374</v>
      </c>
      <c r="G172" s="42"/>
      <c r="H172" s="42"/>
      <c r="I172" s="227"/>
      <c r="J172" s="227"/>
      <c r="K172" s="42"/>
      <c r="L172" s="42"/>
      <c r="M172" s="46"/>
      <c r="N172" s="228"/>
      <c r="O172" s="229"/>
      <c r="P172" s="86"/>
      <c r="Q172" s="86"/>
      <c r="R172" s="86"/>
      <c r="S172" s="86"/>
      <c r="T172" s="86"/>
      <c r="U172" s="86"/>
      <c r="V172" s="86"/>
      <c r="W172" s="86"/>
      <c r="X172" s="87"/>
      <c r="Y172" s="40"/>
      <c r="Z172" s="40"/>
      <c r="AA172" s="40"/>
      <c r="AB172" s="40"/>
      <c r="AC172" s="40"/>
      <c r="AD172" s="40"/>
      <c r="AE172" s="40"/>
      <c r="AT172" s="18" t="s">
        <v>147</v>
      </c>
      <c r="AU172" s="18" t="s">
        <v>90</v>
      </c>
    </row>
    <row r="173" s="2" customFormat="1" ht="24.15" customHeight="1">
      <c r="A173" s="40"/>
      <c r="B173" s="41"/>
      <c r="C173" s="254" t="s">
        <v>375</v>
      </c>
      <c r="D173" s="254" t="s">
        <v>178</v>
      </c>
      <c r="E173" s="255" t="s">
        <v>376</v>
      </c>
      <c r="F173" s="256" t="s">
        <v>377</v>
      </c>
      <c r="G173" s="257" t="s">
        <v>355</v>
      </c>
      <c r="H173" s="258">
        <v>9</v>
      </c>
      <c r="I173" s="259"/>
      <c r="J173" s="260"/>
      <c r="K173" s="261">
        <f>ROUND(P173*H173,2)</f>
        <v>0</v>
      </c>
      <c r="L173" s="256" t="s">
        <v>142</v>
      </c>
      <c r="M173" s="262"/>
      <c r="N173" s="263" t="s">
        <v>33</v>
      </c>
      <c r="O173" s="219" t="s">
        <v>49</v>
      </c>
      <c r="P173" s="220">
        <f>I173+J173</f>
        <v>0</v>
      </c>
      <c r="Q173" s="220">
        <f>ROUND(I173*H173,2)</f>
        <v>0</v>
      </c>
      <c r="R173" s="220">
        <f>ROUND(J173*H173,2)</f>
        <v>0</v>
      </c>
      <c r="S173" s="86"/>
      <c r="T173" s="221">
        <f>S173*H173</f>
        <v>0</v>
      </c>
      <c r="U173" s="221">
        <v>0.055300000000000002</v>
      </c>
      <c r="V173" s="221">
        <f>U173*H173</f>
        <v>0.49770000000000003</v>
      </c>
      <c r="W173" s="221">
        <v>0</v>
      </c>
      <c r="X173" s="222">
        <f>W173*H173</f>
        <v>0</v>
      </c>
      <c r="Y173" s="40"/>
      <c r="Z173" s="40"/>
      <c r="AA173" s="40"/>
      <c r="AB173" s="40"/>
      <c r="AC173" s="40"/>
      <c r="AD173" s="40"/>
      <c r="AE173" s="40"/>
      <c r="AR173" s="223" t="s">
        <v>181</v>
      </c>
      <c r="AT173" s="223" t="s">
        <v>178</v>
      </c>
      <c r="AU173" s="223" t="s">
        <v>90</v>
      </c>
      <c r="AY173" s="18" t="s">
        <v>135</v>
      </c>
      <c r="BE173" s="224">
        <f>IF(O173="základní",K173,0)</f>
        <v>0</v>
      </c>
      <c r="BF173" s="224">
        <f>IF(O173="snížená",K173,0)</f>
        <v>0</v>
      </c>
      <c r="BG173" s="224">
        <f>IF(O173="zákl. přenesená",K173,0)</f>
        <v>0</v>
      </c>
      <c r="BH173" s="224">
        <f>IF(O173="sníž. přenesená",K173,0)</f>
        <v>0</v>
      </c>
      <c r="BI173" s="224">
        <f>IF(O173="nulová",K173,0)</f>
        <v>0</v>
      </c>
      <c r="BJ173" s="18" t="s">
        <v>88</v>
      </c>
      <c r="BK173" s="224">
        <f>ROUND(P173*H173,2)</f>
        <v>0</v>
      </c>
      <c r="BL173" s="18" t="s">
        <v>143</v>
      </c>
      <c r="BM173" s="223" t="s">
        <v>378</v>
      </c>
    </row>
    <row r="174" s="2" customFormat="1">
      <c r="A174" s="40"/>
      <c r="B174" s="41"/>
      <c r="C174" s="42"/>
      <c r="D174" s="225" t="s">
        <v>145</v>
      </c>
      <c r="E174" s="42"/>
      <c r="F174" s="226" t="s">
        <v>377</v>
      </c>
      <c r="G174" s="42"/>
      <c r="H174" s="42"/>
      <c r="I174" s="227"/>
      <c r="J174" s="227"/>
      <c r="K174" s="42"/>
      <c r="L174" s="42"/>
      <c r="M174" s="46"/>
      <c r="N174" s="228"/>
      <c r="O174" s="229"/>
      <c r="P174" s="86"/>
      <c r="Q174" s="86"/>
      <c r="R174" s="86"/>
      <c r="S174" s="86"/>
      <c r="T174" s="86"/>
      <c r="U174" s="86"/>
      <c r="V174" s="86"/>
      <c r="W174" s="86"/>
      <c r="X174" s="87"/>
      <c r="Y174" s="40"/>
      <c r="Z174" s="40"/>
      <c r="AA174" s="40"/>
      <c r="AB174" s="40"/>
      <c r="AC174" s="40"/>
      <c r="AD174" s="40"/>
      <c r="AE174" s="40"/>
      <c r="AT174" s="18" t="s">
        <v>145</v>
      </c>
      <c r="AU174" s="18" t="s">
        <v>90</v>
      </c>
    </row>
    <row r="175" s="2" customFormat="1" ht="24.15" customHeight="1">
      <c r="A175" s="40"/>
      <c r="B175" s="41"/>
      <c r="C175" s="211" t="s">
        <v>379</v>
      </c>
      <c r="D175" s="211" t="s">
        <v>138</v>
      </c>
      <c r="E175" s="212" t="s">
        <v>380</v>
      </c>
      <c r="F175" s="213" t="s">
        <v>381</v>
      </c>
      <c r="G175" s="214" t="s">
        <v>355</v>
      </c>
      <c r="H175" s="215">
        <v>28</v>
      </c>
      <c r="I175" s="216"/>
      <c r="J175" s="216"/>
      <c r="K175" s="217">
        <f>ROUND(P175*H175,2)</f>
        <v>0</v>
      </c>
      <c r="L175" s="213" t="s">
        <v>356</v>
      </c>
      <c r="M175" s="46"/>
      <c r="N175" s="218" t="s">
        <v>33</v>
      </c>
      <c r="O175" s="219" t="s">
        <v>49</v>
      </c>
      <c r="P175" s="220">
        <f>I175+J175</f>
        <v>0</v>
      </c>
      <c r="Q175" s="220">
        <f>ROUND(I175*H175,2)</f>
        <v>0</v>
      </c>
      <c r="R175" s="220">
        <f>ROUND(J175*H175,2)</f>
        <v>0</v>
      </c>
      <c r="S175" s="86"/>
      <c r="T175" s="221">
        <f>S175*H175</f>
        <v>0</v>
      </c>
      <c r="U175" s="221">
        <v>0.42080000000000001</v>
      </c>
      <c r="V175" s="221">
        <f>U175*H175</f>
        <v>11.782400000000001</v>
      </c>
      <c r="W175" s="221">
        <v>0</v>
      </c>
      <c r="X175" s="222">
        <f>W175*H175</f>
        <v>0</v>
      </c>
      <c r="Y175" s="40"/>
      <c r="Z175" s="40"/>
      <c r="AA175" s="40"/>
      <c r="AB175" s="40"/>
      <c r="AC175" s="40"/>
      <c r="AD175" s="40"/>
      <c r="AE175" s="40"/>
      <c r="AR175" s="223" t="s">
        <v>143</v>
      </c>
      <c r="AT175" s="223" t="s">
        <v>138</v>
      </c>
      <c r="AU175" s="223" t="s">
        <v>90</v>
      </c>
      <c r="AY175" s="18" t="s">
        <v>135</v>
      </c>
      <c r="BE175" s="224">
        <f>IF(O175="základní",K175,0)</f>
        <v>0</v>
      </c>
      <c r="BF175" s="224">
        <f>IF(O175="snížená",K175,0)</f>
        <v>0</v>
      </c>
      <c r="BG175" s="224">
        <f>IF(O175="zákl. přenesená",K175,0)</f>
        <v>0</v>
      </c>
      <c r="BH175" s="224">
        <f>IF(O175="sníž. přenesená",K175,0)</f>
        <v>0</v>
      </c>
      <c r="BI175" s="224">
        <f>IF(O175="nulová",K175,0)</f>
        <v>0</v>
      </c>
      <c r="BJ175" s="18" t="s">
        <v>88</v>
      </c>
      <c r="BK175" s="224">
        <f>ROUND(P175*H175,2)</f>
        <v>0</v>
      </c>
      <c r="BL175" s="18" t="s">
        <v>143</v>
      </c>
      <c r="BM175" s="223" t="s">
        <v>382</v>
      </c>
    </row>
    <row r="176" s="2" customFormat="1">
      <c r="A176" s="40"/>
      <c r="B176" s="41"/>
      <c r="C176" s="42"/>
      <c r="D176" s="225" t="s">
        <v>145</v>
      </c>
      <c r="E176" s="42"/>
      <c r="F176" s="226" t="s">
        <v>381</v>
      </c>
      <c r="G176" s="42"/>
      <c r="H176" s="42"/>
      <c r="I176" s="227"/>
      <c r="J176" s="227"/>
      <c r="K176" s="42"/>
      <c r="L176" s="42"/>
      <c r="M176" s="46"/>
      <c r="N176" s="228"/>
      <c r="O176" s="229"/>
      <c r="P176" s="86"/>
      <c r="Q176" s="86"/>
      <c r="R176" s="86"/>
      <c r="S176" s="86"/>
      <c r="T176" s="86"/>
      <c r="U176" s="86"/>
      <c r="V176" s="86"/>
      <c r="W176" s="86"/>
      <c r="X176" s="87"/>
      <c r="Y176" s="40"/>
      <c r="Z176" s="40"/>
      <c r="AA176" s="40"/>
      <c r="AB176" s="40"/>
      <c r="AC176" s="40"/>
      <c r="AD176" s="40"/>
      <c r="AE176" s="40"/>
      <c r="AT176" s="18" t="s">
        <v>145</v>
      </c>
      <c r="AU176" s="18" t="s">
        <v>90</v>
      </c>
    </row>
    <row r="177" s="2" customFormat="1">
      <c r="A177" s="40"/>
      <c r="B177" s="41"/>
      <c r="C177" s="42"/>
      <c r="D177" s="230" t="s">
        <v>147</v>
      </c>
      <c r="E177" s="42"/>
      <c r="F177" s="231" t="s">
        <v>383</v>
      </c>
      <c r="G177" s="42"/>
      <c r="H177" s="42"/>
      <c r="I177" s="227"/>
      <c r="J177" s="227"/>
      <c r="K177" s="42"/>
      <c r="L177" s="42"/>
      <c r="M177" s="46"/>
      <c r="N177" s="228"/>
      <c r="O177" s="229"/>
      <c r="P177" s="86"/>
      <c r="Q177" s="86"/>
      <c r="R177" s="86"/>
      <c r="S177" s="86"/>
      <c r="T177" s="86"/>
      <c r="U177" s="86"/>
      <c r="V177" s="86"/>
      <c r="W177" s="86"/>
      <c r="X177" s="87"/>
      <c r="Y177" s="40"/>
      <c r="Z177" s="40"/>
      <c r="AA177" s="40"/>
      <c r="AB177" s="40"/>
      <c r="AC177" s="40"/>
      <c r="AD177" s="40"/>
      <c r="AE177" s="40"/>
      <c r="AT177" s="18" t="s">
        <v>147</v>
      </c>
      <c r="AU177" s="18" t="s">
        <v>90</v>
      </c>
    </row>
    <row r="178" s="2" customFormat="1">
      <c r="A178" s="40"/>
      <c r="B178" s="41"/>
      <c r="C178" s="211" t="s">
        <v>384</v>
      </c>
      <c r="D178" s="211" t="s">
        <v>138</v>
      </c>
      <c r="E178" s="212" t="s">
        <v>385</v>
      </c>
      <c r="F178" s="213" t="s">
        <v>386</v>
      </c>
      <c r="G178" s="214" t="s">
        <v>355</v>
      </c>
      <c r="H178" s="215">
        <v>29</v>
      </c>
      <c r="I178" s="216"/>
      <c r="J178" s="216"/>
      <c r="K178" s="217">
        <f>ROUND(P178*H178,2)</f>
        <v>0</v>
      </c>
      <c r="L178" s="213" t="s">
        <v>356</v>
      </c>
      <c r="M178" s="46"/>
      <c r="N178" s="218" t="s">
        <v>33</v>
      </c>
      <c r="O178" s="219" t="s">
        <v>49</v>
      </c>
      <c r="P178" s="220">
        <f>I178+J178</f>
        <v>0</v>
      </c>
      <c r="Q178" s="220">
        <f>ROUND(I178*H178,2)</f>
        <v>0</v>
      </c>
      <c r="R178" s="220">
        <f>ROUND(J178*H178,2)</f>
        <v>0</v>
      </c>
      <c r="S178" s="86"/>
      <c r="T178" s="221">
        <f>S178*H178</f>
        <v>0</v>
      </c>
      <c r="U178" s="221">
        <v>0.31108000000000002</v>
      </c>
      <c r="V178" s="221">
        <f>U178*H178</f>
        <v>9.0213200000000011</v>
      </c>
      <c r="W178" s="221">
        <v>0</v>
      </c>
      <c r="X178" s="222">
        <f>W178*H178</f>
        <v>0</v>
      </c>
      <c r="Y178" s="40"/>
      <c r="Z178" s="40"/>
      <c r="AA178" s="40"/>
      <c r="AB178" s="40"/>
      <c r="AC178" s="40"/>
      <c r="AD178" s="40"/>
      <c r="AE178" s="40"/>
      <c r="AR178" s="223" t="s">
        <v>143</v>
      </c>
      <c r="AT178" s="223" t="s">
        <v>138</v>
      </c>
      <c r="AU178" s="223" t="s">
        <v>90</v>
      </c>
      <c r="AY178" s="18" t="s">
        <v>135</v>
      </c>
      <c r="BE178" s="224">
        <f>IF(O178="základní",K178,0)</f>
        <v>0</v>
      </c>
      <c r="BF178" s="224">
        <f>IF(O178="snížená",K178,0)</f>
        <v>0</v>
      </c>
      <c r="BG178" s="224">
        <f>IF(O178="zákl. přenesená",K178,0)</f>
        <v>0</v>
      </c>
      <c r="BH178" s="224">
        <f>IF(O178="sníž. přenesená",K178,0)</f>
        <v>0</v>
      </c>
      <c r="BI178" s="224">
        <f>IF(O178="nulová",K178,0)</f>
        <v>0</v>
      </c>
      <c r="BJ178" s="18" t="s">
        <v>88</v>
      </c>
      <c r="BK178" s="224">
        <f>ROUND(P178*H178,2)</f>
        <v>0</v>
      </c>
      <c r="BL178" s="18" t="s">
        <v>143</v>
      </c>
      <c r="BM178" s="223" t="s">
        <v>387</v>
      </c>
    </row>
    <row r="179" s="2" customFormat="1">
      <c r="A179" s="40"/>
      <c r="B179" s="41"/>
      <c r="C179" s="42"/>
      <c r="D179" s="225" t="s">
        <v>145</v>
      </c>
      <c r="E179" s="42"/>
      <c r="F179" s="226" t="s">
        <v>388</v>
      </c>
      <c r="G179" s="42"/>
      <c r="H179" s="42"/>
      <c r="I179" s="227"/>
      <c r="J179" s="227"/>
      <c r="K179" s="42"/>
      <c r="L179" s="42"/>
      <c r="M179" s="46"/>
      <c r="N179" s="228"/>
      <c r="O179" s="229"/>
      <c r="P179" s="86"/>
      <c r="Q179" s="86"/>
      <c r="R179" s="86"/>
      <c r="S179" s="86"/>
      <c r="T179" s="86"/>
      <c r="U179" s="86"/>
      <c r="V179" s="86"/>
      <c r="W179" s="86"/>
      <c r="X179" s="87"/>
      <c r="Y179" s="40"/>
      <c r="Z179" s="40"/>
      <c r="AA179" s="40"/>
      <c r="AB179" s="40"/>
      <c r="AC179" s="40"/>
      <c r="AD179" s="40"/>
      <c r="AE179" s="40"/>
      <c r="AT179" s="18" t="s">
        <v>145</v>
      </c>
      <c r="AU179" s="18" t="s">
        <v>90</v>
      </c>
    </row>
    <row r="180" s="2" customFormat="1">
      <c r="A180" s="40"/>
      <c r="B180" s="41"/>
      <c r="C180" s="42"/>
      <c r="D180" s="230" t="s">
        <v>147</v>
      </c>
      <c r="E180" s="42"/>
      <c r="F180" s="231" t="s">
        <v>389</v>
      </c>
      <c r="G180" s="42"/>
      <c r="H180" s="42"/>
      <c r="I180" s="227"/>
      <c r="J180" s="227"/>
      <c r="K180" s="42"/>
      <c r="L180" s="42"/>
      <c r="M180" s="46"/>
      <c r="N180" s="228"/>
      <c r="O180" s="229"/>
      <c r="P180" s="86"/>
      <c r="Q180" s="86"/>
      <c r="R180" s="86"/>
      <c r="S180" s="86"/>
      <c r="T180" s="86"/>
      <c r="U180" s="86"/>
      <c r="V180" s="86"/>
      <c r="W180" s="86"/>
      <c r="X180" s="87"/>
      <c r="Y180" s="40"/>
      <c r="Z180" s="40"/>
      <c r="AA180" s="40"/>
      <c r="AB180" s="40"/>
      <c r="AC180" s="40"/>
      <c r="AD180" s="40"/>
      <c r="AE180" s="40"/>
      <c r="AT180" s="18" t="s">
        <v>147</v>
      </c>
      <c r="AU180" s="18" t="s">
        <v>90</v>
      </c>
    </row>
    <row r="181" s="12" customFormat="1" ht="22.8" customHeight="1">
      <c r="A181" s="12"/>
      <c r="B181" s="194"/>
      <c r="C181" s="195"/>
      <c r="D181" s="196" t="s">
        <v>79</v>
      </c>
      <c r="E181" s="209" t="s">
        <v>223</v>
      </c>
      <c r="F181" s="209" t="s">
        <v>390</v>
      </c>
      <c r="G181" s="195"/>
      <c r="H181" s="195"/>
      <c r="I181" s="198"/>
      <c r="J181" s="198"/>
      <c r="K181" s="210">
        <f>BK181</f>
        <v>0</v>
      </c>
      <c r="L181" s="195"/>
      <c r="M181" s="200"/>
      <c r="N181" s="201"/>
      <c r="O181" s="202"/>
      <c r="P181" s="202"/>
      <c r="Q181" s="203">
        <f>SUM(Q182:Q244)</f>
        <v>0</v>
      </c>
      <c r="R181" s="203">
        <f>SUM(R182:R244)</f>
        <v>0</v>
      </c>
      <c r="S181" s="202"/>
      <c r="T181" s="204">
        <f>SUM(T182:T244)</f>
        <v>0</v>
      </c>
      <c r="U181" s="202"/>
      <c r="V181" s="204">
        <f>SUM(V182:V244)</f>
        <v>387.41342200000003</v>
      </c>
      <c r="W181" s="202"/>
      <c r="X181" s="205">
        <f>SUM(X182:X244)</f>
        <v>6.4800000000000004</v>
      </c>
      <c r="Y181" s="12"/>
      <c r="Z181" s="12"/>
      <c r="AA181" s="12"/>
      <c r="AB181" s="12"/>
      <c r="AC181" s="12"/>
      <c r="AD181" s="12"/>
      <c r="AE181" s="12"/>
      <c r="AR181" s="206" t="s">
        <v>88</v>
      </c>
      <c r="AT181" s="207" t="s">
        <v>79</v>
      </c>
      <c r="AU181" s="207" t="s">
        <v>88</v>
      </c>
      <c r="AY181" s="206" t="s">
        <v>135</v>
      </c>
      <c r="BK181" s="208">
        <f>SUM(BK182:BK244)</f>
        <v>0</v>
      </c>
    </row>
    <row r="182" s="2" customFormat="1" ht="16.5" customHeight="1">
      <c r="A182" s="40"/>
      <c r="B182" s="41"/>
      <c r="C182" s="211" t="s">
        <v>391</v>
      </c>
      <c r="D182" s="211" t="s">
        <v>138</v>
      </c>
      <c r="E182" s="212" t="s">
        <v>392</v>
      </c>
      <c r="F182" s="213" t="s">
        <v>393</v>
      </c>
      <c r="G182" s="214" t="s">
        <v>355</v>
      </c>
      <c r="H182" s="215">
        <v>3</v>
      </c>
      <c r="I182" s="216"/>
      <c r="J182" s="216"/>
      <c r="K182" s="217">
        <f>ROUND(P182*H182,2)</f>
        <v>0</v>
      </c>
      <c r="L182" s="213" t="s">
        <v>33</v>
      </c>
      <c r="M182" s="46"/>
      <c r="N182" s="218" t="s">
        <v>33</v>
      </c>
      <c r="O182" s="219" t="s">
        <v>49</v>
      </c>
      <c r="P182" s="220">
        <f>I182+J182</f>
        <v>0</v>
      </c>
      <c r="Q182" s="220">
        <f>ROUND(I182*H182,2)</f>
        <v>0</v>
      </c>
      <c r="R182" s="220">
        <f>ROUND(J182*H182,2)</f>
        <v>0</v>
      </c>
      <c r="S182" s="86"/>
      <c r="T182" s="221">
        <f>S182*H182</f>
        <v>0</v>
      </c>
      <c r="U182" s="221">
        <v>0.11241</v>
      </c>
      <c r="V182" s="221">
        <f>U182*H182</f>
        <v>0.33722999999999997</v>
      </c>
      <c r="W182" s="221">
        <v>0</v>
      </c>
      <c r="X182" s="222">
        <f>W182*H182</f>
        <v>0</v>
      </c>
      <c r="Y182" s="40"/>
      <c r="Z182" s="40"/>
      <c r="AA182" s="40"/>
      <c r="AB182" s="40"/>
      <c r="AC182" s="40"/>
      <c r="AD182" s="40"/>
      <c r="AE182" s="40"/>
      <c r="AR182" s="223" t="s">
        <v>143</v>
      </c>
      <c r="AT182" s="223" t="s">
        <v>138</v>
      </c>
      <c r="AU182" s="223" t="s">
        <v>90</v>
      </c>
      <c r="AY182" s="18" t="s">
        <v>135</v>
      </c>
      <c r="BE182" s="224">
        <f>IF(O182="základní",K182,0)</f>
        <v>0</v>
      </c>
      <c r="BF182" s="224">
        <f>IF(O182="snížená",K182,0)</f>
        <v>0</v>
      </c>
      <c r="BG182" s="224">
        <f>IF(O182="zákl. přenesená",K182,0)</f>
        <v>0</v>
      </c>
      <c r="BH182" s="224">
        <f>IF(O182="sníž. přenesená",K182,0)</f>
        <v>0</v>
      </c>
      <c r="BI182" s="224">
        <f>IF(O182="nulová",K182,0)</f>
        <v>0</v>
      </c>
      <c r="BJ182" s="18" t="s">
        <v>88</v>
      </c>
      <c r="BK182" s="224">
        <f>ROUND(P182*H182,2)</f>
        <v>0</v>
      </c>
      <c r="BL182" s="18" t="s">
        <v>143</v>
      </c>
      <c r="BM182" s="223" t="s">
        <v>394</v>
      </c>
    </row>
    <row r="183" s="2" customFormat="1">
      <c r="A183" s="40"/>
      <c r="B183" s="41"/>
      <c r="C183" s="42"/>
      <c r="D183" s="225" t="s">
        <v>145</v>
      </c>
      <c r="E183" s="42"/>
      <c r="F183" s="226" t="s">
        <v>395</v>
      </c>
      <c r="G183" s="42"/>
      <c r="H183" s="42"/>
      <c r="I183" s="227"/>
      <c r="J183" s="227"/>
      <c r="K183" s="42"/>
      <c r="L183" s="42"/>
      <c r="M183" s="46"/>
      <c r="N183" s="228"/>
      <c r="O183" s="229"/>
      <c r="P183" s="86"/>
      <c r="Q183" s="86"/>
      <c r="R183" s="86"/>
      <c r="S183" s="86"/>
      <c r="T183" s="86"/>
      <c r="U183" s="86"/>
      <c r="V183" s="86"/>
      <c r="W183" s="86"/>
      <c r="X183" s="87"/>
      <c r="Y183" s="40"/>
      <c r="Z183" s="40"/>
      <c r="AA183" s="40"/>
      <c r="AB183" s="40"/>
      <c r="AC183" s="40"/>
      <c r="AD183" s="40"/>
      <c r="AE183" s="40"/>
      <c r="AT183" s="18" t="s">
        <v>145</v>
      </c>
      <c r="AU183" s="18" t="s">
        <v>90</v>
      </c>
    </row>
    <row r="184" s="2" customFormat="1" ht="16.5" customHeight="1">
      <c r="A184" s="40"/>
      <c r="B184" s="41"/>
      <c r="C184" s="254" t="s">
        <v>396</v>
      </c>
      <c r="D184" s="254" t="s">
        <v>178</v>
      </c>
      <c r="E184" s="255" t="s">
        <v>397</v>
      </c>
      <c r="F184" s="256" t="s">
        <v>398</v>
      </c>
      <c r="G184" s="257" t="s">
        <v>355</v>
      </c>
      <c r="H184" s="258">
        <v>3</v>
      </c>
      <c r="I184" s="259"/>
      <c r="J184" s="260"/>
      <c r="K184" s="261">
        <f>ROUND(P184*H184,2)</f>
        <v>0</v>
      </c>
      <c r="L184" s="256" t="s">
        <v>33</v>
      </c>
      <c r="M184" s="262"/>
      <c r="N184" s="263" t="s">
        <v>33</v>
      </c>
      <c r="O184" s="219" t="s">
        <v>49</v>
      </c>
      <c r="P184" s="220">
        <f>I184+J184</f>
        <v>0</v>
      </c>
      <c r="Q184" s="220">
        <f>ROUND(I184*H184,2)</f>
        <v>0</v>
      </c>
      <c r="R184" s="220">
        <f>ROUND(J184*H184,2)</f>
        <v>0</v>
      </c>
      <c r="S184" s="86"/>
      <c r="T184" s="221">
        <f>S184*H184</f>
        <v>0</v>
      </c>
      <c r="U184" s="221">
        <v>0.0061000000000000004</v>
      </c>
      <c r="V184" s="221">
        <f>U184*H184</f>
        <v>0.0183</v>
      </c>
      <c r="W184" s="221">
        <v>0</v>
      </c>
      <c r="X184" s="222">
        <f>W184*H184</f>
        <v>0</v>
      </c>
      <c r="Y184" s="40"/>
      <c r="Z184" s="40"/>
      <c r="AA184" s="40"/>
      <c r="AB184" s="40"/>
      <c r="AC184" s="40"/>
      <c r="AD184" s="40"/>
      <c r="AE184" s="40"/>
      <c r="AR184" s="223" t="s">
        <v>181</v>
      </c>
      <c r="AT184" s="223" t="s">
        <v>178</v>
      </c>
      <c r="AU184" s="223" t="s">
        <v>90</v>
      </c>
      <c r="AY184" s="18" t="s">
        <v>135</v>
      </c>
      <c r="BE184" s="224">
        <f>IF(O184="základní",K184,0)</f>
        <v>0</v>
      </c>
      <c r="BF184" s="224">
        <f>IF(O184="snížená",K184,0)</f>
        <v>0</v>
      </c>
      <c r="BG184" s="224">
        <f>IF(O184="zákl. přenesená",K184,0)</f>
        <v>0</v>
      </c>
      <c r="BH184" s="224">
        <f>IF(O184="sníž. přenesená",K184,0)</f>
        <v>0</v>
      </c>
      <c r="BI184" s="224">
        <f>IF(O184="nulová",K184,0)</f>
        <v>0</v>
      </c>
      <c r="BJ184" s="18" t="s">
        <v>88</v>
      </c>
      <c r="BK184" s="224">
        <f>ROUND(P184*H184,2)</f>
        <v>0</v>
      </c>
      <c r="BL184" s="18" t="s">
        <v>143</v>
      </c>
      <c r="BM184" s="223" t="s">
        <v>399</v>
      </c>
    </row>
    <row r="185" s="2" customFormat="1">
      <c r="A185" s="40"/>
      <c r="B185" s="41"/>
      <c r="C185" s="42"/>
      <c r="D185" s="225" t="s">
        <v>145</v>
      </c>
      <c r="E185" s="42"/>
      <c r="F185" s="226" t="s">
        <v>398</v>
      </c>
      <c r="G185" s="42"/>
      <c r="H185" s="42"/>
      <c r="I185" s="227"/>
      <c r="J185" s="227"/>
      <c r="K185" s="42"/>
      <c r="L185" s="42"/>
      <c r="M185" s="46"/>
      <c r="N185" s="228"/>
      <c r="O185" s="229"/>
      <c r="P185" s="86"/>
      <c r="Q185" s="86"/>
      <c r="R185" s="86"/>
      <c r="S185" s="86"/>
      <c r="T185" s="86"/>
      <c r="U185" s="86"/>
      <c r="V185" s="86"/>
      <c r="W185" s="86"/>
      <c r="X185" s="87"/>
      <c r="Y185" s="40"/>
      <c r="Z185" s="40"/>
      <c r="AA185" s="40"/>
      <c r="AB185" s="40"/>
      <c r="AC185" s="40"/>
      <c r="AD185" s="40"/>
      <c r="AE185" s="40"/>
      <c r="AT185" s="18" t="s">
        <v>145</v>
      </c>
      <c r="AU185" s="18" t="s">
        <v>90</v>
      </c>
    </row>
    <row r="186" s="2" customFormat="1" ht="16.5" customHeight="1">
      <c r="A186" s="40"/>
      <c r="B186" s="41"/>
      <c r="C186" s="254" t="s">
        <v>400</v>
      </c>
      <c r="D186" s="254" t="s">
        <v>178</v>
      </c>
      <c r="E186" s="255" t="s">
        <v>401</v>
      </c>
      <c r="F186" s="256" t="s">
        <v>402</v>
      </c>
      <c r="G186" s="257" t="s">
        <v>355</v>
      </c>
      <c r="H186" s="258">
        <v>3</v>
      </c>
      <c r="I186" s="259"/>
      <c r="J186" s="260"/>
      <c r="K186" s="261">
        <f>ROUND(P186*H186,2)</f>
        <v>0</v>
      </c>
      <c r="L186" s="256" t="s">
        <v>33</v>
      </c>
      <c r="M186" s="262"/>
      <c r="N186" s="263" t="s">
        <v>33</v>
      </c>
      <c r="O186" s="219" t="s">
        <v>49</v>
      </c>
      <c r="P186" s="220">
        <f>I186+J186</f>
        <v>0</v>
      </c>
      <c r="Q186" s="220">
        <f>ROUND(I186*H186,2)</f>
        <v>0</v>
      </c>
      <c r="R186" s="220">
        <f>ROUND(J186*H186,2)</f>
        <v>0</v>
      </c>
      <c r="S186" s="86"/>
      <c r="T186" s="221">
        <f>S186*H186</f>
        <v>0</v>
      </c>
      <c r="U186" s="221">
        <v>0.0030000000000000001</v>
      </c>
      <c r="V186" s="221">
        <f>U186*H186</f>
        <v>0.0090000000000000011</v>
      </c>
      <c r="W186" s="221">
        <v>0</v>
      </c>
      <c r="X186" s="222">
        <f>W186*H186</f>
        <v>0</v>
      </c>
      <c r="Y186" s="40"/>
      <c r="Z186" s="40"/>
      <c r="AA186" s="40"/>
      <c r="AB186" s="40"/>
      <c r="AC186" s="40"/>
      <c r="AD186" s="40"/>
      <c r="AE186" s="40"/>
      <c r="AR186" s="223" t="s">
        <v>181</v>
      </c>
      <c r="AT186" s="223" t="s">
        <v>178</v>
      </c>
      <c r="AU186" s="223" t="s">
        <v>90</v>
      </c>
      <c r="AY186" s="18" t="s">
        <v>135</v>
      </c>
      <c r="BE186" s="224">
        <f>IF(O186="základní",K186,0)</f>
        <v>0</v>
      </c>
      <c r="BF186" s="224">
        <f>IF(O186="snížená",K186,0)</f>
        <v>0</v>
      </c>
      <c r="BG186" s="224">
        <f>IF(O186="zákl. přenesená",K186,0)</f>
        <v>0</v>
      </c>
      <c r="BH186" s="224">
        <f>IF(O186="sníž. přenesená",K186,0)</f>
        <v>0</v>
      </c>
      <c r="BI186" s="224">
        <f>IF(O186="nulová",K186,0)</f>
        <v>0</v>
      </c>
      <c r="BJ186" s="18" t="s">
        <v>88</v>
      </c>
      <c r="BK186" s="224">
        <f>ROUND(P186*H186,2)</f>
        <v>0</v>
      </c>
      <c r="BL186" s="18" t="s">
        <v>143</v>
      </c>
      <c r="BM186" s="223" t="s">
        <v>403</v>
      </c>
    </row>
    <row r="187" s="2" customFormat="1">
      <c r="A187" s="40"/>
      <c r="B187" s="41"/>
      <c r="C187" s="42"/>
      <c r="D187" s="225" t="s">
        <v>145</v>
      </c>
      <c r="E187" s="42"/>
      <c r="F187" s="226" t="s">
        <v>402</v>
      </c>
      <c r="G187" s="42"/>
      <c r="H187" s="42"/>
      <c r="I187" s="227"/>
      <c r="J187" s="227"/>
      <c r="K187" s="42"/>
      <c r="L187" s="42"/>
      <c r="M187" s="46"/>
      <c r="N187" s="228"/>
      <c r="O187" s="229"/>
      <c r="P187" s="86"/>
      <c r="Q187" s="86"/>
      <c r="R187" s="86"/>
      <c r="S187" s="86"/>
      <c r="T187" s="86"/>
      <c r="U187" s="86"/>
      <c r="V187" s="86"/>
      <c r="W187" s="86"/>
      <c r="X187" s="87"/>
      <c r="Y187" s="40"/>
      <c r="Z187" s="40"/>
      <c r="AA187" s="40"/>
      <c r="AB187" s="40"/>
      <c r="AC187" s="40"/>
      <c r="AD187" s="40"/>
      <c r="AE187" s="40"/>
      <c r="AT187" s="18" t="s">
        <v>145</v>
      </c>
      <c r="AU187" s="18" t="s">
        <v>90</v>
      </c>
    </row>
    <row r="188" s="2" customFormat="1" ht="16.5" customHeight="1">
      <c r="A188" s="40"/>
      <c r="B188" s="41"/>
      <c r="C188" s="254" t="s">
        <v>404</v>
      </c>
      <c r="D188" s="254" t="s">
        <v>178</v>
      </c>
      <c r="E188" s="255" t="s">
        <v>405</v>
      </c>
      <c r="F188" s="256" t="s">
        <v>406</v>
      </c>
      <c r="G188" s="257" t="s">
        <v>355</v>
      </c>
      <c r="H188" s="258">
        <v>3</v>
      </c>
      <c r="I188" s="259"/>
      <c r="J188" s="260"/>
      <c r="K188" s="261">
        <f>ROUND(P188*H188,2)</f>
        <v>0</v>
      </c>
      <c r="L188" s="256" t="s">
        <v>33</v>
      </c>
      <c r="M188" s="262"/>
      <c r="N188" s="263" t="s">
        <v>33</v>
      </c>
      <c r="O188" s="219" t="s">
        <v>49</v>
      </c>
      <c r="P188" s="220">
        <f>I188+J188</f>
        <v>0</v>
      </c>
      <c r="Q188" s="220">
        <f>ROUND(I188*H188,2)</f>
        <v>0</v>
      </c>
      <c r="R188" s="220">
        <f>ROUND(J188*H188,2)</f>
        <v>0</v>
      </c>
      <c r="S188" s="86"/>
      <c r="T188" s="221">
        <f>S188*H188</f>
        <v>0</v>
      </c>
      <c r="U188" s="221">
        <v>0.00035</v>
      </c>
      <c r="V188" s="221">
        <f>U188*H188</f>
        <v>0.0010499999999999999</v>
      </c>
      <c r="W188" s="221">
        <v>0</v>
      </c>
      <c r="X188" s="222">
        <f>W188*H188</f>
        <v>0</v>
      </c>
      <c r="Y188" s="40"/>
      <c r="Z188" s="40"/>
      <c r="AA188" s="40"/>
      <c r="AB188" s="40"/>
      <c r="AC188" s="40"/>
      <c r="AD188" s="40"/>
      <c r="AE188" s="40"/>
      <c r="AR188" s="223" t="s">
        <v>181</v>
      </c>
      <c r="AT188" s="223" t="s">
        <v>178</v>
      </c>
      <c r="AU188" s="223" t="s">
        <v>90</v>
      </c>
      <c r="AY188" s="18" t="s">
        <v>135</v>
      </c>
      <c r="BE188" s="224">
        <f>IF(O188="základní",K188,0)</f>
        <v>0</v>
      </c>
      <c r="BF188" s="224">
        <f>IF(O188="snížená",K188,0)</f>
        <v>0</v>
      </c>
      <c r="BG188" s="224">
        <f>IF(O188="zákl. přenesená",K188,0)</f>
        <v>0</v>
      </c>
      <c r="BH188" s="224">
        <f>IF(O188="sníž. přenesená",K188,0)</f>
        <v>0</v>
      </c>
      <c r="BI188" s="224">
        <f>IF(O188="nulová",K188,0)</f>
        <v>0</v>
      </c>
      <c r="BJ188" s="18" t="s">
        <v>88</v>
      </c>
      <c r="BK188" s="224">
        <f>ROUND(P188*H188,2)</f>
        <v>0</v>
      </c>
      <c r="BL188" s="18" t="s">
        <v>143</v>
      </c>
      <c r="BM188" s="223" t="s">
        <v>407</v>
      </c>
    </row>
    <row r="189" s="2" customFormat="1">
      <c r="A189" s="40"/>
      <c r="B189" s="41"/>
      <c r="C189" s="42"/>
      <c r="D189" s="225" t="s">
        <v>145</v>
      </c>
      <c r="E189" s="42"/>
      <c r="F189" s="226" t="s">
        <v>406</v>
      </c>
      <c r="G189" s="42"/>
      <c r="H189" s="42"/>
      <c r="I189" s="227"/>
      <c r="J189" s="227"/>
      <c r="K189" s="42"/>
      <c r="L189" s="42"/>
      <c r="M189" s="46"/>
      <c r="N189" s="228"/>
      <c r="O189" s="229"/>
      <c r="P189" s="86"/>
      <c r="Q189" s="86"/>
      <c r="R189" s="86"/>
      <c r="S189" s="86"/>
      <c r="T189" s="86"/>
      <c r="U189" s="86"/>
      <c r="V189" s="86"/>
      <c r="W189" s="86"/>
      <c r="X189" s="87"/>
      <c r="Y189" s="40"/>
      <c r="Z189" s="40"/>
      <c r="AA189" s="40"/>
      <c r="AB189" s="40"/>
      <c r="AC189" s="40"/>
      <c r="AD189" s="40"/>
      <c r="AE189" s="40"/>
      <c r="AT189" s="18" t="s">
        <v>145</v>
      </c>
      <c r="AU189" s="18" t="s">
        <v>90</v>
      </c>
    </row>
    <row r="190" s="2" customFormat="1" ht="16.5" customHeight="1">
      <c r="A190" s="40"/>
      <c r="B190" s="41"/>
      <c r="C190" s="254" t="s">
        <v>408</v>
      </c>
      <c r="D190" s="254" t="s">
        <v>178</v>
      </c>
      <c r="E190" s="255" t="s">
        <v>409</v>
      </c>
      <c r="F190" s="256" t="s">
        <v>410</v>
      </c>
      <c r="G190" s="257" t="s">
        <v>355</v>
      </c>
      <c r="H190" s="258">
        <v>3</v>
      </c>
      <c r="I190" s="259"/>
      <c r="J190" s="260"/>
      <c r="K190" s="261">
        <f>ROUND(P190*H190,2)</f>
        <v>0</v>
      </c>
      <c r="L190" s="256" t="s">
        <v>33</v>
      </c>
      <c r="M190" s="262"/>
      <c r="N190" s="263" t="s">
        <v>33</v>
      </c>
      <c r="O190" s="219" t="s">
        <v>49</v>
      </c>
      <c r="P190" s="220">
        <f>I190+J190</f>
        <v>0</v>
      </c>
      <c r="Q190" s="220">
        <f>ROUND(I190*H190,2)</f>
        <v>0</v>
      </c>
      <c r="R190" s="220">
        <f>ROUND(J190*H190,2)</f>
        <v>0</v>
      </c>
      <c r="S190" s="86"/>
      <c r="T190" s="221">
        <f>S190*H190</f>
        <v>0</v>
      </c>
      <c r="U190" s="221">
        <v>0.00010000000000000001</v>
      </c>
      <c r="V190" s="221">
        <f>U190*H190</f>
        <v>0.00030000000000000003</v>
      </c>
      <c r="W190" s="221">
        <v>0</v>
      </c>
      <c r="X190" s="222">
        <f>W190*H190</f>
        <v>0</v>
      </c>
      <c r="Y190" s="40"/>
      <c r="Z190" s="40"/>
      <c r="AA190" s="40"/>
      <c r="AB190" s="40"/>
      <c r="AC190" s="40"/>
      <c r="AD190" s="40"/>
      <c r="AE190" s="40"/>
      <c r="AR190" s="223" t="s">
        <v>181</v>
      </c>
      <c r="AT190" s="223" t="s">
        <v>178</v>
      </c>
      <c r="AU190" s="223" t="s">
        <v>90</v>
      </c>
      <c r="AY190" s="18" t="s">
        <v>135</v>
      </c>
      <c r="BE190" s="224">
        <f>IF(O190="základní",K190,0)</f>
        <v>0</v>
      </c>
      <c r="BF190" s="224">
        <f>IF(O190="snížená",K190,0)</f>
        <v>0</v>
      </c>
      <c r="BG190" s="224">
        <f>IF(O190="zákl. přenesená",K190,0)</f>
        <v>0</v>
      </c>
      <c r="BH190" s="224">
        <f>IF(O190="sníž. přenesená",K190,0)</f>
        <v>0</v>
      </c>
      <c r="BI190" s="224">
        <f>IF(O190="nulová",K190,0)</f>
        <v>0</v>
      </c>
      <c r="BJ190" s="18" t="s">
        <v>88</v>
      </c>
      <c r="BK190" s="224">
        <f>ROUND(P190*H190,2)</f>
        <v>0</v>
      </c>
      <c r="BL190" s="18" t="s">
        <v>143</v>
      </c>
      <c r="BM190" s="223" t="s">
        <v>411</v>
      </c>
    </row>
    <row r="191" s="2" customFormat="1">
      <c r="A191" s="40"/>
      <c r="B191" s="41"/>
      <c r="C191" s="42"/>
      <c r="D191" s="225" t="s">
        <v>145</v>
      </c>
      <c r="E191" s="42"/>
      <c r="F191" s="226" t="s">
        <v>410</v>
      </c>
      <c r="G191" s="42"/>
      <c r="H191" s="42"/>
      <c r="I191" s="227"/>
      <c r="J191" s="227"/>
      <c r="K191" s="42"/>
      <c r="L191" s="42"/>
      <c r="M191" s="46"/>
      <c r="N191" s="228"/>
      <c r="O191" s="229"/>
      <c r="P191" s="86"/>
      <c r="Q191" s="86"/>
      <c r="R191" s="86"/>
      <c r="S191" s="86"/>
      <c r="T191" s="86"/>
      <c r="U191" s="86"/>
      <c r="V191" s="86"/>
      <c r="W191" s="86"/>
      <c r="X191" s="87"/>
      <c r="Y191" s="40"/>
      <c r="Z191" s="40"/>
      <c r="AA191" s="40"/>
      <c r="AB191" s="40"/>
      <c r="AC191" s="40"/>
      <c r="AD191" s="40"/>
      <c r="AE191" s="40"/>
      <c r="AT191" s="18" t="s">
        <v>145</v>
      </c>
      <c r="AU191" s="18" t="s">
        <v>90</v>
      </c>
    </row>
    <row r="192" s="2" customFormat="1" ht="24.15" customHeight="1">
      <c r="A192" s="40"/>
      <c r="B192" s="41"/>
      <c r="C192" s="254" t="s">
        <v>412</v>
      </c>
      <c r="D192" s="254" t="s">
        <v>178</v>
      </c>
      <c r="E192" s="255" t="s">
        <v>413</v>
      </c>
      <c r="F192" s="256" t="s">
        <v>414</v>
      </c>
      <c r="G192" s="257" t="s">
        <v>355</v>
      </c>
      <c r="H192" s="258">
        <v>2</v>
      </c>
      <c r="I192" s="259"/>
      <c r="J192" s="260"/>
      <c r="K192" s="261">
        <f>ROUND(P192*H192,2)</f>
        <v>0</v>
      </c>
      <c r="L192" s="256" t="s">
        <v>142</v>
      </c>
      <c r="M192" s="262"/>
      <c r="N192" s="263" t="s">
        <v>33</v>
      </c>
      <c r="O192" s="219" t="s">
        <v>49</v>
      </c>
      <c r="P192" s="220">
        <f>I192+J192</f>
        <v>0</v>
      </c>
      <c r="Q192" s="220">
        <f>ROUND(I192*H192,2)</f>
        <v>0</v>
      </c>
      <c r="R192" s="220">
        <f>ROUND(J192*H192,2)</f>
        <v>0</v>
      </c>
      <c r="S192" s="86"/>
      <c r="T192" s="221">
        <f>S192*H192</f>
        <v>0</v>
      </c>
      <c r="U192" s="221">
        <v>0.010999999999999999</v>
      </c>
      <c r="V192" s="221">
        <f>U192*H192</f>
        <v>0.021999999999999999</v>
      </c>
      <c r="W192" s="221">
        <v>0</v>
      </c>
      <c r="X192" s="222">
        <f>W192*H192</f>
        <v>0</v>
      </c>
      <c r="Y192" s="40"/>
      <c r="Z192" s="40"/>
      <c r="AA192" s="40"/>
      <c r="AB192" s="40"/>
      <c r="AC192" s="40"/>
      <c r="AD192" s="40"/>
      <c r="AE192" s="40"/>
      <c r="AR192" s="223" t="s">
        <v>181</v>
      </c>
      <c r="AT192" s="223" t="s">
        <v>178</v>
      </c>
      <c r="AU192" s="223" t="s">
        <v>90</v>
      </c>
      <c r="AY192" s="18" t="s">
        <v>135</v>
      </c>
      <c r="BE192" s="224">
        <f>IF(O192="základní",K192,0)</f>
        <v>0</v>
      </c>
      <c r="BF192" s="224">
        <f>IF(O192="snížená",K192,0)</f>
        <v>0</v>
      </c>
      <c r="BG192" s="224">
        <f>IF(O192="zákl. přenesená",K192,0)</f>
        <v>0</v>
      </c>
      <c r="BH192" s="224">
        <f>IF(O192="sníž. přenesená",K192,0)</f>
        <v>0</v>
      </c>
      <c r="BI192" s="224">
        <f>IF(O192="nulová",K192,0)</f>
        <v>0</v>
      </c>
      <c r="BJ192" s="18" t="s">
        <v>88</v>
      </c>
      <c r="BK192" s="224">
        <f>ROUND(P192*H192,2)</f>
        <v>0</v>
      </c>
      <c r="BL192" s="18" t="s">
        <v>143</v>
      </c>
      <c r="BM192" s="223" t="s">
        <v>415</v>
      </c>
    </row>
    <row r="193" s="2" customFormat="1">
      <c r="A193" s="40"/>
      <c r="B193" s="41"/>
      <c r="C193" s="42"/>
      <c r="D193" s="225" t="s">
        <v>145</v>
      </c>
      <c r="E193" s="42"/>
      <c r="F193" s="226" t="s">
        <v>414</v>
      </c>
      <c r="G193" s="42"/>
      <c r="H193" s="42"/>
      <c r="I193" s="227"/>
      <c r="J193" s="227"/>
      <c r="K193" s="42"/>
      <c r="L193" s="42"/>
      <c r="M193" s="46"/>
      <c r="N193" s="228"/>
      <c r="O193" s="229"/>
      <c r="P193" s="86"/>
      <c r="Q193" s="86"/>
      <c r="R193" s="86"/>
      <c r="S193" s="86"/>
      <c r="T193" s="86"/>
      <c r="U193" s="86"/>
      <c r="V193" s="86"/>
      <c r="W193" s="86"/>
      <c r="X193" s="87"/>
      <c r="Y193" s="40"/>
      <c r="Z193" s="40"/>
      <c r="AA193" s="40"/>
      <c r="AB193" s="40"/>
      <c r="AC193" s="40"/>
      <c r="AD193" s="40"/>
      <c r="AE193" s="40"/>
      <c r="AT193" s="18" t="s">
        <v>145</v>
      </c>
      <c r="AU193" s="18" t="s">
        <v>90</v>
      </c>
    </row>
    <row r="194" s="2" customFormat="1" ht="24.15" customHeight="1">
      <c r="A194" s="40"/>
      <c r="B194" s="41"/>
      <c r="C194" s="254" t="s">
        <v>416</v>
      </c>
      <c r="D194" s="254" t="s">
        <v>178</v>
      </c>
      <c r="E194" s="255" t="s">
        <v>417</v>
      </c>
      <c r="F194" s="256" t="s">
        <v>418</v>
      </c>
      <c r="G194" s="257" t="s">
        <v>355</v>
      </c>
      <c r="H194" s="258">
        <v>1</v>
      </c>
      <c r="I194" s="259"/>
      <c r="J194" s="260"/>
      <c r="K194" s="261">
        <f>ROUND(P194*H194,2)</f>
        <v>0</v>
      </c>
      <c r="L194" s="256" t="s">
        <v>142</v>
      </c>
      <c r="M194" s="262"/>
      <c r="N194" s="263" t="s">
        <v>33</v>
      </c>
      <c r="O194" s="219" t="s">
        <v>49</v>
      </c>
      <c r="P194" s="220">
        <f>I194+J194</f>
        <v>0</v>
      </c>
      <c r="Q194" s="220">
        <f>ROUND(I194*H194,2)</f>
        <v>0</v>
      </c>
      <c r="R194" s="220">
        <f>ROUND(J194*H194,2)</f>
        <v>0</v>
      </c>
      <c r="S194" s="86"/>
      <c r="T194" s="221">
        <f>S194*H194</f>
        <v>0</v>
      </c>
      <c r="U194" s="221">
        <v>0.0035000000000000001</v>
      </c>
      <c r="V194" s="221">
        <f>U194*H194</f>
        <v>0.0035000000000000001</v>
      </c>
      <c r="W194" s="221">
        <v>0</v>
      </c>
      <c r="X194" s="222">
        <f>W194*H194</f>
        <v>0</v>
      </c>
      <c r="Y194" s="40"/>
      <c r="Z194" s="40"/>
      <c r="AA194" s="40"/>
      <c r="AB194" s="40"/>
      <c r="AC194" s="40"/>
      <c r="AD194" s="40"/>
      <c r="AE194" s="40"/>
      <c r="AR194" s="223" t="s">
        <v>181</v>
      </c>
      <c r="AT194" s="223" t="s">
        <v>178</v>
      </c>
      <c r="AU194" s="223" t="s">
        <v>90</v>
      </c>
      <c r="AY194" s="18" t="s">
        <v>135</v>
      </c>
      <c r="BE194" s="224">
        <f>IF(O194="základní",K194,0)</f>
        <v>0</v>
      </c>
      <c r="BF194" s="224">
        <f>IF(O194="snížená",K194,0)</f>
        <v>0</v>
      </c>
      <c r="BG194" s="224">
        <f>IF(O194="zákl. přenesená",K194,0)</f>
        <v>0</v>
      </c>
      <c r="BH194" s="224">
        <f>IF(O194="sníž. přenesená",K194,0)</f>
        <v>0</v>
      </c>
      <c r="BI194" s="224">
        <f>IF(O194="nulová",K194,0)</f>
        <v>0</v>
      </c>
      <c r="BJ194" s="18" t="s">
        <v>88</v>
      </c>
      <c r="BK194" s="224">
        <f>ROUND(P194*H194,2)</f>
        <v>0</v>
      </c>
      <c r="BL194" s="18" t="s">
        <v>143</v>
      </c>
      <c r="BM194" s="223" t="s">
        <v>419</v>
      </c>
    </row>
    <row r="195" s="2" customFormat="1">
      <c r="A195" s="40"/>
      <c r="B195" s="41"/>
      <c r="C195" s="42"/>
      <c r="D195" s="225" t="s">
        <v>145</v>
      </c>
      <c r="E195" s="42"/>
      <c r="F195" s="226" t="s">
        <v>418</v>
      </c>
      <c r="G195" s="42"/>
      <c r="H195" s="42"/>
      <c r="I195" s="227"/>
      <c r="J195" s="227"/>
      <c r="K195" s="42"/>
      <c r="L195" s="42"/>
      <c r="M195" s="46"/>
      <c r="N195" s="228"/>
      <c r="O195" s="229"/>
      <c r="P195" s="86"/>
      <c r="Q195" s="86"/>
      <c r="R195" s="86"/>
      <c r="S195" s="86"/>
      <c r="T195" s="86"/>
      <c r="U195" s="86"/>
      <c r="V195" s="86"/>
      <c r="W195" s="86"/>
      <c r="X195" s="87"/>
      <c r="Y195" s="40"/>
      <c r="Z195" s="40"/>
      <c r="AA195" s="40"/>
      <c r="AB195" s="40"/>
      <c r="AC195" s="40"/>
      <c r="AD195" s="40"/>
      <c r="AE195" s="40"/>
      <c r="AT195" s="18" t="s">
        <v>145</v>
      </c>
      <c r="AU195" s="18" t="s">
        <v>90</v>
      </c>
    </row>
    <row r="196" s="2" customFormat="1" ht="24.15" customHeight="1">
      <c r="A196" s="40"/>
      <c r="B196" s="41"/>
      <c r="C196" s="211" t="s">
        <v>420</v>
      </c>
      <c r="D196" s="211" t="s">
        <v>138</v>
      </c>
      <c r="E196" s="212" t="s">
        <v>421</v>
      </c>
      <c r="F196" s="213" t="s">
        <v>422</v>
      </c>
      <c r="G196" s="214" t="s">
        <v>313</v>
      </c>
      <c r="H196" s="215">
        <v>1527</v>
      </c>
      <c r="I196" s="216"/>
      <c r="J196" s="216"/>
      <c r="K196" s="217">
        <f>ROUND(P196*H196,2)</f>
        <v>0</v>
      </c>
      <c r="L196" s="213" t="s">
        <v>142</v>
      </c>
      <c r="M196" s="46"/>
      <c r="N196" s="218" t="s">
        <v>33</v>
      </c>
      <c r="O196" s="219" t="s">
        <v>49</v>
      </c>
      <c r="P196" s="220">
        <f>I196+J196</f>
        <v>0</v>
      </c>
      <c r="Q196" s="220">
        <f>ROUND(I196*H196,2)</f>
        <v>0</v>
      </c>
      <c r="R196" s="220">
        <f>ROUND(J196*H196,2)</f>
        <v>0</v>
      </c>
      <c r="S196" s="86"/>
      <c r="T196" s="221">
        <f>S196*H196</f>
        <v>0</v>
      </c>
      <c r="U196" s="221">
        <v>0.15540000000000001</v>
      </c>
      <c r="V196" s="221">
        <f>U196*H196</f>
        <v>237.29580000000001</v>
      </c>
      <c r="W196" s="221">
        <v>0</v>
      </c>
      <c r="X196" s="222">
        <f>W196*H196</f>
        <v>0</v>
      </c>
      <c r="Y196" s="40"/>
      <c r="Z196" s="40"/>
      <c r="AA196" s="40"/>
      <c r="AB196" s="40"/>
      <c r="AC196" s="40"/>
      <c r="AD196" s="40"/>
      <c r="AE196" s="40"/>
      <c r="AR196" s="223" t="s">
        <v>143</v>
      </c>
      <c r="AT196" s="223" t="s">
        <v>138</v>
      </c>
      <c r="AU196" s="223" t="s">
        <v>90</v>
      </c>
      <c r="AY196" s="18" t="s">
        <v>135</v>
      </c>
      <c r="BE196" s="224">
        <f>IF(O196="základní",K196,0)</f>
        <v>0</v>
      </c>
      <c r="BF196" s="224">
        <f>IF(O196="snížená",K196,0)</f>
        <v>0</v>
      </c>
      <c r="BG196" s="224">
        <f>IF(O196="zákl. přenesená",K196,0)</f>
        <v>0</v>
      </c>
      <c r="BH196" s="224">
        <f>IF(O196="sníž. přenesená",K196,0)</f>
        <v>0</v>
      </c>
      <c r="BI196" s="224">
        <f>IF(O196="nulová",K196,0)</f>
        <v>0</v>
      </c>
      <c r="BJ196" s="18" t="s">
        <v>88</v>
      </c>
      <c r="BK196" s="224">
        <f>ROUND(P196*H196,2)</f>
        <v>0</v>
      </c>
      <c r="BL196" s="18" t="s">
        <v>143</v>
      </c>
      <c r="BM196" s="223" t="s">
        <v>423</v>
      </c>
    </row>
    <row r="197" s="2" customFormat="1">
      <c r="A197" s="40"/>
      <c r="B197" s="41"/>
      <c r="C197" s="42"/>
      <c r="D197" s="225" t="s">
        <v>145</v>
      </c>
      <c r="E197" s="42"/>
      <c r="F197" s="226" t="s">
        <v>424</v>
      </c>
      <c r="G197" s="42"/>
      <c r="H197" s="42"/>
      <c r="I197" s="227"/>
      <c r="J197" s="227"/>
      <c r="K197" s="42"/>
      <c r="L197" s="42"/>
      <c r="M197" s="46"/>
      <c r="N197" s="228"/>
      <c r="O197" s="229"/>
      <c r="P197" s="86"/>
      <c r="Q197" s="86"/>
      <c r="R197" s="86"/>
      <c r="S197" s="86"/>
      <c r="T197" s="86"/>
      <c r="U197" s="86"/>
      <c r="V197" s="86"/>
      <c r="W197" s="86"/>
      <c r="X197" s="87"/>
      <c r="Y197" s="40"/>
      <c r="Z197" s="40"/>
      <c r="AA197" s="40"/>
      <c r="AB197" s="40"/>
      <c r="AC197" s="40"/>
      <c r="AD197" s="40"/>
      <c r="AE197" s="40"/>
      <c r="AT197" s="18" t="s">
        <v>145</v>
      </c>
      <c r="AU197" s="18" t="s">
        <v>90</v>
      </c>
    </row>
    <row r="198" s="2" customFormat="1">
      <c r="A198" s="40"/>
      <c r="B198" s="41"/>
      <c r="C198" s="42"/>
      <c r="D198" s="230" t="s">
        <v>147</v>
      </c>
      <c r="E198" s="42"/>
      <c r="F198" s="231" t="s">
        <v>425</v>
      </c>
      <c r="G198" s="42"/>
      <c r="H198" s="42"/>
      <c r="I198" s="227"/>
      <c r="J198" s="227"/>
      <c r="K198" s="42"/>
      <c r="L198" s="42"/>
      <c r="M198" s="46"/>
      <c r="N198" s="228"/>
      <c r="O198" s="229"/>
      <c r="P198" s="86"/>
      <c r="Q198" s="86"/>
      <c r="R198" s="86"/>
      <c r="S198" s="86"/>
      <c r="T198" s="86"/>
      <c r="U198" s="86"/>
      <c r="V198" s="86"/>
      <c r="W198" s="86"/>
      <c r="X198" s="87"/>
      <c r="Y198" s="40"/>
      <c r="Z198" s="40"/>
      <c r="AA198" s="40"/>
      <c r="AB198" s="40"/>
      <c r="AC198" s="40"/>
      <c r="AD198" s="40"/>
      <c r="AE198" s="40"/>
      <c r="AT198" s="18" t="s">
        <v>147</v>
      </c>
      <c r="AU198" s="18" t="s">
        <v>90</v>
      </c>
    </row>
    <row r="199" s="13" customFormat="1">
      <c r="A199" s="13"/>
      <c r="B199" s="232"/>
      <c r="C199" s="233"/>
      <c r="D199" s="225" t="s">
        <v>166</v>
      </c>
      <c r="E199" s="234" t="s">
        <v>33</v>
      </c>
      <c r="F199" s="235" t="s">
        <v>426</v>
      </c>
      <c r="G199" s="233"/>
      <c r="H199" s="236">
        <v>55</v>
      </c>
      <c r="I199" s="237"/>
      <c r="J199" s="237"/>
      <c r="K199" s="233"/>
      <c r="L199" s="233"/>
      <c r="M199" s="238"/>
      <c r="N199" s="239"/>
      <c r="O199" s="240"/>
      <c r="P199" s="240"/>
      <c r="Q199" s="240"/>
      <c r="R199" s="240"/>
      <c r="S199" s="240"/>
      <c r="T199" s="240"/>
      <c r="U199" s="240"/>
      <c r="V199" s="240"/>
      <c r="W199" s="240"/>
      <c r="X199" s="241"/>
      <c r="Y199" s="13"/>
      <c r="Z199" s="13"/>
      <c r="AA199" s="13"/>
      <c r="AB199" s="13"/>
      <c r="AC199" s="13"/>
      <c r="AD199" s="13"/>
      <c r="AE199" s="13"/>
      <c r="AT199" s="242" t="s">
        <v>166</v>
      </c>
      <c r="AU199" s="242" t="s">
        <v>90</v>
      </c>
      <c r="AV199" s="13" t="s">
        <v>90</v>
      </c>
      <c r="AW199" s="13" t="s">
        <v>5</v>
      </c>
      <c r="AX199" s="13" t="s">
        <v>80</v>
      </c>
      <c r="AY199" s="242" t="s">
        <v>135</v>
      </c>
    </row>
    <row r="200" s="13" customFormat="1">
      <c r="A200" s="13"/>
      <c r="B200" s="232"/>
      <c r="C200" s="233"/>
      <c r="D200" s="225" t="s">
        <v>166</v>
      </c>
      <c r="E200" s="234" t="s">
        <v>33</v>
      </c>
      <c r="F200" s="235" t="s">
        <v>427</v>
      </c>
      <c r="G200" s="233"/>
      <c r="H200" s="236">
        <v>1472</v>
      </c>
      <c r="I200" s="237"/>
      <c r="J200" s="237"/>
      <c r="K200" s="233"/>
      <c r="L200" s="233"/>
      <c r="M200" s="238"/>
      <c r="N200" s="239"/>
      <c r="O200" s="240"/>
      <c r="P200" s="240"/>
      <c r="Q200" s="240"/>
      <c r="R200" s="240"/>
      <c r="S200" s="240"/>
      <c r="T200" s="240"/>
      <c r="U200" s="240"/>
      <c r="V200" s="240"/>
      <c r="W200" s="240"/>
      <c r="X200" s="241"/>
      <c r="Y200" s="13"/>
      <c r="Z200" s="13"/>
      <c r="AA200" s="13"/>
      <c r="AB200" s="13"/>
      <c r="AC200" s="13"/>
      <c r="AD200" s="13"/>
      <c r="AE200" s="13"/>
      <c r="AT200" s="242" t="s">
        <v>166</v>
      </c>
      <c r="AU200" s="242" t="s">
        <v>90</v>
      </c>
      <c r="AV200" s="13" t="s">
        <v>90</v>
      </c>
      <c r="AW200" s="13" t="s">
        <v>5</v>
      </c>
      <c r="AX200" s="13" t="s">
        <v>80</v>
      </c>
      <c r="AY200" s="242" t="s">
        <v>135</v>
      </c>
    </row>
    <row r="201" s="14" customFormat="1">
      <c r="A201" s="14"/>
      <c r="B201" s="243"/>
      <c r="C201" s="244"/>
      <c r="D201" s="225" t="s">
        <v>166</v>
      </c>
      <c r="E201" s="245" t="s">
        <v>33</v>
      </c>
      <c r="F201" s="246" t="s">
        <v>170</v>
      </c>
      <c r="G201" s="244"/>
      <c r="H201" s="247">
        <v>1527</v>
      </c>
      <c r="I201" s="248"/>
      <c r="J201" s="248"/>
      <c r="K201" s="244"/>
      <c r="L201" s="244"/>
      <c r="M201" s="249"/>
      <c r="N201" s="250"/>
      <c r="O201" s="251"/>
      <c r="P201" s="251"/>
      <c r="Q201" s="251"/>
      <c r="R201" s="251"/>
      <c r="S201" s="251"/>
      <c r="T201" s="251"/>
      <c r="U201" s="251"/>
      <c r="V201" s="251"/>
      <c r="W201" s="251"/>
      <c r="X201" s="252"/>
      <c r="Y201" s="14"/>
      <c r="Z201" s="14"/>
      <c r="AA201" s="14"/>
      <c r="AB201" s="14"/>
      <c r="AC201" s="14"/>
      <c r="AD201" s="14"/>
      <c r="AE201" s="14"/>
      <c r="AT201" s="253" t="s">
        <v>166</v>
      </c>
      <c r="AU201" s="253" t="s">
        <v>90</v>
      </c>
      <c r="AV201" s="14" t="s">
        <v>143</v>
      </c>
      <c r="AW201" s="14" t="s">
        <v>5</v>
      </c>
      <c r="AX201" s="14" t="s">
        <v>88</v>
      </c>
      <c r="AY201" s="253" t="s">
        <v>135</v>
      </c>
    </row>
    <row r="202" s="2" customFormat="1" ht="24.15" customHeight="1">
      <c r="A202" s="40"/>
      <c r="B202" s="41"/>
      <c r="C202" s="254" t="s">
        <v>428</v>
      </c>
      <c r="D202" s="254" t="s">
        <v>178</v>
      </c>
      <c r="E202" s="255" t="s">
        <v>429</v>
      </c>
      <c r="F202" s="256" t="s">
        <v>430</v>
      </c>
      <c r="G202" s="257" t="s">
        <v>313</v>
      </c>
      <c r="H202" s="258">
        <v>1501.4400000000001</v>
      </c>
      <c r="I202" s="259"/>
      <c r="J202" s="260"/>
      <c r="K202" s="261">
        <f>ROUND(P202*H202,2)</f>
        <v>0</v>
      </c>
      <c r="L202" s="256" t="s">
        <v>142</v>
      </c>
      <c r="M202" s="262"/>
      <c r="N202" s="263" t="s">
        <v>33</v>
      </c>
      <c r="O202" s="219" t="s">
        <v>49</v>
      </c>
      <c r="P202" s="220">
        <f>I202+J202</f>
        <v>0</v>
      </c>
      <c r="Q202" s="220">
        <f>ROUND(I202*H202,2)</f>
        <v>0</v>
      </c>
      <c r="R202" s="220">
        <f>ROUND(J202*H202,2)</f>
        <v>0</v>
      </c>
      <c r="S202" s="86"/>
      <c r="T202" s="221">
        <f>S202*H202</f>
        <v>0</v>
      </c>
      <c r="U202" s="221">
        <v>0.056000000000000001</v>
      </c>
      <c r="V202" s="221">
        <f>U202*H202</f>
        <v>84.080640000000002</v>
      </c>
      <c r="W202" s="221">
        <v>0</v>
      </c>
      <c r="X202" s="222">
        <f>W202*H202</f>
        <v>0</v>
      </c>
      <c r="Y202" s="40"/>
      <c r="Z202" s="40"/>
      <c r="AA202" s="40"/>
      <c r="AB202" s="40"/>
      <c r="AC202" s="40"/>
      <c r="AD202" s="40"/>
      <c r="AE202" s="40"/>
      <c r="AR202" s="223" t="s">
        <v>181</v>
      </c>
      <c r="AT202" s="223" t="s">
        <v>178</v>
      </c>
      <c r="AU202" s="223" t="s">
        <v>90</v>
      </c>
      <c r="AY202" s="18" t="s">
        <v>135</v>
      </c>
      <c r="BE202" s="224">
        <f>IF(O202="základní",K202,0)</f>
        <v>0</v>
      </c>
      <c r="BF202" s="224">
        <f>IF(O202="snížená",K202,0)</f>
        <v>0</v>
      </c>
      <c r="BG202" s="224">
        <f>IF(O202="zákl. přenesená",K202,0)</f>
        <v>0</v>
      </c>
      <c r="BH202" s="224">
        <f>IF(O202="sníž. přenesená",K202,0)</f>
        <v>0</v>
      </c>
      <c r="BI202" s="224">
        <f>IF(O202="nulová",K202,0)</f>
        <v>0</v>
      </c>
      <c r="BJ202" s="18" t="s">
        <v>88</v>
      </c>
      <c r="BK202" s="224">
        <f>ROUND(P202*H202,2)</f>
        <v>0</v>
      </c>
      <c r="BL202" s="18" t="s">
        <v>143</v>
      </c>
      <c r="BM202" s="223" t="s">
        <v>431</v>
      </c>
    </row>
    <row r="203" s="2" customFormat="1">
      <c r="A203" s="40"/>
      <c r="B203" s="41"/>
      <c r="C203" s="42"/>
      <c r="D203" s="225" t="s">
        <v>145</v>
      </c>
      <c r="E203" s="42"/>
      <c r="F203" s="226" t="s">
        <v>430</v>
      </c>
      <c r="G203" s="42"/>
      <c r="H203" s="42"/>
      <c r="I203" s="227"/>
      <c r="J203" s="227"/>
      <c r="K203" s="42"/>
      <c r="L203" s="42"/>
      <c r="M203" s="46"/>
      <c r="N203" s="228"/>
      <c r="O203" s="229"/>
      <c r="P203" s="86"/>
      <c r="Q203" s="86"/>
      <c r="R203" s="86"/>
      <c r="S203" s="86"/>
      <c r="T203" s="86"/>
      <c r="U203" s="86"/>
      <c r="V203" s="86"/>
      <c r="W203" s="86"/>
      <c r="X203" s="87"/>
      <c r="Y203" s="40"/>
      <c r="Z203" s="40"/>
      <c r="AA203" s="40"/>
      <c r="AB203" s="40"/>
      <c r="AC203" s="40"/>
      <c r="AD203" s="40"/>
      <c r="AE203" s="40"/>
      <c r="AT203" s="18" t="s">
        <v>145</v>
      </c>
      <c r="AU203" s="18" t="s">
        <v>90</v>
      </c>
    </row>
    <row r="204" s="13" customFormat="1">
      <c r="A204" s="13"/>
      <c r="B204" s="232"/>
      <c r="C204" s="233"/>
      <c r="D204" s="225" t="s">
        <v>166</v>
      </c>
      <c r="E204" s="233"/>
      <c r="F204" s="235" t="s">
        <v>432</v>
      </c>
      <c r="G204" s="233"/>
      <c r="H204" s="236">
        <v>1501.4400000000001</v>
      </c>
      <c r="I204" s="237"/>
      <c r="J204" s="237"/>
      <c r="K204" s="233"/>
      <c r="L204" s="233"/>
      <c r="M204" s="238"/>
      <c r="N204" s="239"/>
      <c r="O204" s="240"/>
      <c r="P204" s="240"/>
      <c r="Q204" s="240"/>
      <c r="R204" s="240"/>
      <c r="S204" s="240"/>
      <c r="T204" s="240"/>
      <c r="U204" s="240"/>
      <c r="V204" s="240"/>
      <c r="W204" s="240"/>
      <c r="X204" s="241"/>
      <c r="Y204" s="13"/>
      <c r="Z204" s="13"/>
      <c r="AA204" s="13"/>
      <c r="AB204" s="13"/>
      <c r="AC204" s="13"/>
      <c r="AD204" s="13"/>
      <c r="AE204" s="13"/>
      <c r="AT204" s="242" t="s">
        <v>166</v>
      </c>
      <c r="AU204" s="242" t="s">
        <v>90</v>
      </c>
      <c r="AV204" s="13" t="s">
        <v>90</v>
      </c>
      <c r="AW204" s="13" t="s">
        <v>4</v>
      </c>
      <c r="AX204" s="13" t="s">
        <v>88</v>
      </c>
      <c r="AY204" s="242" t="s">
        <v>135</v>
      </c>
    </row>
    <row r="205" s="2" customFormat="1" ht="24.15" customHeight="1">
      <c r="A205" s="40"/>
      <c r="B205" s="41"/>
      <c r="C205" s="254" t="s">
        <v>433</v>
      </c>
      <c r="D205" s="254" t="s">
        <v>178</v>
      </c>
      <c r="E205" s="255" t="s">
        <v>434</v>
      </c>
      <c r="F205" s="256" t="s">
        <v>435</v>
      </c>
      <c r="G205" s="257" t="s">
        <v>313</v>
      </c>
      <c r="H205" s="258">
        <v>56.100000000000001</v>
      </c>
      <c r="I205" s="259"/>
      <c r="J205" s="260"/>
      <c r="K205" s="261">
        <f>ROUND(P205*H205,2)</f>
        <v>0</v>
      </c>
      <c r="L205" s="256" t="s">
        <v>142</v>
      </c>
      <c r="M205" s="262"/>
      <c r="N205" s="263" t="s">
        <v>33</v>
      </c>
      <c r="O205" s="219" t="s">
        <v>49</v>
      </c>
      <c r="P205" s="220">
        <f>I205+J205</f>
        <v>0</v>
      </c>
      <c r="Q205" s="220">
        <f>ROUND(I205*H205,2)</f>
        <v>0</v>
      </c>
      <c r="R205" s="220">
        <f>ROUND(J205*H205,2)</f>
        <v>0</v>
      </c>
      <c r="S205" s="86"/>
      <c r="T205" s="221">
        <f>S205*H205</f>
        <v>0</v>
      </c>
      <c r="U205" s="221">
        <v>0.080000000000000002</v>
      </c>
      <c r="V205" s="221">
        <f>U205*H205</f>
        <v>4.4880000000000004</v>
      </c>
      <c r="W205" s="221">
        <v>0</v>
      </c>
      <c r="X205" s="222">
        <f>W205*H205</f>
        <v>0</v>
      </c>
      <c r="Y205" s="40"/>
      <c r="Z205" s="40"/>
      <c r="AA205" s="40"/>
      <c r="AB205" s="40"/>
      <c r="AC205" s="40"/>
      <c r="AD205" s="40"/>
      <c r="AE205" s="40"/>
      <c r="AR205" s="223" t="s">
        <v>181</v>
      </c>
      <c r="AT205" s="223" t="s">
        <v>178</v>
      </c>
      <c r="AU205" s="223" t="s">
        <v>90</v>
      </c>
      <c r="AY205" s="18" t="s">
        <v>135</v>
      </c>
      <c r="BE205" s="224">
        <f>IF(O205="základní",K205,0)</f>
        <v>0</v>
      </c>
      <c r="BF205" s="224">
        <f>IF(O205="snížená",K205,0)</f>
        <v>0</v>
      </c>
      <c r="BG205" s="224">
        <f>IF(O205="zákl. přenesená",K205,0)</f>
        <v>0</v>
      </c>
      <c r="BH205" s="224">
        <f>IF(O205="sníž. přenesená",K205,0)</f>
        <v>0</v>
      </c>
      <c r="BI205" s="224">
        <f>IF(O205="nulová",K205,0)</f>
        <v>0</v>
      </c>
      <c r="BJ205" s="18" t="s">
        <v>88</v>
      </c>
      <c r="BK205" s="224">
        <f>ROUND(P205*H205,2)</f>
        <v>0</v>
      </c>
      <c r="BL205" s="18" t="s">
        <v>143</v>
      </c>
      <c r="BM205" s="223" t="s">
        <v>436</v>
      </c>
    </row>
    <row r="206" s="2" customFormat="1">
      <c r="A206" s="40"/>
      <c r="B206" s="41"/>
      <c r="C206" s="42"/>
      <c r="D206" s="225" t="s">
        <v>145</v>
      </c>
      <c r="E206" s="42"/>
      <c r="F206" s="226" t="s">
        <v>435</v>
      </c>
      <c r="G206" s="42"/>
      <c r="H206" s="42"/>
      <c r="I206" s="227"/>
      <c r="J206" s="227"/>
      <c r="K206" s="42"/>
      <c r="L206" s="42"/>
      <c r="M206" s="46"/>
      <c r="N206" s="228"/>
      <c r="O206" s="229"/>
      <c r="P206" s="86"/>
      <c r="Q206" s="86"/>
      <c r="R206" s="86"/>
      <c r="S206" s="86"/>
      <c r="T206" s="86"/>
      <c r="U206" s="86"/>
      <c r="V206" s="86"/>
      <c r="W206" s="86"/>
      <c r="X206" s="87"/>
      <c r="Y206" s="40"/>
      <c r="Z206" s="40"/>
      <c r="AA206" s="40"/>
      <c r="AB206" s="40"/>
      <c r="AC206" s="40"/>
      <c r="AD206" s="40"/>
      <c r="AE206" s="40"/>
      <c r="AT206" s="18" t="s">
        <v>145</v>
      </c>
      <c r="AU206" s="18" t="s">
        <v>90</v>
      </c>
    </row>
    <row r="207" s="13" customFormat="1">
      <c r="A207" s="13"/>
      <c r="B207" s="232"/>
      <c r="C207" s="233"/>
      <c r="D207" s="225" t="s">
        <v>166</v>
      </c>
      <c r="E207" s="233"/>
      <c r="F207" s="235" t="s">
        <v>437</v>
      </c>
      <c r="G207" s="233"/>
      <c r="H207" s="236">
        <v>56.100000000000001</v>
      </c>
      <c r="I207" s="237"/>
      <c r="J207" s="237"/>
      <c r="K207" s="233"/>
      <c r="L207" s="233"/>
      <c r="M207" s="238"/>
      <c r="N207" s="239"/>
      <c r="O207" s="240"/>
      <c r="P207" s="240"/>
      <c r="Q207" s="240"/>
      <c r="R207" s="240"/>
      <c r="S207" s="240"/>
      <c r="T207" s="240"/>
      <c r="U207" s="240"/>
      <c r="V207" s="240"/>
      <c r="W207" s="240"/>
      <c r="X207" s="241"/>
      <c r="Y207" s="13"/>
      <c r="Z207" s="13"/>
      <c r="AA207" s="13"/>
      <c r="AB207" s="13"/>
      <c r="AC207" s="13"/>
      <c r="AD207" s="13"/>
      <c r="AE207" s="13"/>
      <c r="AT207" s="242" t="s">
        <v>166</v>
      </c>
      <c r="AU207" s="242" t="s">
        <v>90</v>
      </c>
      <c r="AV207" s="13" t="s">
        <v>90</v>
      </c>
      <c r="AW207" s="13" t="s">
        <v>4</v>
      </c>
      <c r="AX207" s="13" t="s">
        <v>88</v>
      </c>
      <c r="AY207" s="242" t="s">
        <v>135</v>
      </c>
    </row>
    <row r="208" s="2" customFormat="1" ht="24.15" customHeight="1">
      <c r="A208" s="40"/>
      <c r="B208" s="41"/>
      <c r="C208" s="211" t="s">
        <v>438</v>
      </c>
      <c r="D208" s="211" t="s">
        <v>138</v>
      </c>
      <c r="E208" s="212" t="s">
        <v>439</v>
      </c>
      <c r="F208" s="213" t="s">
        <v>440</v>
      </c>
      <c r="G208" s="214" t="s">
        <v>313</v>
      </c>
      <c r="H208" s="215">
        <v>24</v>
      </c>
      <c r="I208" s="216"/>
      <c r="J208" s="216"/>
      <c r="K208" s="217">
        <f>ROUND(P208*H208,2)</f>
        <v>0</v>
      </c>
      <c r="L208" s="213" t="s">
        <v>142</v>
      </c>
      <c r="M208" s="46"/>
      <c r="N208" s="218" t="s">
        <v>33</v>
      </c>
      <c r="O208" s="219" t="s">
        <v>49</v>
      </c>
      <c r="P208" s="220">
        <f>I208+J208</f>
        <v>0</v>
      </c>
      <c r="Q208" s="220">
        <f>ROUND(I208*H208,2)</f>
        <v>0</v>
      </c>
      <c r="R208" s="220">
        <f>ROUND(J208*H208,2)</f>
        <v>0</v>
      </c>
      <c r="S208" s="86"/>
      <c r="T208" s="221">
        <f>S208*H208</f>
        <v>0</v>
      </c>
      <c r="U208" s="221">
        <v>0.1295</v>
      </c>
      <c r="V208" s="221">
        <f>U208*H208</f>
        <v>3.1080000000000001</v>
      </c>
      <c r="W208" s="221">
        <v>0</v>
      </c>
      <c r="X208" s="222">
        <f>W208*H208</f>
        <v>0</v>
      </c>
      <c r="Y208" s="40"/>
      <c r="Z208" s="40"/>
      <c r="AA208" s="40"/>
      <c r="AB208" s="40"/>
      <c r="AC208" s="40"/>
      <c r="AD208" s="40"/>
      <c r="AE208" s="40"/>
      <c r="AR208" s="223" t="s">
        <v>143</v>
      </c>
      <c r="AT208" s="223" t="s">
        <v>138</v>
      </c>
      <c r="AU208" s="223" t="s">
        <v>90</v>
      </c>
      <c r="AY208" s="18" t="s">
        <v>135</v>
      </c>
      <c r="BE208" s="224">
        <f>IF(O208="základní",K208,0)</f>
        <v>0</v>
      </c>
      <c r="BF208" s="224">
        <f>IF(O208="snížená",K208,0)</f>
        <v>0</v>
      </c>
      <c r="BG208" s="224">
        <f>IF(O208="zákl. přenesená",K208,0)</f>
        <v>0</v>
      </c>
      <c r="BH208" s="224">
        <f>IF(O208="sníž. přenesená",K208,0)</f>
        <v>0</v>
      </c>
      <c r="BI208" s="224">
        <f>IF(O208="nulová",K208,0)</f>
        <v>0</v>
      </c>
      <c r="BJ208" s="18" t="s">
        <v>88</v>
      </c>
      <c r="BK208" s="224">
        <f>ROUND(P208*H208,2)</f>
        <v>0</v>
      </c>
      <c r="BL208" s="18" t="s">
        <v>143</v>
      </c>
      <c r="BM208" s="223" t="s">
        <v>441</v>
      </c>
    </row>
    <row r="209" s="2" customFormat="1">
      <c r="A209" s="40"/>
      <c r="B209" s="41"/>
      <c r="C209" s="42"/>
      <c r="D209" s="225" t="s">
        <v>145</v>
      </c>
      <c r="E209" s="42"/>
      <c r="F209" s="226" t="s">
        <v>442</v>
      </c>
      <c r="G209" s="42"/>
      <c r="H209" s="42"/>
      <c r="I209" s="227"/>
      <c r="J209" s="227"/>
      <c r="K209" s="42"/>
      <c r="L209" s="42"/>
      <c r="M209" s="46"/>
      <c r="N209" s="228"/>
      <c r="O209" s="229"/>
      <c r="P209" s="86"/>
      <c r="Q209" s="86"/>
      <c r="R209" s="86"/>
      <c r="S209" s="86"/>
      <c r="T209" s="86"/>
      <c r="U209" s="86"/>
      <c r="V209" s="86"/>
      <c r="W209" s="86"/>
      <c r="X209" s="87"/>
      <c r="Y209" s="40"/>
      <c r="Z209" s="40"/>
      <c r="AA209" s="40"/>
      <c r="AB209" s="40"/>
      <c r="AC209" s="40"/>
      <c r="AD209" s="40"/>
      <c r="AE209" s="40"/>
      <c r="AT209" s="18" t="s">
        <v>145</v>
      </c>
      <c r="AU209" s="18" t="s">
        <v>90</v>
      </c>
    </row>
    <row r="210" s="2" customFormat="1">
      <c r="A210" s="40"/>
      <c r="B210" s="41"/>
      <c r="C210" s="42"/>
      <c r="D210" s="230" t="s">
        <v>147</v>
      </c>
      <c r="E210" s="42"/>
      <c r="F210" s="231" t="s">
        <v>443</v>
      </c>
      <c r="G210" s="42"/>
      <c r="H210" s="42"/>
      <c r="I210" s="227"/>
      <c r="J210" s="227"/>
      <c r="K210" s="42"/>
      <c r="L210" s="42"/>
      <c r="M210" s="46"/>
      <c r="N210" s="228"/>
      <c r="O210" s="229"/>
      <c r="P210" s="86"/>
      <c r="Q210" s="86"/>
      <c r="R210" s="86"/>
      <c r="S210" s="86"/>
      <c r="T210" s="86"/>
      <c r="U210" s="86"/>
      <c r="V210" s="86"/>
      <c r="W210" s="86"/>
      <c r="X210" s="87"/>
      <c r="Y210" s="40"/>
      <c r="Z210" s="40"/>
      <c r="AA210" s="40"/>
      <c r="AB210" s="40"/>
      <c r="AC210" s="40"/>
      <c r="AD210" s="40"/>
      <c r="AE210" s="40"/>
      <c r="AT210" s="18" t="s">
        <v>147</v>
      </c>
      <c r="AU210" s="18" t="s">
        <v>90</v>
      </c>
    </row>
    <row r="211" s="2" customFormat="1" ht="24.15" customHeight="1">
      <c r="A211" s="40"/>
      <c r="B211" s="41"/>
      <c r="C211" s="254" t="s">
        <v>444</v>
      </c>
      <c r="D211" s="254" t="s">
        <v>178</v>
      </c>
      <c r="E211" s="255" t="s">
        <v>445</v>
      </c>
      <c r="F211" s="256" t="s">
        <v>446</v>
      </c>
      <c r="G211" s="257" t="s">
        <v>313</v>
      </c>
      <c r="H211" s="258">
        <v>24.48</v>
      </c>
      <c r="I211" s="259"/>
      <c r="J211" s="260"/>
      <c r="K211" s="261">
        <f>ROUND(P211*H211,2)</f>
        <v>0</v>
      </c>
      <c r="L211" s="256" t="s">
        <v>142</v>
      </c>
      <c r="M211" s="262"/>
      <c r="N211" s="263" t="s">
        <v>33</v>
      </c>
      <c r="O211" s="219" t="s">
        <v>49</v>
      </c>
      <c r="P211" s="220">
        <f>I211+J211</f>
        <v>0</v>
      </c>
      <c r="Q211" s="220">
        <f>ROUND(I211*H211,2)</f>
        <v>0</v>
      </c>
      <c r="R211" s="220">
        <f>ROUND(J211*H211,2)</f>
        <v>0</v>
      </c>
      <c r="S211" s="86"/>
      <c r="T211" s="221">
        <f>S211*H211</f>
        <v>0</v>
      </c>
      <c r="U211" s="221">
        <v>0.028000000000000001</v>
      </c>
      <c r="V211" s="221">
        <f>U211*H211</f>
        <v>0.68544000000000005</v>
      </c>
      <c r="W211" s="221">
        <v>0</v>
      </c>
      <c r="X211" s="222">
        <f>W211*H211</f>
        <v>0</v>
      </c>
      <c r="Y211" s="40"/>
      <c r="Z211" s="40"/>
      <c r="AA211" s="40"/>
      <c r="AB211" s="40"/>
      <c r="AC211" s="40"/>
      <c r="AD211" s="40"/>
      <c r="AE211" s="40"/>
      <c r="AR211" s="223" t="s">
        <v>181</v>
      </c>
      <c r="AT211" s="223" t="s">
        <v>178</v>
      </c>
      <c r="AU211" s="223" t="s">
        <v>90</v>
      </c>
      <c r="AY211" s="18" t="s">
        <v>135</v>
      </c>
      <c r="BE211" s="224">
        <f>IF(O211="základní",K211,0)</f>
        <v>0</v>
      </c>
      <c r="BF211" s="224">
        <f>IF(O211="snížená",K211,0)</f>
        <v>0</v>
      </c>
      <c r="BG211" s="224">
        <f>IF(O211="zákl. přenesená",K211,0)</f>
        <v>0</v>
      </c>
      <c r="BH211" s="224">
        <f>IF(O211="sníž. přenesená",K211,0)</f>
        <v>0</v>
      </c>
      <c r="BI211" s="224">
        <f>IF(O211="nulová",K211,0)</f>
        <v>0</v>
      </c>
      <c r="BJ211" s="18" t="s">
        <v>88</v>
      </c>
      <c r="BK211" s="224">
        <f>ROUND(P211*H211,2)</f>
        <v>0</v>
      </c>
      <c r="BL211" s="18" t="s">
        <v>143</v>
      </c>
      <c r="BM211" s="223" t="s">
        <v>447</v>
      </c>
    </row>
    <row r="212" s="2" customFormat="1">
      <c r="A212" s="40"/>
      <c r="B212" s="41"/>
      <c r="C212" s="42"/>
      <c r="D212" s="225" t="s">
        <v>145</v>
      </c>
      <c r="E212" s="42"/>
      <c r="F212" s="226" t="s">
        <v>446</v>
      </c>
      <c r="G212" s="42"/>
      <c r="H212" s="42"/>
      <c r="I212" s="227"/>
      <c r="J212" s="227"/>
      <c r="K212" s="42"/>
      <c r="L212" s="42"/>
      <c r="M212" s="46"/>
      <c r="N212" s="228"/>
      <c r="O212" s="229"/>
      <c r="P212" s="86"/>
      <c r="Q212" s="86"/>
      <c r="R212" s="86"/>
      <c r="S212" s="86"/>
      <c r="T212" s="86"/>
      <c r="U212" s="86"/>
      <c r="V212" s="86"/>
      <c r="W212" s="86"/>
      <c r="X212" s="87"/>
      <c r="Y212" s="40"/>
      <c r="Z212" s="40"/>
      <c r="AA212" s="40"/>
      <c r="AB212" s="40"/>
      <c r="AC212" s="40"/>
      <c r="AD212" s="40"/>
      <c r="AE212" s="40"/>
      <c r="AT212" s="18" t="s">
        <v>145</v>
      </c>
      <c r="AU212" s="18" t="s">
        <v>90</v>
      </c>
    </row>
    <row r="213" s="13" customFormat="1">
      <c r="A213" s="13"/>
      <c r="B213" s="232"/>
      <c r="C213" s="233"/>
      <c r="D213" s="225" t="s">
        <v>166</v>
      </c>
      <c r="E213" s="233"/>
      <c r="F213" s="235" t="s">
        <v>448</v>
      </c>
      <c r="G213" s="233"/>
      <c r="H213" s="236">
        <v>24.48</v>
      </c>
      <c r="I213" s="237"/>
      <c r="J213" s="237"/>
      <c r="K213" s="233"/>
      <c r="L213" s="233"/>
      <c r="M213" s="238"/>
      <c r="N213" s="239"/>
      <c r="O213" s="240"/>
      <c r="P213" s="240"/>
      <c r="Q213" s="240"/>
      <c r="R213" s="240"/>
      <c r="S213" s="240"/>
      <c r="T213" s="240"/>
      <c r="U213" s="240"/>
      <c r="V213" s="240"/>
      <c r="W213" s="240"/>
      <c r="X213" s="241"/>
      <c r="Y213" s="13"/>
      <c r="Z213" s="13"/>
      <c r="AA213" s="13"/>
      <c r="AB213" s="13"/>
      <c r="AC213" s="13"/>
      <c r="AD213" s="13"/>
      <c r="AE213" s="13"/>
      <c r="AT213" s="242" t="s">
        <v>166</v>
      </c>
      <c r="AU213" s="242" t="s">
        <v>90</v>
      </c>
      <c r="AV213" s="13" t="s">
        <v>90</v>
      </c>
      <c r="AW213" s="13" t="s">
        <v>4</v>
      </c>
      <c r="AX213" s="13" t="s">
        <v>88</v>
      </c>
      <c r="AY213" s="242" t="s">
        <v>135</v>
      </c>
    </row>
    <row r="214" s="2" customFormat="1" ht="24.15" customHeight="1">
      <c r="A214" s="40"/>
      <c r="B214" s="41"/>
      <c r="C214" s="211" t="s">
        <v>449</v>
      </c>
      <c r="D214" s="211" t="s">
        <v>138</v>
      </c>
      <c r="E214" s="212" t="s">
        <v>450</v>
      </c>
      <c r="F214" s="213" t="s">
        <v>451</v>
      </c>
      <c r="G214" s="214" t="s">
        <v>313</v>
      </c>
      <c r="H214" s="215">
        <v>204</v>
      </c>
      <c r="I214" s="216"/>
      <c r="J214" s="216"/>
      <c r="K214" s="217">
        <f>ROUND(P214*H214,2)</f>
        <v>0</v>
      </c>
      <c r="L214" s="213" t="s">
        <v>142</v>
      </c>
      <c r="M214" s="46"/>
      <c r="N214" s="218" t="s">
        <v>33</v>
      </c>
      <c r="O214" s="219" t="s">
        <v>49</v>
      </c>
      <c r="P214" s="220">
        <f>I214+J214</f>
        <v>0</v>
      </c>
      <c r="Q214" s="220">
        <f>ROUND(I214*H214,2)</f>
        <v>0</v>
      </c>
      <c r="R214" s="220">
        <f>ROUND(J214*H214,2)</f>
        <v>0</v>
      </c>
      <c r="S214" s="86"/>
      <c r="T214" s="221">
        <f>S214*H214</f>
        <v>0</v>
      </c>
      <c r="U214" s="221">
        <v>0</v>
      </c>
      <c r="V214" s="221">
        <f>U214*H214</f>
        <v>0</v>
      </c>
      <c r="W214" s="221">
        <v>0</v>
      </c>
      <c r="X214" s="222">
        <f>W214*H214</f>
        <v>0</v>
      </c>
      <c r="Y214" s="40"/>
      <c r="Z214" s="40"/>
      <c r="AA214" s="40"/>
      <c r="AB214" s="40"/>
      <c r="AC214" s="40"/>
      <c r="AD214" s="40"/>
      <c r="AE214" s="40"/>
      <c r="AR214" s="223" t="s">
        <v>143</v>
      </c>
      <c r="AT214" s="223" t="s">
        <v>138</v>
      </c>
      <c r="AU214" s="223" t="s">
        <v>90</v>
      </c>
      <c r="AY214" s="18" t="s">
        <v>135</v>
      </c>
      <c r="BE214" s="224">
        <f>IF(O214="základní",K214,0)</f>
        <v>0</v>
      </c>
      <c r="BF214" s="224">
        <f>IF(O214="snížená",K214,0)</f>
        <v>0</v>
      </c>
      <c r="BG214" s="224">
        <f>IF(O214="zákl. přenesená",K214,0)</f>
        <v>0</v>
      </c>
      <c r="BH214" s="224">
        <f>IF(O214="sníž. přenesená",K214,0)</f>
        <v>0</v>
      </c>
      <c r="BI214" s="224">
        <f>IF(O214="nulová",K214,0)</f>
        <v>0</v>
      </c>
      <c r="BJ214" s="18" t="s">
        <v>88</v>
      </c>
      <c r="BK214" s="224">
        <f>ROUND(P214*H214,2)</f>
        <v>0</v>
      </c>
      <c r="BL214" s="18" t="s">
        <v>143</v>
      </c>
      <c r="BM214" s="223" t="s">
        <v>452</v>
      </c>
    </row>
    <row r="215" s="2" customFormat="1">
      <c r="A215" s="40"/>
      <c r="B215" s="41"/>
      <c r="C215" s="42"/>
      <c r="D215" s="225" t="s">
        <v>145</v>
      </c>
      <c r="E215" s="42"/>
      <c r="F215" s="226" t="s">
        <v>451</v>
      </c>
      <c r="G215" s="42"/>
      <c r="H215" s="42"/>
      <c r="I215" s="227"/>
      <c r="J215" s="227"/>
      <c r="K215" s="42"/>
      <c r="L215" s="42"/>
      <c r="M215" s="46"/>
      <c r="N215" s="228"/>
      <c r="O215" s="229"/>
      <c r="P215" s="86"/>
      <c r="Q215" s="86"/>
      <c r="R215" s="86"/>
      <c r="S215" s="86"/>
      <c r="T215" s="86"/>
      <c r="U215" s="86"/>
      <c r="V215" s="86"/>
      <c r="W215" s="86"/>
      <c r="X215" s="87"/>
      <c r="Y215" s="40"/>
      <c r="Z215" s="40"/>
      <c r="AA215" s="40"/>
      <c r="AB215" s="40"/>
      <c r="AC215" s="40"/>
      <c r="AD215" s="40"/>
      <c r="AE215" s="40"/>
      <c r="AT215" s="18" t="s">
        <v>145</v>
      </c>
      <c r="AU215" s="18" t="s">
        <v>90</v>
      </c>
    </row>
    <row r="216" s="2" customFormat="1">
      <c r="A216" s="40"/>
      <c r="B216" s="41"/>
      <c r="C216" s="42"/>
      <c r="D216" s="230" t="s">
        <v>147</v>
      </c>
      <c r="E216" s="42"/>
      <c r="F216" s="231" t="s">
        <v>453</v>
      </c>
      <c r="G216" s="42"/>
      <c r="H216" s="42"/>
      <c r="I216" s="227"/>
      <c r="J216" s="227"/>
      <c r="K216" s="42"/>
      <c r="L216" s="42"/>
      <c r="M216" s="46"/>
      <c r="N216" s="228"/>
      <c r="O216" s="229"/>
      <c r="P216" s="86"/>
      <c r="Q216" s="86"/>
      <c r="R216" s="86"/>
      <c r="S216" s="86"/>
      <c r="T216" s="86"/>
      <c r="U216" s="86"/>
      <c r="V216" s="86"/>
      <c r="W216" s="86"/>
      <c r="X216" s="87"/>
      <c r="Y216" s="40"/>
      <c r="Z216" s="40"/>
      <c r="AA216" s="40"/>
      <c r="AB216" s="40"/>
      <c r="AC216" s="40"/>
      <c r="AD216" s="40"/>
      <c r="AE216" s="40"/>
      <c r="AT216" s="18" t="s">
        <v>147</v>
      </c>
      <c r="AU216" s="18" t="s">
        <v>90</v>
      </c>
    </row>
    <row r="217" s="2" customFormat="1" ht="24.15" customHeight="1">
      <c r="A217" s="40"/>
      <c r="B217" s="41"/>
      <c r="C217" s="254" t="s">
        <v>454</v>
      </c>
      <c r="D217" s="254" t="s">
        <v>178</v>
      </c>
      <c r="E217" s="255" t="s">
        <v>455</v>
      </c>
      <c r="F217" s="256" t="s">
        <v>456</v>
      </c>
      <c r="G217" s="257" t="s">
        <v>313</v>
      </c>
      <c r="H217" s="258">
        <v>204</v>
      </c>
      <c r="I217" s="259"/>
      <c r="J217" s="260"/>
      <c r="K217" s="261">
        <f>ROUND(P217*H217,2)</f>
        <v>0</v>
      </c>
      <c r="L217" s="256" t="s">
        <v>142</v>
      </c>
      <c r="M217" s="262"/>
      <c r="N217" s="263" t="s">
        <v>33</v>
      </c>
      <c r="O217" s="219" t="s">
        <v>49</v>
      </c>
      <c r="P217" s="220">
        <f>I217+J217</f>
        <v>0</v>
      </c>
      <c r="Q217" s="220">
        <f>ROUND(I217*H217,2)</f>
        <v>0</v>
      </c>
      <c r="R217" s="220">
        <f>ROUND(J217*H217,2)</f>
        <v>0</v>
      </c>
      <c r="S217" s="86"/>
      <c r="T217" s="221">
        <f>S217*H217</f>
        <v>0</v>
      </c>
      <c r="U217" s="221">
        <v>0.00050000000000000001</v>
      </c>
      <c r="V217" s="221">
        <f>U217*H217</f>
        <v>0.10200000000000001</v>
      </c>
      <c r="W217" s="221">
        <v>0</v>
      </c>
      <c r="X217" s="222">
        <f>W217*H217</f>
        <v>0</v>
      </c>
      <c r="Y217" s="40"/>
      <c r="Z217" s="40"/>
      <c r="AA217" s="40"/>
      <c r="AB217" s="40"/>
      <c r="AC217" s="40"/>
      <c r="AD217" s="40"/>
      <c r="AE217" s="40"/>
      <c r="AR217" s="223" t="s">
        <v>181</v>
      </c>
      <c r="AT217" s="223" t="s">
        <v>178</v>
      </c>
      <c r="AU217" s="223" t="s">
        <v>90</v>
      </c>
      <c r="AY217" s="18" t="s">
        <v>135</v>
      </c>
      <c r="BE217" s="224">
        <f>IF(O217="základní",K217,0)</f>
        <v>0</v>
      </c>
      <c r="BF217" s="224">
        <f>IF(O217="snížená",K217,0)</f>
        <v>0</v>
      </c>
      <c r="BG217" s="224">
        <f>IF(O217="zákl. přenesená",K217,0)</f>
        <v>0</v>
      </c>
      <c r="BH217" s="224">
        <f>IF(O217="sníž. přenesená",K217,0)</f>
        <v>0</v>
      </c>
      <c r="BI217" s="224">
        <f>IF(O217="nulová",K217,0)</f>
        <v>0</v>
      </c>
      <c r="BJ217" s="18" t="s">
        <v>88</v>
      </c>
      <c r="BK217" s="224">
        <f>ROUND(P217*H217,2)</f>
        <v>0</v>
      </c>
      <c r="BL217" s="18" t="s">
        <v>143</v>
      </c>
      <c r="BM217" s="223" t="s">
        <v>457</v>
      </c>
    </row>
    <row r="218" s="2" customFormat="1">
      <c r="A218" s="40"/>
      <c r="B218" s="41"/>
      <c r="C218" s="42"/>
      <c r="D218" s="225" t="s">
        <v>145</v>
      </c>
      <c r="E218" s="42"/>
      <c r="F218" s="226" t="s">
        <v>456</v>
      </c>
      <c r="G218" s="42"/>
      <c r="H218" s="42"/>
      <c r="I218" s="227"/>
      <c r="J218" s="227"/>
      <c r="K218" s="42"/>
      <c r="L218" s="42"/>
      <c r="M218" s="46"/>
      <c r="N218" s="228"/>
      <c r="O218" s="229"/>
      <c r="P218" s="86"/>
      <c r="Q218" s="86"/>
      <c r="R218" s="86"/>
      <c r="S218" s="86"/>
      <c r="T218" s="86"/>
      <c r="U218" s="86"/>
      <c r="V218" s="86"/>
      <c r="W218" s="86"/>
      <c r="X218" s="87"/>
      <c r="Y218" s="40"/>
      <c r="Z218" s="40"/>
      <c r="AA218" s="40"/>
      <c r="AB218" s="40"/>
      <c r="AC218" s="40"/>
      <c r="AD218" s="40"/>
      <c r="AE218" s="40"/>
      <c r="AT218" s="18" t="s">
        <v>145</v>
      </c>
      <c r="AU218" s="18" t="s">
        <v>90</v>
      </c>
    </row>
    <row r="219" s="2" customFormat="1" ht="24.15" customHeight="1">
      <c r="A219" s="40"/>
      <c r="B219" s="41"/>
      <c r="C219" s="211" t="s">
        <v>458</v>
      </c>
      <c r="D219" s="211" t="s">
        <v>138</v>
      </c>
      <c r="E219" s="212" t="s">
        <v>459</v>
      </c>
      <c r="F219" s="213" t="s">
        <v>460</v>
      </c>
      <c r="G219" s="214" t="s">
        <v>355</v>
      </c>
      <c r="H219" s="215">
        <v>2</v>
      </c>
      <c r="I219" s="216"/>
      <c r="J219" s="216"/>
      <c r="K219" s="217">
        <f>ROUND(P219*H219,2)</f>
        <v>0</v>
      </c>
      <c r="L219" s="213" t="s">
        <v>142</v>
      </c>
      <c r="M219" s="46"/>
      <c r="N219" s="218" t="s">
        <v>33</v>
      </c>
      <c r="O219" s="219" t="s">
        <v>49</v>
      </c>
      <c r="P219" s="220">
        <f>I219+J219</f>
        <v>0</v>
      </c>
      <c r="Q219" s="220">
        <f>ROUND(I219*H219,2)</f>
        <v>0</v>
      </c>
      <c r="R219" s="220">
        <f>ROUND(J219*H219,2)</f>
        <v>0</v>
      </c>
      <c r="S219" s="86"/>
      <c r="T219" s="221">
        <f>S219*H219</f>
        <v>0</v>
      </c>
      <c r="U219" s="221">
        <v>7.0056599999999998</v>
      </c>
      <c r="V219" s="221">
        <f>U219*H219</f>
        <v>14.01132</v>
      </c>
      <c r="W219" s="221">
        <v>0</v>
      </c>
      <c r="X219" s="222">
        <f>W219*H219</f>
        <v>0</v>
      </c>
      <c r="Y219" s="40"/>
      <c r="Z219" s="40"/>
      <c r="AA219" s="40"/>
      <c r="AB219" s="40"/>
      <c r="AC219" s="40"/>
      <c r="AD219" s="40"/>
      <c r="AE219" s="40"/>
      <c r="AR219" s="223" t="s">
        <v>143</v>
      </c>
      <c r="AT219" s="223" t="s">
        <v>138</v>
      </c>
      <c r="AU219" s="223" t="s">
        <v>90</v>
      </c>
      <c r="AY219" s="18" t="s">
        <v>135</v>
      </c>
      <c r="BE219" s="224">
        <f>IF(O219="základní",K219,0)</f>
        <v>0</v>
      </c>
      <c r="BF219" s="224">
        <f>IF(O219="snížená",K219,0)</f>
        <v>0</v>
      </c>
      <c r="BG219" s="224">
        <f>IF(O219="zákl. přenesená",K219,0)</f>
        <v>0</v>
      </c>
      <c r="BH219" s="224">
        <f>IF(O219="sníž. přenesená",K219,0)</f>
        <v>0</v>
      </c>
      <c r="BI219" s="224">
        <f>IF(O219="nulová",K219,0)</f>
        <v>0</v>
      </c>
      <c r="BJ219" s="18" t="s">
        <v>88</v>
      </c>
      <c r="BK219" s="224">
        <f>ROUND(P219*H219,2)</f>
        <v>0</v>
      </c>
      <c r="BL219" s="18" t="s">
        <v>143</v>
      </c>
      <c r="BM219" s="223" t="s">
        <v>461</v>
      </c>
    </row>
    <row r="220" s="2" customFormat="1">
      <c r="A220" s="40"/>
      <c r="B220" s="41"/>
      <c r="C220" s="42"/>
      <c r="D220" s="225" t="s">
        <v>145</v>
      </c>
      <c r="E220" s="42"/>
      <c r="F220" s="226" t="s">
        <v>462</v>
      </c>
      <c r="G220" s="42"/>
      <c r="H220" s="42"/>
      <c r="I220" s="227"/>
      <c r="J220" s="227"/>
      <c r="K220" s="42"/>
      <c r="L220" s="42"/>
      <c r="M220" s="46"/>
      <c r="N220" s="228"/>
      <c r="O220" s="229"/>
      <c r="P220" s="86"/>
      <c r="Q220" s="86"/>
      <c r="R220" s="86"/>
      <c r="S220" s="86"/>
      <c r="T220" s="86"/>
      <c r="U220" s="86"/>
      <c r="V220" s="86"/>
      <c r="W220" s="86"/>
      <c r="X220" s="87"/>
      <c r="Y220" s="40"/>
      <c r="Z220" s="40"/>
      <c r="AA220" s="40"/>
      <c r="AB220" s="40"/>
      <c r="AC220" s="40"/>
      <c r="AD220" s="40"/>
      <c r="AE220" s="40"/>
      <c r="AT220" s="18" t="s">
        <v>145</v>
      </c>
      <c r="AU220" s="18" t="s">
        <v>90</v>
      </c>
    </row>
    <row r="221" s="2" customFormat="1">
      <c r="A221" s="40"/>
      <c r="B221" s="41"/>
      <c r="C221" s="42"/>
      <c r="D221" s="230" t="s">
        <v>147</v>
      </c>
      <c r="E221" s="42"/>
      <c r="F221" s="231" t="s">
        <v>463</v>
      </c>
      <c r="G221" s="42"/>
      <c r="H221" s="42"/>
      <c r="I221" s="227"/>
      <c r="J221" s="227"/>
      <c r="K221" s="42"/>
      <c r="L221" s="42"/>
      <c r="M221" s="46"/>
      <c r="N221" s="228"/>
      <c r="O221" s="229"/>
      <c r="P221" s="86"/>
      <c r="Q221" s="86"/>
      <c r="R221" s="86"/>
      <c r="S221" s="86"/>
      <c r="T221" s="86"/>
      <c r="U221" s="86"/>
      <c r="V221" s="86"/>
      <c r="W221" s="86"/>
      <c r="X221" s="87"/>
      <c r="Y221" s="40"/>
      <c r="Z221" s="40"/>
      <c r="AA221" s="40"/>
      <c r="AB221" s="40"/>
      <c r="AC221" s="40"/>
      <c r="AD221" s="40"/>
      <c r="AE221" s="40"/>
      <c r="AT221" s="18" t="s">
        <v>147</v>
      </c>
      <c r="AU221" s="18" t="s">
        <v>90</v>
      </c>
    </row>
    <row r="222" s="2" customFormat="1" ht="24.15" customHeight="1">
      <c r="A222" s="40"/>
      <c r="B222" s="41"/>
      <c r="C222" s="211" t="s">
        <v>464</v>
      </c>
      <c r="D222" s="211" t="s">
        <v>138</v>
      </c>
      <c r="E222" s="212" t="s">
        <v>465</v>
      </c>
      <c r="F222" s="213" t="s">
        <v>466</v>
      </c>
      <c r="G222" s="214" t="s">
        <v>313</v>
      </c>
      <c r="H222" s="215">
        <v>21</v>
      </c>
      <c r="I222" s="216"/>
      <c r="J222" s="216"/>
      <c r="K222" s="217">
        <f>ROUND(P222*H222,2)</f>
        <v>0</v>
      </c>
      <c r="L222" s="213" t="s">
        <v>142</v>
      </c>
      <c r="M222" s="46"/>
      <c r="N222" s="218" t="s">
        <v>33</v>
      </c>
      <c r="O222" s="219" t="s">
        <v>49</v>
      </c>
      <c r="P222" s="220">
        <f>I222+J222</f>
        <v>0</v>
      </c>
      <c r="Q222" s="220">
        <f>ROUND(I222*H222,2)</f>
        <v>0</v>
      </c>
      <c r="R222" s="220">
        <f>ROUND(J222*H222,2)</f>
        <v>0</v>
      </c>
      <c r="S222" s="86"/>
      <c r="T222" s="221">
        <f>S222*H222</f>
        <v>0</v>
      </c>
      <c r="U222" s="221">
        <v>0.61348000000000003</v>
      </c>
      <c r="V222" s="221">
        <f>U222*H222</f>
        <v>12.88308</v>
      </c>
      <c r="W222" s="221">
        <v>0</v>
      </c>
      <c r="X222" s="222">
        <f>W222*H222</f>
        <v>0</v>
      </c>
      <c r="Y222" s="40"/>
      <c r="Z222" s="40"/>
      <c r="AA222" s="40"/>
      <c r="AB222" s="40"/>
      <c r="AC222" s="40"/>
      <c r="AD222" s="40"/>
      <c r="AE222" s="40"/>
      <c r="AR222" s="223" t="s">
        <v>143</v>
      </c>
      <c r="AT222" s="223" t="s">
        <v>138</v>
      </c>
      <c r="AU222" s="223" t="s">
        <v>90</v>
      </c>
      <c r="AY222" s="18" t="s">
        <v>135</v>
      </c>
      <c r="BE222" s="224">
        <f>IF(O222="základní",K222,0)</f>
        <v>0</v>
      </c>
      <c r="BF222" s="224">
        <f>IF(O222="snížená",K222,0)</f>
        <v>0</v>
      </c>
      <c r="BG222" s="224">
        <f>IF(O222="zákl. přenesená",K222,0)</f>
        <v>0</v>
      </c>
      <c r="BH222" s="224">
        <f>IF(O222="sníž. přenesená",K222,0)</f>
        <v>0</v>
      </c>
      <c r="BI222" s="224">
        <f>IF(O222="nulová",K222,0)</f>
        <v>0</v>
      </c>
      <c r="BJ222" s="18" t="s">
        <v>88</v>
      </c>
      <c r="BK222" s="224">
        <f>ROUND(P222*H222,2)</f>
        <v>0</v>
      </c>
      <c r="BL222" s="18" t="s">
        <v>143</v>
      </c>
      <c r="BM222" s="223" t="s">
        <v>467</v>
      </c>
    </row>
    <row r="223" s="2" customFormat="1">
      <c r="A223" s="40"/>
      <c r="B223" s="41"/>
      <c r="C223" s="42"/>
      <c r="D223" s="225" t="s">
        <v>145</v>
      </c>
      <c r="E223" s="42"/>
      <c r="F223" s="226" t="s">
        <v>468</v>
      </c>
      <c r="G223" s="42"/>
      <c r="H223" s="42"/>
      <c r="I223" s="227"/>
      <c r="J223" s="227"/>
      <c r="K223" s="42"/>
      <c r="L223" s="42"/>
      <c r="M223" s="46"/>
      <c r="N223" s="228"/>
      <c r="O223" s="229"/>
      <c r="P223" s="86"/>
      <c r="Q223" s="86"/>
      <c r="R223" s="86"/>
      <c r="S223" s="86"/>
      <c r="T223" s="86"/>
      <c r="U223" s="86"/>
      <c r="V223" s="86"/>
      <c r="W223" s="86"/>
      <c r="X223" s="87"/>
      <c r="Y223" s="40"/>
      <c r="Z223" s="40"/>
      <c r="AA223" s="40"/>
      <c r="AB223" s="40"/>
      <c r="AC223" s="40"/>
      <c r="AD223" s="40"/>
      <c r="AE223" s="40"/>
      <c r="AT223" s="18" t="s">
        <v>145</v>
      </c>
      <c r="AU223" s="18" t="s">
        <v>90</v>
      </c>
    </row>
    <row r="224" s="2" customFormat="1">
      <c r="A224" s="40"/>
      <c r="B224" s="41"/>
      <c r="C224" s="42"/>
      <c r="D224" s="230" t="s">
        <v>147</v>
      </c>
      <c r="E224" s="42"/>
      <c r="F224" s="231" t="s">
        <v>469</v>
      </c>
      <c r="G224" s="42"/>
      <c r="H224" s="42"/>
      <c r="I224" s="227"/>
      <c r="J224" s="227"/>
      <c r="K224" s="42"/>
      <c r="L224" s="42"/>
      <c r="M224" s="46"/>
      <c r="N224" s="228"/>
      <c r="O224" s="229"/>
      <c r="P224" s="86"/>
      <c r="Q224" s="86"/>
      <c r="R224" s="86"/>
      <c r="S224" s="86"/>
      <c r="T224" s="86"/>
      <c r="U224" s="86"/>
      <c r="V224" s="86"/>
      <c r="W224" s="86"/>
      <c r="X224" s="87"/>
      <c r="Y224" s="40"/>
      <c r="Z224" s="40"/>
      <c r="AA224" s="40"/>
      <c r="AB224" s="40"/>
      <c r="AC224" s="40"/>
      <c r="AD224" s="40"/>
      <c r="AE224" s="40"/>
      <c r="AT224" s="18" t="s">
        <v>147</v>
      </c>
      <c r="AU224" s="18" t="s">
        <v>90</v>
      </c>
    </row>
    <row r="225" s="2" customFormat="1" ht="24.15" customHeight="1">
      <c r="A225" s="40"/>
      <c r="B225" s="41"/>
      <c r="C225" s="254" t="s">
        <v>470</v>
      </c>
      <c r="D225" s="254" t="s">
        <v>178</v>
      </c>
      <c r="E225" s="255" t="s">
        <v>471</v>
      </c>
      <c r="F225" s="256" t="s">
        <v>472</v>
      </c>
      <c r="G225" s="257" t="s">
        <v>313</v>
      </c>
      <c r="H225" s="258">
        <v>21.210000000000001</v>
      </c>
      <c r="I225" s="259"/>
      <c r="J225" s="260"/>
      <c r="K225" s="261">
        <f>ROUND(P225*H225,2)</f>
        <v>0</v>
      </c>
      <c r="L225" s="256" t="s">
        <v>142</v>
      </c>
      <c r="M225" s="262"/>
      <c r="N225" s="263" t="s">
        <v>33</v>
      </c>
      <c r="O225" s="219" t="s">
        <v>49</v>
      </c>
      <c r="P225" s="220">
        <f>I225+J225</f>
        <v>0</v>
      </c>
      <c r="Q225" s="220">
        <f>ROUND(I225*H225,2)</f>
        <v>0</v>
      </c>
      <c r="R225" s="220">
        <f>ROUND(J225*H225,2)</f>
        <v>0</v>
      </c>
      <c r="S225" s="86"/>
      <c r="T225" s="221">
        <f>S225*H225</f>
        <v>0</v>
      </c>
      <c r="U225" s="221">
        <v>0.33500000000000002</v>
      </c>
      <c r="V225" s="221">
        <f>U225*H225</f>
        <v>7.1053500000000005</v>
      </c>
      <c r="W225" s="221">
        <v>0</v>
      </c>
      <c r="X225" s="222">
        <f>W225*H225</f>
        <v>0</v>
      </c>
      <c r="Y225" s="40"/>
      <c r="Z225" s="40"/>
      <c r="AA225" s="40"/>
      <c r="AB225" s="40"/>
      <c r="AC225" s="40"/>
      <c r="AD225" s="40"/>
      <c r="AE225" s="40"/>
      <c r="AR225" s="223" t="s">
        <v>181</v>
      </c>
      <c r="AT225" s="223" t="s">
        <v>178</v>
      </c>
      <c r="AU225" s="223" t="s">
        <v>90</v>
      </c>
      <c r="AY225" s="18" t="s">
        <v>135</v>
      </c>
      <c r="BE225" s="224">
        <f>IF(O225="základní",K225,0)</f>
        <v>0</v>
      </c>
      <c r="BF225" s="224">
        <f>IF(O225="snížená",K225,0)</f>
        <v>0</v>
      </c>
      <c r="BG225" s="224">
        <f>IF(O225="zákl. přenesená",K225,0)</f>
        <v>0</v>
      </c>
      <c r="BH225" s="224">
        <f>IF(O225="sníž. přenesená",K225,0)</f>
        <v>0</v>
      </c>
      <c r="BI225" s="224">
        <f>IF(O225="nulová",K225,0)</f>
        <v>0</v>
      </c>
      <c r="BJ225" s="18" t="s">
        <v>88</v>
      </c>
      <c r="BK225" s="224">
        <f>ROUND(P225*H225,2)</f>
        <v>0</v>
      </c>
      <c r="BL225" s="18" t="s">
        <v>143</v>
      </c>
      <c r="BM225" s="223" t="s">
        <v>473</v>
      </c>
    </row>
    <row r="226" s="2" customFormat="1">
      <c r="A226" s="40"/>
      <c r="B226" s="41"/>
      <c r="C226" s="42"/>
      <c r="D226" s="225" t="s">
        <v>145</v>
      </c>
      <c r="E226" s="42"/>
      <c r="F226" s="226" t="s">
        <v>472</v>
      </c>
      <c r="G226" s="42"/>
      <c r="H226" s="42"/>
      <c r="I226" s="227"/>
      <c r="J226" s="227"/>
      <c r="K226" s="42"/>
      <c r="L226" s="42"/>
      <c r="M226" s="46"/>
      <c r="N226" s="228"/>
      <c r="O226" s="229"/>
      <c r="P226" s="86"/>
      <c r="Q226" s="86"/>
      <c r="R226" s="86"/>
      <c r="S226" s="86"/>
      <c r="T226" s="86"/>
      <c r="U226" s="86"/>
      <c r="V226" s="86"/>
      <c r="W226" s="86"/>
      <c r="X226" s="87"/>
      <c r="Y226" s="40"/>
      <c r="Z226" s="40"/>
      <c r="AA226" s="40"/>
      <c r="AB226" s="40"/>
      <c r="AC226" s="40"/>
      <c r="AD226" s="40"/>
      <c r="AE226" s="40"/>
      <c r="AT226" s="18" t="s">
        <v>145</v>
      </c>
      <c r="AU226" s="18" t="s">
        <v>90</v>
      </c>
    </row>
    <row r="227" s="13" customFormat="1">
      <c r="A227" s="13"/>
      <c r="B227" s="232"/>
      <c r="C227" s="233"/>
      <c r="D227" s="225" t="s">
        <v>166</v>
      </c>
      <c r="E227" s="233"/>
      <c r="F227" s="235" t="s">
        <v>474</v>
      </c>
      <c r="G227" s="233"/>
      <c r="H227" s="236">
        <v>21.210000000000001</v>
      </c>
      <c r="I227" s="237"/>
      <c r="J227" s="237"/>
      <c r="K227" s="233"/>
      <c r="L227" s="233"/>
      <c r="M227" s="238"/>
      <c r="N227" s="239"/>
      <c r="O227" s="240"/>
      <c r="P227" s="240"/>
      <c r="Q227" s="240"/>
      <c r="R227" s="240"/>
      <c r="S227" s="240"/>
      <c r="T227" s="240"/>
      <c r="U227" s="240"/>
      <c r="V227" s="240"/>
      <c r="W227" s="240"/>
      <c r="X227" s="241"/>
      <c r="Y227" s="13"/>
      <c r="Z227" s="13"/>
      <c r="AA227" s="13"/>
      <c r="AB227" s="13"/>
      <c r="AC227" s="13"/>
      <c r="AD227" s="13"/>
      <c r="AE227" s="13"/>
      <c r="AT227" s="242" t="s">
        <v>166</v>
      </c>
      <c r="AU227" s="242" t="s">
        <v>90</v>
      </c>
      <c r="AV227" s="13" t="s">
        <v>90</v>
      </c>
      <c r="AW227" s="13" t="s">
        <v>4</v>
      </c>
      <c r="AX227" s="13" t="s">
        <v>88</v>
      </c>
      <c r="AY227" s="242" t="s">
        <v>135</v>
      </c>
    </row>
    <row r="228" s="2" customFormat="1" ht="24.15" customHeight="1">
      <c r="A228" s="40"/>
      <c r="B228" s="41"/>
      <c r="C228" s="211" t="s">
        <v>475</v>
      </c>
      <c r="D228" s="211" t="s">
        <v>138</v>
      </c>
      <c r="E228" s="212" t="s">
        <v>476</v>
      </c>
      <c r="F228" s="213" t="s">
        <v>477</v>
      </c>
      <c r="G228" s="214" t="s">
        <v>264</v>
      </c>
      <c r="H228" s="215">
        <v>9.0299999999999994</v>
      </c>
      <c r="I228" s="216"/>
      <c r="J228" s="216"/>
      <c r="K228" s="217">
        <f>ROUND(P228*H228,2)</f>
        <v>0</v>
      </c>
      <c r="L228" s="213" t="s">
        <v>142</v>
      </c>
      <c r="M228" s="46"/>
      <c r="N228" s="218" t="s">
        <v>33</v>
      </c>
      <c r="O228" s="219" t="s">
        <v>49</v>
      </c>
      <c r="P228" s="220">
        <f>I228+J228</f>
        <v>0</v>
      </c>
      <c r="Q228" s="220">
        <f>ROUND(I228*H228,2)</f>
        <v>0</v>
      </c>
      <c r="R228" s="220">
        <f>ROUND(J228*H228,2)</f>
        <v>0</v>
      </c>
      <c r="S228" s="86"/>
      <c r="T228" s="221">
        <f>S228*H228</f>
        <v>0</v>
      </c>
      <c r="U228" s="221">
        <v>2.3113999999999999</v>
      </c>
      <c r="V228" s="221">
        <f>U228*H228</f>
        <v>20.871941999999997</v>
      </c>
      <c r="W228" s="221">
        <v>0</v>
      </c>
      <c r="X228" s="222">
        <f>W228*H228</f>
        <v>0</v>
      </c>
      <c r="Y228" s="40"/>
      <c r="Z228" s="40"/>
      <c r="AA228" s="40"/>
      <c r="AB228" s="40"/>
      <c r="AC228" s="40"/>
      <c r="AD228" s="40"/>
      <c r="AE228" s="40"/>
      <c r="AR228" s="223" t="s">
        <v>143</v>
      </c>
      <c r="AT228" s="223" t="s">
        <v>138</v>
      </c>
      <c r="AU228" s="223" t="s">
        <v>90</v>
      </c>
      <c r="AY228" s="18" t="s">
        <v>135</v>
      </c>
      <c r="BE228" s="224">
        <f>IF(O228="základní",K228,0)</f>
        <v>0</v>
      </c>
      <c r="BF228" s="224">
        <f>IF(O228="snížená",K228,0)</f>
        <v>0</v>
      </c>
      <c r="BG228" s="224">
        <f>IF(O228="zákl. přenesená",K228,0)</f>
        <v>0</v>
      </c>
      <c r="BH228" s="224">
        <f>IF(O228="sníž. přenesená",K228,0)</f>
        <v>0</v>
      </c>
      <c r="BI228" s="224">
        <f>IF(O228="nulová",K228,0)</f>
        <v>0</v>
      </c>
      <c r="BJ228" s="18" t="s">
        <v>88</v>
      </c>
      <c r="BK228" s="224">
        <f>ROUND(P228*H228,2)</f>
        <v>0</v>
      </c>
      <c r="BL228" s="18" t="s">
        <v>143</v>
      </c>
      <c r="BM228" s="223" t="s">
        <v>478</v>
      </c>
    </row>
    <row r="229" s="2" customFormat="1">
      <c r="A229" s="40"/>
      <c r="B229" s="41"/>
      <c r="C229" s="42"/>
      <c r="D229" s="225" t="s">
        <v>145</v>
      </c>
      <c r="E229" s="42"/>
      <c r="F229" s="226" t="s">
        <v>479</v>
      </c>
      <c r="G229" s="42"/>
      <c r="H229" s="42"/>
      <c r="I229" s="227"/>
      <c r="J229" s="227"/>
      <c r="K229" s="42"/>
      <c r="L229" s="42"/>
      <c r="M229" s="46"/>
      <c r="N229" s="228"/>
      <c r="O229" s="229"/>
      <c r="P229" s="86"/>
      <c r="Q229" s="86"/>
      <c r="R229" s="86"/>
      <c r="S229" s="86"/>
      <c r="T229" s="86"/>
      <c r="U229" s="86"/>
      <c r="V229" s="86"/>
      <c r="W229" s="86"/>
      <c r="X229" s="87"/>
      <c r="Y229" s="40"/>
      <c r="Z229" s="40"/>
      <c r="AA229" s="40"/>
      <c r="AB229" s="40"/>
      <c r="AC229" s="40"/>
      <c r="AD229" s="40"/>
      <c r="AE229" s="40"/>
      <c r="AT229" s="18" t="s">
        <v>145</v>
      </c>
      <c r="AU229" s="18" t="s">
        <v>90</v>
      </c>
    </row>
    <row r="230" s="2" customFormat="1">
      <c r="A230" s="40"/>
      <c r="B230" s="41"/>
      <c r="C230" s="42"/>
      <c r="D230" s="230" t="s">
        <v>147</v>
      </c>
      <c r="E230" s="42"/>
      <c r="F230" s="231" t="s">
        <v>480</v>
      </c>
      <c r="G230" s="42"/>
      <c r="H230" s="42"/>
      <c r="I230" s="227"/>
      <c r="J230" s="227"/>
      <c r="K230" s="42"/>
      <c r="L230" s="42"/>
      <c r="M230" s="46"/>
      <c r="N230" s="228"/>
      <c r="O230" s="229"/>
      <c r="P230" s="86"/>
      <c r="Q230" s="86"/>
      <c r="R230" s="86"/>
      <c r="S230" s="86"/>
      <c r="T230" s="86"/>
      <c r="U230" s="86"/>
      <c r="V230" s="86"/>
      <c r="W230" s="86"/>
      <c r="X230" s="87"/>
      <c r="Y230" s="40"/>
      <c r="Z230" s="40"/>
      <c r="AA230" s="40"/>
      <c r="AB230" s="40"/>
      <c r="AC230" s="40"/>
      <c r="AD230" s="40"/>
      <c r="AE230" s="40"/>
      <c r="AT230" s="18" t="s">
        <v>147</v>
      </c>
      <c r="AU230" s="18" t="s">
        <v>90</v>
      </c>
    </row>
    <row r="231" s="13" customFormat="1">
      <c r="A231" s="13"/>
      <c r="B231" s="232"/>
      <c r="C231" s="233"/>
      <c r="D231" s="225" t="s">
        <v>166</v>
      </c>
      <c r="E231" s="234" t="s">
        <v>33</v>
      </c>
      <c r="F231" s="235" t="s">
        <v>481</v>
      </c>
      <c r="G231" s="233"/>
      <c r="H231" s="236">
        <v>9.0299999999999994</v>
      </c>
      <c r="I231" s="237"/>
      <c r="J231" s="237"/>
      <c r="K231" s="233"/>
      <c r="L231" s="233"/>
      <c r="M231" s="238"/>
      <c r="N231" s="239"/>
      <c r="O231" s="240"/>
      <c r="P231" s="240"/>
      <c r="Q231" s="240"/>
      <c r="R231" s="240"/>
      <c r="S231" s="240"/>
      <c r="T231" s="240"/>
      <c r="U231" s="240"/>
      <c r="V231" s="240"/>
      <c r="W231" s="240"/>
      <c r="X231" s="241"/>
      <c r="Y231" s="13"/>
      <c r="Z231" s="13"/>
      <c r="AA231" s="13"/>
      <c r="AB231" s="13"/>
      <c r="AC231" s="13"/>
      <c r="AD231" s="13"/>
      <c r="AE231" s="13"/>
      <c r="AT231" s="242" t="s">
        <v>166</v>
      </c>
      <c r="AU231" s="242" t="s">
        <v>90</v>
      </c>
      <c r="AV231" s="13" t="s">
        <v>90</v>
      </c>
      <c r="AW231" s="13" t="s">
        <v>5</v>
      </c>
      <c r="AX231" s="13" t="s">
        <v>88</v>
      </c>
      <c r="AY231" s="242" t="s">
        <v>135</v>
      </c>
    </row>
    <row r="232" s="2" customFormat="1" ht="24.15" customHeight="1">
      <c r="A232" s="40"/>
      <c r="B232" s="41"/>
      <c r="C232" s="211" t="s">
        <v>482</v>
      </c>
      <c r="D232" s="211" t="s">
        <v>138</v>
      </c>
      <c r="E232" s="212" t="s">
        <v>483</v>
      </c>
      <c r="F232" s="213" t="s">
        <v>484</v>
      </c>
      <c r="G232" s="214" t="s">
        <v>141</v>
      </c>
      <c r="H232" s="215">
        <v>3445</v>
      </c>
      <c r="I232" s="216"/>
      <c r="J232" s="216"/>
      <c r="K232" s="217">
        <f>ROUND(P232*H232,2)</f>
        <v>0</v>
      </c>
      <c r="L232" s="213" t="s">
        <v>142</v>
      </c>
      <c r="M232" s="46"/>
      <c r="N232" s="218" t="s">
        <v>33</v>
      </c>
      <c r="O232" s="219" t="s">
        <v>49</v>
      </c>
      <c r="P232" s="220">
        <f>I232+J232</f>
        <v>0</v>
      </c>
      <c r="Q232" s="220">
        <f>ROUND(I232*H232,2)</f>
        <v>0</v>
      </c>
      <c r="R232" s="220">
        <f>ROUND(J232*H232,2)</f>
        <v>0</v>
      </c>
      <c r="S232" s="86"/>
      <c r="T232" s="221">
        <f>S232*H232</f>
        <v>0</v>
      </c>
      <c r="U232" s="221">
        <v>0.00068999999999999997</v>
      </c>
      <c r="V232" s="221">
        <f>U232*H232</f>
        <v>2.3770499999999997</v>
      </c>
      <c r="W232" s="221">
        <v>0</v>
      </c>
      <c r="X232" s="222">
        <f>W232*H232</f>
        <v>0</v>
      </c>
      <c r="Y232" s="40"/>
      <c r="Z232" s="40"/>
      <c r="AA232" s="40"/>
      <c r="AB232" s="40"/>
      <c r="AC232" s="40"/>
      <c r="AD232" s="40"/>
      <c r="AE232" s="40"/>
      <c r="AR232" s="223" t="s">
        <v>143</v>
      </c>
      <c r="AT232" s="223" t="s">
        <v>138</v>
      </c>
      <c r="AU232" s="223" t="s">
        <v>90</v>
      </c>
      <c r="AY232" s="18" t="s">
        <v>135</v>
      </c>
      <c r="BE232" s="224">
        <f>IF(O232="základní",K232,0)</f>
        <v>0</v>
      </c>
      <c r="BF232" s="224">
        <f>IF(O232="snížená",K232,0)</f>
        <v>0</v>
      </c>
      <c r="BG232" s="224">
        <f>IF(O232="zákl. přenesená",K232,0)</f>
        <v>0</v>
      </c>
      <c r="BH232" s="224">
        <f>IF(O232="sníž. přenesená",K232,0)</f>
        <v>0</v>
      </c>
      <c r="BI232" s="224">
        <f>IF(O232="nulová",K232,0)</f>
        <v>0</v>
      </c>
      <c r="BJ232" s="18" t="s">
        <v>88</v>
      </c>
      <c r="BK232" s="224">
        <f>ROUND(P232*H232,2)</f>
        <v>0</v>
      </c>
      <c r="BL232" s="18" t="s">
        <v>143</v>
      </c>
      <c r="BM232" s="223" t="s">
        <v>485</v>
      </c>
    </row>
    <row r="233" s="2" customFormat="1">
      <c r="A233" s="40"/>
      <c r="B233" s="41"/>
      <c r="C233" s="42"/>
      <c r="D233" s="225" t="s">
        <v>145</v>
      </c>
      <c r="E233" s="42"/>
      <c r="F233" s="226" t="s">
        <v>486</v>
      </c>
      <c r="G233" s="42"/>
      <c r="H233" s="42"/>
      <c r="I233" s="227"/>
      <c r="J233" s="227"/>
      <c r="K233" s="42"/>
      <c r="L233" s="42"/>
      <c r="M233" s="46"/>
      <c r="N233" s="228"/>
      <c r="O233" s="229"/>
      <c r="P233" s="86"/>
      <c r="Q233" s="86"/>
      <c r="R233" s="86"/>
      <c r="S233" s="86"/>
      <c r="T233" s="86"/>
      <c r="U233" s="86"/>
      <c r="V233" s="86"/>
      <c r="W233" s="86"/>
      <c r="X233" s="87"/>
      <c r="Y233" s="40"/>
      <c r="Z233" s="40"/>
      <c r="AA233" s="40"/>
      <c r="AB233" s="40"/>
      <c r="AC233" s="40"/>
      <c r="AD233" s="40"/>
      <c r="AE233" s="40"/>
      <c r="AT233" s="18" t="s">
        <v>145</v>
      </c>
      <c r="AU233" s="18" t="s">
        <v>90</v>
      </c>
    </row>
    <row r="234" s="2" customFormat="1">
      <c r="A234" s="40"/>
      <c r="B234" s="41"/>
      <c r="C234" s="42"/>
      <c r="D234" s="230" t="s">
        <v>147</v>
      </c>
      <c r="E234" s="42"/>
      <c r="F234" s="231" t="s">
        <v>487</v>
      </c>
      <c r="G234" s="42"/>
      <c r="H234" s="42"/>
      <c r="I234" s="227"/>
      <c r="J234" s="227"/>
      <c r="K234" s="42"/>
      <c r="L234" s="42"/>
      <c r="M234" s="46"/>
      <c r="N234" s="228"/>
      <c r="O234" s="229"/>
      <c r="P234" s="86"/>
      <c r="Q234" s="86"/>
      <c r="R234" s="86"/>
      <c r="S234" s="86"/>
      <c r="T234" s="86"/>
      <c r="U234" s="86"/>
      <c r="V234" s="86"/>
      <c r="W234" s="86"/>
      <c r="X234" s="87"/>
      <c r="Y234" s="40"/>
      <c r="Z234" s="40"/>
      <c r="AA234" s="40"/>
      <c r="AB234" s="40"/>
      <c r="AC234" s="40"/>
      <c r="AD234" s="40"/>
      <c r="AE234" s="40"/>
      <c r="AT234" s="18" t="s">
        <v>147</v>
      </c>
      <c r="AU234" s="18" t="s">
        <v>90</v>
      </c>
    </row>
    <row r="235" s="2" customFormat="1">
      <c r="A235" s="40"/>
      <c r="B235" s="41"/>
      <c r="C235" s="211" t="s">
        <v>488</v>
      </c>
      <c r="D235" s="211" t="s">
        <v>138</v>
      </c>
      <c r="E235" s="212" t="s">
        <v>489</v>
      </c>
      <c r="F235" s="213" t="s">
        <v>490</v>
      </c>
      <c r="G235" s="214" t="s">
        <v>313</v>
      </c>
      <c r="H235" s="215">
        <v>22</v>
      </c>
      <c r="I235" s="216"/>
      <c r="J235" s="216"/>
      <c r="K235" s="217">
        <f>ROUND(P235*H235,2)</f>
        <v>0</v>
      </c>
      <c r="L235" s="213" t="s">
        <v>142</v>
      </c>
      <c r="M235" s="46"/>
      <c r="N235" s="218" t="s">
        <v>33</v>
      </c>
      <c r="O235" s="219" t="s">
        <v>49</v>
      </c>
      <c r="P235" s="220">
        <f>I235+J235</f>
        <v>0</v>
      </c>
      <c r="Q235" s="220">
        <f>ROUND(I235*H235,2)</f>
        <v>0</v>
      </c>
      <c r="R235" s="220">
        <f>ROUND(J235*H235,2)</f>
        <v>0</v>
      </c>
      <c r="S235" s="86"/>
      <c r="T235" s="221">
        <f>S235*H235</f>
        <v>0</v>
      </c>
      <c r="U235" s="221">
        <v>0.00060999999999999997</v>
      </c>
      <c r="V235" s="221">
        <f>U235*H235</f>
        <v>0.01342</v>
      </c>
      <c r="W235" s="221">
        <v>0</v>
      </c>
      <c r="X235" s="222">
        <f>W235*H235</f>
        <v>0</v>
      </c>
      <c r="Y235" s="40"/>
      <c r="Z235" s="40"/>
      <c r="AA235" s="40"/>
      <c r="AB235" s="40"/>
      <c r="AC235" s="40"/>
      <c r="AD235" s="40"/>
      <c r="AE235" s="40"/>
      <c r="AR235" s="223" t="s">
        <v>143</v>
      </c>
      <c r="AT235" s="223" t="s">
        <v>138</v>
      </c>
      <c r="AU235" s="223" t="s">
        <v>90</v>
      </c>
      <c r="AY235" s="18" t="s">
        <v>135</v>
      </c>
      <c r="BE235" s="224">
        <f>IF(O235="základní",K235,0)</f>
        <v>0</v>
      </c>
      <c r="BF235" s="224">
        <f>IF(O235="snížená",K235,0)</f>
        <v>0</v>
      </c>
      <c r="BG235" s="224">
        <f>IF(O235="zákl. přenesená",K235,0)</f>
        <v>0</v>
      </c>
      <c r="BH235" s="224">
        <f>IF(O235="sníž. přenesená",K235,0)</f>
        <v>0</v>
      </c>
      <c r="BI235" s="224">
        <f>IF(O235="nulová",K235,0)</f>
        <v>0</v>
      </c>
      <c r="BJ235" s="18" t="s">
        <v>88</v>
      </c>
      <c r="BK235" s="224">
        <f>ROUND(P235*H235,2)</f>
        <v>0</v>
      </c>
      <c r="BL235" s="18" t="s">
        <v>143</v>
      </c>
      <c r="BM235" s="223" t="s">
        <v>491</v>
      </c>
    </row>
    <row r="236" s="2" customFormat="1">
      <c r="A236" s="40"/>
      <c r="B236" s="41"/>
      <c r="C236" s="42"/>
      <c r="D236" s="225" t="s">
        <v>145</v>
      </c>
      <c r="E236" s="42"/>
      <c r="F236" s="226" t="s">
        <v>492</v>
      </c>
      <c r="G236" s="42"/>
      <c r="H236" s="42"/>
      <c r="I236" s="227"/>
      <c r="J236" s="227"/>
      <c r="K236" s="42"/>
      <c r="L236" s="42"/>
      <c r="M236" s="46"/>
      <c r="N236" s="228"/>
      <c r="O236" s="229"/>
      <c r="P236" s="86"/>
      <c r="Q236" s="86"/>
      <c r="R236" s="86"/>
      <c r="S236" s="86"/>
      <c r="T236" s="86"/>
      <c r="U236" s="86"/>
      <c r="V236" s="86"/>
      <c r="W236" s="86"/>
      <c r="X236" s="87"/>
      <c r="Y236" s="40"/>
      <c r="Z236" s="40"/>
      <c r="AA236" s="40"/>
      <c r="AB236" s="40"/>
      <c r="AC236" s="40"/>
      <c r="AD236" s="40"/>
      <c r="AE236" s="40"/>
      <c r="AT236" s="18" t="s">
        <v>145</v>
      </c>
      <c r="AU236" s="18" t="s">
        <v>90</v>
      </c>
    </row>
    <row r="237" s="2" customFormat="1">
      <c r="A237" s="40"/>
      <c r="B237" s="41"/>
      <c r="C237" s="42"/>
      <c r="D237" s="230" t="s">
        <v>147</v>
      </c>
      <c r="E237" s="42"/>
      <c r="F237" s="231" t="s">
        <v>493</v>
      </c>
      <c r="G237" s="42"/>
      <c r="H237" s="42"/>
      <c r="I237" s="227"/>
      <c r="J237" s="227"/>
      <c r="K237" s="42"/>
      <c r="L237" s="42"/>
      <c r="M237" s="46"/>
      <c r="N237" s="228"/>
      <c r="O237" s="229"/>
      <c r="P237" s="86"/>
      <c r="Q237" s="86"/>
      <c r="R237" s="86"/>
      <c r="S237" s="86"/>
      <c r="T237" s="86"/>
      <c r="U237" s="86"/>
      <c r="V237" s="86"/>
      <c r="W237" s="86"/>
      <c r="X237" s="87"/>
      <c r="Y237" s="40"/>
      <c r="Z237" s="40"/>
      <c r="AA237" s="40"/>
      <c r="AB237" s="40"/>
      <c r="AC237" s="40"/>
      <c r="AD237" s="40"/>
      <c r="AE237" s="40"/>
      <c r="AT237" s="18" t="s">
        <v>147</v>
      </c>
      <c r="AU237" s="18" t="s">
        <v>90</v>
      </c>
    </row>
    <row r="238" s="2" customFormat="1" ht="24.15" customHeight="1">
      <c r="A238" s="40"/>
      <c r="B238" s="41"/>
      <c r="C238" s="211" t="s">
        <v>494</v>
      </c>
      <c r="D238" s="211" t="s">
        <v>138</v>
      </c>
      <c r="E238" s="212" t="s">
        <v>495</v>
      </c>
      <c r="F238" s="213" t="s">
        <v>496</v>
      </c>
      <c r="G238" s="214" t="s">
        <v>313</v>
      </c>
      <c r="H238" s="215">
        <v>22</v>
      </c>
      <c r="I238" s="216"/>
      <c r="J238" s="216"/>
      <c r="K238" s="217">
        <f>ROUND(P238*H238,2)</f>
        <v>0</v>
      </c>
      <c r="L238" s="213" t="s">
        <v>142</v>
      </c>
      <c r="M238" s="46"/>
      <c r="N238" s="218" t="s">
        <v>33</v>
      </c>
      <c r="O238" s="219" t="s">
        <v>49</v>
      </c>
      <c r="P238" s="220">
        <f>I238+J238</f>
        <v>0</v>
      </c>
      <c r="Q238" s="220">
        <f>ROUND(I238*H238,2)</f>
        <v>0</v>
      </c>
      <c r="R238" s="220">
        <f>ROUND(J238*H238,2)</f>
        <v>0</v>
      </c>
      <c r="S238" s="86"/>
      <c r="T238" s="221">
        <f>S238*H238</f>
        <v>0</v>
      </c>
      <c r="U238" s="221">
        <v>0</v>
      </c>
      <c r="V238" s="221">
        <f>U238*H238</f>
        <v>0</v>
      </c>
      <c r="W238" s="221">
        <v>0</v>
      </c>
      <c r="X238" s="222">
        <f>W238*H238</f>
        <v>0</v>
      </c>
      <c r="Y238" s="40"/>
      <c r="Z238" s="40"/>
      <c r="AA238" s="40"/>
      <c r="AB238" s="40"/>
      <c r="AC238" s="40"/>
      <c r="AD238" s="40"/>
      <c r="AE238" s="40"/>
      <c r="AR238" s="223" t="s">
        <v>143</v>
      </c>
      <c r="AT238" s="223" t="s">
        <v>138</v>
      </c>
      <c r="AU238" s="223" t="s">
        <v>90</v>
      </c>
      <c r="AY238" s="18" t="s">
        <v>135</v>
      </c>
      <c r="BE238" s="224">
        <f>IF(O238="základní",K238,0)</f>
        <v>0</v>
      </c>
      <c r="BF238" s="224">
        <f>IF(O238="snížená",K238,0)</f>
        <v>0</v>
      </c>
      <c r="BG238" s="224">
        <f>IF(O238="zákl. přenesená",K238,0)</f>
        <v>0</v>
      </c>
      <c r="BH238" s="224">
        <f>IF(O238="sníž. přenesená",K238,0)</f>
        <v>0</v>
      </c>
      <c r="BI238" s="224">
        <f>IF(O238="nulová",K238,0)</f>
        <v>0</v>
      </c>
      <c r="BJ238" s="18" t="s">
        <v>88</v>
      </c>
      <c r="BK238" s="224">
        <f>ROUND(P238*H238,2)</f>
        <v>0</v>
      </c>
      <c r="BL238" s="18" t="s">
        <v>143</v>
      </c>
      <c r="BM238" s="223" t="s">
        <v>497</v>
      </c>
    </row>
    <row r="239" s="2" customFormat="1">
      <c r="A239" s="40"/>
      <c r="B239" s="41"/>
      <c r="C239" s="42"/>
      <c r="D239" s="225" t="s">
        <v>145</v>
      </c>
      <c r="E239" s="42"/>
      <c r="F239" s="226" t="s">
        <v>498</v>
      </c>
      <c r="G239" s="42"/>
      <c r="H239" s="42"/>
      <c r="I239" s="227"/>
      <c r="J239" s="227"/>
      <c r="K239" s="42"/>
      <c r="L239" s="42"/>
      <c r="M239" s="46"/>
      <c r="N239" s="228"/>
      <c r="O239" s="229"/>
      <c r="P239" s="86"/>
      <c r="Q239" s="86"/>
      <c r="R239" s="86"/>
      <c r="S239" s="86"/>
      <c r="T239" s="86"/>
      <c r="U239" s="86"/>
      <c r="V239" s="86"/>
      <c r="W239" s="86"/>
      <c r="X239" s="87"/>
      <c r="Y239" s="40"/>
      <c r="Z239" s="40"/>
      <c r="AA239" s="40"/>
      <c r="AB239" s="40"/>
      <c r="AC239" s="40"/>
      <c r="AD239" s="40"/>
      <c r="AE239" s="40"/>
      <c r="AT239" s="18" t="s">
        <v>145</v>
      </c>
      <c r="AU239" s="18" t="s">
        <v>90</v>
      </c>
    </row>
    <row r="240" s="2" customFormat="1">
      <c r="A240" s="40"/>
      <c r="B240" s="41"/>
      <c r="C240" s="42"/>
      <c r="D240" s="230" t="s">
        <v>147</v>
      </c>
      <c r="E240" s="42"/>
      <c r="F240" s="231" t="s">
        <v>499</v>
      </c>
      <c r="G240" s="42"/>
      <c r="H240" s="42"/>
      <c r="I240" s="227"/>
      <c r="J240" s="227"/>
      <c r="K240" s="42"/>
      <c r="L240" s="42"/>
      <c r="M240" s="46"/>
      <c r="N240" s="228"/>
      <c r="O240" s="229"/>
      <c r="P240" s="86"/>
      <c r="Q240" s="86"/>
      <c r="R240" s="86"/>
      <c r="S240" s="86"/>
      <c r="T240" s="86"/>
      <c r="U240" s="86"/>
      <c r="V240" s="86"/>
      <c r="W240" s="86"/>
      <c r="X240" s="87"/>
      <c r="Y240" s="40"/>
      <c r="Z240" s="40"/>
      <c r="AA240" s="40"/>
      <c r="AB240" s="40"/>
      <c r="AC240" s="40"/>
      <c r="AD240" s="40"/>
      <c r="AE240" s="40"/>
      <c r="AT240" s="18" t="s">
        <v>147</v>
      </c>
      <c r="AU240" s="18" t="s">
        <v>90</v>
      </c>
    </row>
    <row r="241" s="2" customFormat="1" ht="24.15" customHeight="1">
      <c r="A241" s="40"/>
      <c r="B241" s="41"/>
      <c r="C241" s="211" t="s">
        <v>500</v>
      </c>
      <c r="D241" s="211" t="s">
        <v>138</v>
      </c>
      <c r="E241" s="212" t="s">
        <v>501</v>
      </c>
      <c r="F241" s="213" t="s">
        <v>502</v>
      </c>
      <c r="G241" s="214" t="s">
        <v>313</v>
      </c>
      <c r="H241" s="215">
        <v>20</v>
      </c>
      <c r="I241" s="216"/>
      <c r="J241" s="216"/>
      <c r="K241" s="217">
        <f>ROUND(P241*H241,2)</f>
        <v>0</v>
      </c>
      <c r="L241" s="213" t="s">
        <v>142</v>
      </c>
      <c r="M241" s="46"/>
      <c r="N241" s="218" t="s">
        <v>33</v>
      </c>
      <c r="O241" s="219" t="s">
        <v>49</v>
      </c>
      <c r="P241" s="220">
        <f>I241+J241</f>
        <v>0</v>
      </c>
      <c r="Q241" s="220">
        <f>ROUND(I241*H241,2)</f>
        <v>0</v>
      </c>
      <c r="R241" s="220">
        <f>ROUND(J241*H241,2)</f>
        <v>0</v>
      </c>
      <c r="S241" s="86"/>
      <c r="T241" s="221">
        <f>S241*H241</f>
        <v>0</v>
      </c>
      <c r="U241" s="221">
        <v>0</v>
      </c>
      <c r="V241" s="221">
        <f>U241*H241</f>
        <v>0</v>
      </c>
      <c r="W241" s="221">
        <v>0.32400000000000001</v>
      </c>
      <c r="X241" s="222">
        <f>W241*H241</f>
        <v>6.4800000000000004</v>
      </c>
      <c r="Y241" s="40"/>
      <c r="Z241" s="40"/>
      <c r="AA241" s="40"/>
      <c r="AB241" s="40"/>
      <c r="AC241" s="40"/>
      <c r="AD241" s="40"/>
      <c r="AE241" s="40"/>
      <c r="AR241" s="223" t="s">
        <v>143</v>
      </c>
      <c r="AT241" s="223" t="s">
        <v>138</v>
      </c>
      <c r="AU241" s="223" t="s">
        <v>90</v>
      </c>
      <c r="AY241" s="18" t="s">
        <v>135</v>
      </c>
      <c r="BE241" s="224">
        <f>IF(O241="základní",K241,0)</f>
        <v>0</v>
      </c>
      <c r="BF241" s="224">
        <f>IF(O241="snížená",K241,0)</f>
        <v>0</v>
      </c>
      <c r="BG241" s="224">
        <f>IF(O241="zákl. přenesená",K241,0)</f>
        <v>0</v>
      </c>
      <c r="BH241" s="224">
        <f>IF(O241="sníž. přenesená",K241,0)</f>
        <v>0</v>
      </c>
      <c r="BI241" s="224">
        <f>IF(O241="nulová",K241,0)</f>
        <v>0</v>
      </c>
      <c r="BJ241" s="18" t="s">
        <v>88</v>
      </c>
      <c r="BK241" s="224">
        <f>ROUND(P241*H241,2)</f>
        <v>0</v>
      </c>
      <c r="BL241" s="18" t="s">
        <v>143</v>
      </c>
      <c r="BM241" s="223" t="s">
        <v>503</v>
      </c>
    </row>
    <row r="242" s="2" customFormat="1">
      <c r="A242" s="40"/>
      <c r="B242" s="41"/>
      <c r="C242" s="42"/>
      <c r="D242" s="225" t="s">
        <v>145</v>
      </c>
      <c r="E242" s="42"/>
      <c r="F242" s="226" t="s">
        <v>504</v>
      </c>
      <c r="G242" s="42"/>
      <c r="H242" s="42"/>
      <c r="I242" s="227"/>
      <c r="J242" s="227"/>
      <c r="K242" s="42"/>
      <c r="L242" s="42"/>
      <c r="M242" s="46"/>
      <c r="N242" s="228"/>
      <c r="O242" s="229"/>
      <c r="P242" s="86"/>
      <c r="Q242" s="86"/>
      <c r="R242" s="86"/>
      <c r="S242" s="86"/>
      <c r="T242" s="86"/>
      <c r="U242" s="86"/>
      <c r="V242" s="86"/>
      <c r="W242" s="86"/>
      <c r="X242" s="87"/>
      <c r="Y242" s="40"/>
      <c r="Z242" s="40"/>
      <c r="AA242" s="40"/>
      <c r="AB242" s="40"/>
      <c r="AC242" s="40"/>
      <c r="AD242" s="40"/>
      <c r="AE242" s="40"/>
      <c r="AT242" s="18" t="s">
        <v>145</v>
      </c>
      <c r="AU242" s="18" t="s">
        <v>90</v>
      </c>
    </row>
    <row r="243" s="2" customFormat="1">
      <c r="A243" s="40"/>
      <c r="B243" s="41"/>
      <c r="C243" s="42"/>
      <c r="D243" s="230" t="s">
        <v>147</v>
      </c>
      <c r="E243" s="42"/>
      <c r="F243" s="231" t="s">
        <v>505</v>
      </c>
      <c r="G243" s="42"/>
      <c r="H243" s="42"/>
      <c r="I243" s="227"/>
      <c r="J243" s="227"/>
      <c r="K243" s="42"/>
      <c r="L243" s="42"/>
      <c r="M243" s="46"/>
      <c r="N243" s="228"/>
      <c r="O243" s="229"/>
      <c r="P243" s="86"/>
      <c r="Q243" s="86"/>
      <c r="R243" s="86"/>
      <c r="S243" s="86"/>
      <c r="T243" s="86"/>
      <c r="U243" s="86"/>
      <c r="V243" s="86"/>
      <c r="W243" s="86"/>
      <c r="X243" s="87"/>
      <c r="Y243" s="40"/>
      <c r="Z243" s="40"/>
      <c r="AA243" s="40"/>
      <c r="AB243" s="40"/>
      <c r="AC243" s="40"/>
      <c r="AD243" s="40"/>
      <c r="AE243" s="40"/>
      <c r="AT243" s="18" t="s">
        <v>147</v>
      </c>
      <c r="AU243" s="18" t="s">
        <v>90</v>
      </c>
    </row>
    <row r="244" s="13" customFormat="1">
      <c r="A244" s="13"/>
      <c r="B244" s="232"/>
      <c r="C244" s="233"/>
      <c r="D244" s="225" t="s">
        <v>166</v>
      </c>
      <c r="E244" s="234" t="s">
        <v>33</v>
      </c>
      <c r="F244" s="235" t="s">
        <v>506</v>
      </c>
      <c r="G244" s="233"/>
      <c r="H244" s="236">
        <v>20</v>
      </c>
      <c r="I244" s="237"/>
      <c r="J244" s="237"/>
      <c r="K244" s="233"/>
      <c r="L244" s="233"/>
      <c r="M244" s="238"/>
      <c r="N244" s="239"/>
      <c r="O244" s="240"/>
      <c r="P244" s="240"/>
      <c r="Q244" s="240"/>
      <c r="R244" s="240"/>
      <c r="S244" s="240"/>
      <c r="T244" s="240"/>
      <c r="U244" s="240"/>
      <c r="V244" s="240"/>
      <c r="W244" s="240"/>
      <c r="X244" s="241"/>
      <c r="Y244" s="13"/>
      <c r="Z244" s="13"/>
      <c r="AA244" s="13"/>
      <c r="AB244" s="13"/>
      <c r="AC244" s="13"/>
      <c r="AD244" s="13"/>
      <c r="AE244" s="13"/>
      <c r="AT244" s="242" t="s">
        <v>166</v>
      </c>
      <c r="AU244" s="242" t="s">
        <v>90</v>
      </c>
      <c r="AV244" s="13" t="s">
        <v>90</v>
      </c>
      <c r="AW244" s="13" t="s">
        <v>5</v>
      </c>
      <c r="AX244" s="13" t="s">
        <v>88</v>
      </c>
      <c r="AY244" s="242" t="s">
        <v>135</v>
      </c>
    </row>
    <row r="245" s="12" customFormat="1" ht="22.8" customHeight="1">
      <c r="A245" s="12"/>
      <c r="B245" s="194"/>
      <c r="C245" s="195"/>
      <c r="D245" s="196" t="s">
        <v>79</v>
      </c>
      <c r="E245" s="209" t="s">
        <v>237</v>
      </c>
      <c r="F245" s="209" t="s">
        <v>238</v>
      </c>
      <c r="G245" s="195"/>
      <c r="H245" s="195"/>
      <c r="I245" s="198"/>
      <c r="J245" s="198"/>
      <c r="K245" s="210">
        <f>BK245</f>
        <v>0</v>
      </c>
      <c r="L245" s="195"/>
      <c r="M245" s="200"/>
      <c r="N245" s="201"/>
      <c r="O245" s="202"/>
      <c r="P245" s="202"/>
      <c r="Q245" s="203">
        <f>SUM(Q246:Q248)</f>
        <v>0</v>
      </c>
      <c r="R245" s="203">
        <f>SUM(R246:R248)</f>
        <v>0</v>
      </c>
      <c r="S245" s="202"/>
      <c r="T245" s="204">
        <f>SUM(T246:T248)</f>
        <v>0</v>
      </c>
      <c r="U245" s="202"/>
      <c r="V245" s="204">
        <f>SUM(V246:V248)</f>
        <v>0</v>
      </c>
      <c r="W245" s="202"/>
      <c r="X245" s="205">
        <f>SUM(X246:X248)</f>
        <v>0</v>
      </c>
      <c r="Y245" s="12"/>
      <c r="Z245" s="12"/>
      <c r="AA245" s="12"/>
      <c r="AB245" s="12"/>
      <c r="AC245" s="12"/>
      <c r="AD245" s="12"/>
      <c r="AE245" s="12"/>
      <c r="AR245" s="206" t="s">
        <v>88</v>
      </c>
      <c r="AT245" s="207" t="s">
        <v>79</v>
      </c>
      <c r="AU245" s="207" t="s">
        <v>88</v>
      </c>
      <c r="AY245" s="206" t="s">
        <v>135</v>
      </c>
      <c r="BK245" s="208">
        <f>SUM(BK246:BK248)</f>
        <v>0</v>
      </c>
    </row>
    <row r="246" s="2" customFormat="1">
      <c r="A246" s="40"/>
      <c r="B246" s="41"/>
      <c r="C246" s="211" t="s">
        <v>507</v>
      </c>
      <c r="D246" s="211" t="s">
        <v>138</v>
      </c>
      <c r="E246" s="212" t="s">
        <v>246</v>
      </c>
      <c r="F246" s="213" t="s">
        <v>247</v>
      </c>
      <c r="G246" s="214" t="s">
        <v>242</v>
      </c>
      <c r="H246" s="215">
        <v>504.39999999999998</v>
      </c>
      <c r="I246" s="216"/>
      <c r="J246" s="216"/>
      <c r="K246" s="217">
        <f>ROUND(P246*H246,2)</f>
        <v>0</v>
      </c>
      <c r="L246" s="213" t="s">
        <v>142</v>
      </c>
      <c r="M246" s="46"/>
      <c r="N246" s="218" t="s">
        <v>33</v>
      </c>
      <c r="O246" s="219" t="s">
        <v>49</v>
      </c>
      <c r="P246" s="220">
        <f>I246+J246</f>
        <v>0</v>
      </c>
      <c r="Q246" s="220">
        <f>ROUND(I246*H246,2)</f>
        <v>0</v>
      </c>
      <c r="R246" s="220">
        <f>ROUND(J246*H246,2)</f>
        <v>0</v>
      </c>
      <c r="S246" s="86"/>
      <c r="T246" s="221">
        <f>S246*H246</f>
        <v>0</v>
      </c>
      <c r="U246" s="221">
        <v>0</v>
      </c>
      <c r="V246" s="221">
        <f>U246*H246</f>
        <v>0</v>
      </c>
      <c r="W246" s="221">
        <v>0</v>
      </c>
      <c r="X246" s="222">
        <f>W246*H246</f>
        <v>0</v>
      </c>
      <c r="Y246" s="40"/>
      <c r="Z246" s="40"/>
      <c r="AA246" s="40"/>
      <c r="AB246" s="40"/>
      <c r="AC246" s="40"/>
      <c r="AD246" s="40"/>
      <c r="AE246" s="40"/>
      <c r="AR246" s="223" t="s">
        <v>143</v>
      </c>
      <c r="AT246" s="223" t="s">
        <v>138</v>
      </c>
      <c r="AU246" s="223" t="s">
        <v>90</v>
      </c>
      <c r="AY246" s="18" t="s">
        <v>135</v>
      </c>
      <c r="BE246" s="224">
        <f>IF(O246="základní",K246,0)</f>
        <v>0</v>
      </c>
      <c r="BF246" s="224">
        <f>IF(O246="snížená",K246,0)</f>
        <v>0</v>
      </c>
      <c r="BG246" s="224">
        <f>IF(O246="zákl. přenesená",K246,0)</f>
        <v>0</v>
      </c>
      <c r="BH246" s="224">
        <f>IF(O246="sníž. přenesená",K246,0)</f>
        <v>0</v>
      </c>
      <c r="BI246" s="224">
        <f>IF(O246="nulová",K246,0)</f>
        <v>0</v>
      </c>
      <c r="BJ246" s="18" t="s">
        <v>88</v>
      </c>
      <c r="BK246" s="224">
        <f>ROUND(P246*H246,2)</f>
        <v>0</v>
      </c>
      <c r="BL246" s="18" t="s">
        <v>143</v>
      </c>
      <c r="BM246" s="223" t="s">
        <v>508</v>
      </c>
    </row>
    <row r="247" s="2" customFormat="1">
      <c r="A247" s="40"/>
      <c r="B247" s="41"/>
      <c r="C247" s="42"/>
      <c r="D247" s="225" t="s">
        <v>145</v>
      </c>
      <c r="E247" s="42"/>
      <c r="F247" s="226" t="s">
        <v>249</v>
      </c>
      <c r="G247" s="42"/>
      <c r="H247" s="42"/>
      <c r="I247" s="227"/>
      <c r="J247" s="227"/>
      <c r="K247" s="42"/>
      <c r="L247" s="42"/>
      <c r="M247" s="46"/>
      <c r="N247" s="228"/>
      <c r="O247" s="229"/>
      <c r="P247" s="86"/>
      <c r="Q247" s="86"/>
      <c r="R247" s="86"/>
      <c r="S247" s="86"/>
      <c r="T247" s="86"/>
      <c r="U247" s="86"/>
      <c r="V247" s="86"/>
      <c r="W247" s="86"/>
      <c r="X247" s="87"/>
      <c r="Y247" s="40"/>
      <c r="Z247" s="40"/>
      <c r="AA247" s="40"/>
      <c r="AB247" s="40"/>
      <c r="AC247" s="40"/>
      <c r="AD247" s="40"/>
      <c r="AE247" s="40"/>
      <c r="AT247" s="18" t="s">
        <v>145</v>
      </c>
      <c r="AU247" s="18" t="s">
        <v>90</v>
      </c>
    </row>
    <row r="248" s="2" customFormat="1">
      <c r="A248" s="40"/>
      <c r="B248" s="41"/>
      <c r="C248" s="42"/>
      <c r="D248" s="230" t="s">
        <v>147</v>
      </c>
      <c r="E248" s="42"/>
      <c r="F248" s="231" t="s">
        <v>250</v>
      </c>
      <c r="G248" s="42"/>
      <c r="H248" s="42"/>
      <c r="I248" s="227"/>
      <c r="J248" s="227"/>
      <c r="K248" s="42"/>
      <c r="L248" s="42"/>
      <c r="M248" s="46"/>
      <c r="N248" s="265"/>
      <c r="O248" s="266"/>
      <c r="P248" s="267"/>
      <c r="Q248" s="267"/>
      <c r="R248" s="267"/>
      <c r="S248" s="267"/>
      <c r="T248" s="267"/>
      <c r="U248" s="267"/>
      <c r="V248" s="267"/>
      <c r="W248" s="267"/>
      <c r="X248" s="268"/>
      <c r="Y248" s="40"/>
      <c r="Z248" s="40"/>
      <c r="AA248" s="40"/>
      <c r="AB248" s="40"/>
      <c r="AC248" s="40"/>
      <c r="AD248" s="40"/>
      <c r="AE248" s="40"/>
      <c r="AT248" s="18" t="s">
        <v>147</v>
      </c>
      <c r="AU248" s="18" t="s">
        <v>90</v>
      </c>
    </row>
    <row r="249" s="2" customFormat="1" ht="6.96" customHeight="1">
      <c r="A249" s="40"/>
      <c r="B249" s="61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46"/>
      <c r="N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</row>
  </sheetData>
  <sheetProtection sheet="1" autoFilter="0" formatColumns="0" formatRows="0" objects="1" scenarios="1" spinCount="100000" saltValue="GAQCQ53m4YaglxfjwZq5QJbBSVs7GO9ev/TLDgV+8az2aKMcxWjz/ceR/ORSOrW7qVaB21lAhJsyUG2xPFQheg==" hashValue="C/I2eOwCXj4knigl8+Kkrxw/HW0orCUHSrg9cXtSUCXezi8MWfhnNPRqcLcyex+N1DodMn3572oq0TqeonLqkg==" algorithmName="SHA-512" password="CC35"/>
  <autoFilter ref="C87:L248"/>
  <mergeCells count="9">
    <mergeCell ref="E7:H7"/>
    <mergeCell ref="E9:H9"/>
    <mergeCell ref="E18:H18"/>
    <mergeCell ref="E27:H27"/>
    <mergeCell ref="E50:H50"/>
    <mergeCell ref="E52:H52"/>
    <mergeCell ref="E78:H78"/>
    <mergeCell ref="E80:H80"/>
    <mergeCell ref="M2:Z2"/>
  </mergeCells>
  <hyperlinks>
    <hyperlink ref="F93" r:id="rId1" display="https://podminky.urs.cz/item/CS_URS_2024_01/121151125"/>
    <hyperlink ref="F96" r:id="rId2" display="https://podminky.urs.cz/item/CS_URS_2024_01/122252204"/>
    <hyperlink ref="F102" r:id="rId3" display="https://podminky.urs.cz/item/CS_URS_2024_01/131151100"/>
    <hyperlink ref="F106" r:id="rId4" display="https://podminky.urs.cz/item/CS_URS_2024_01/162751117"/>
    <hyperlink ref="F110" r:id="rId5" display="https://podminky.urs.cz/item/CS_URS_2024_02/167151121"/>
    <hyperlink ref="F113" r:id="rId6" display="https://podminky.urs.cz/item/CS_URS_2024_01/171201231"/>
    <hyperlink ref="F116" r:id="rId7" display="https://podminky.urs.cz/item/CS_URS_2024_01/175111201"/>
    <hyperlink ref="F123" r:id="rId8" display="https://podminky.urs.cz/item/CS_URS_2024_01/181351113"/>
    <hyperlink ref="F126" r:id="rId9" display="https://podminky.urs.cz/item/CS_URS_2024_02/181951112"/>
    <hyperlink ref="F130" r:id="rId10" display="https://podminky.urs.cz/item/CS_URS_2024_01/212751104"/>
    <hyperlink ref="F134" r:id="rId11" display="https://podminky.urs.cz/item/CS_URS_2024_01/564851111"/>
    <hyperlink ref="F141" r:id="rId12" display="https://podminky.urs.cz/item/CS_URS_2024_01/564851111"/>
    <hyperlink ref="F147" r:id="rId13" display="https://podminky.urs.cz/item/CS_URS_2024_01/564861111"/>
    <hyperlink ref="F150" r:id="rId14" display="https://podminky.urs.cz/item/CS_URS_2024_01/564971315"/>
    <hyperlink ref="F156" r:id="rId15" display="https://podminky.urs.cz/item/CS_URS_2024_01/567122111"/>
    <hyperlink ref="F159" r:id="rId16" display="https://podminky.urs.cz/item/CS_URS_2024_01/571901111"/>
    <hyperlink ref="F163" r:id="rId17" display="https://podminky.urs.cz/item/CS_URS_2021_02/895941311"/>
    <hyperlink ref="F172" r:id="rId18" display="https://podminky.urs.cz/item/CS_URS_2024_01/899204112"/>
    <hyperlink ref="F177" r:id="rId19" display="https://podminky.urs.cz/item/CS_URS_2021_02/899331111"/>
    <hyperlink ref="F180" r:id="rId20" display="https://podminky.urs.cz/item/CS_URS_2021_02/899431111"/>
    <hyperlink ref="F198" r:id="rId21" display="https://podminky.urs.cz/item/CS_URS_2024_01/916131213"/>
    <hyperlink ref="F210" r:id="rId22" display="https://podminky.urs.cz/item/CS_URS_2024_01/916231213"/>
    <hyperlink ref="F216" r:id="rId23" display="https://podminky.urs.cz/item/CS_URS_2024_01/916371214"/>
    <hyperlink ref="F221" r:id="rId24" display="https://podminky.urs.cz/item/CS_URS_2024_01/919441211"/>
    <hyperlink ref="F224" r:id="rId25" display="https://podminky.urs.cz/item/CS_URS_2024_01/919521120"/>
    <hyperlink ref="F230" r:id="rId26" display="https://podminky.urs.cz/item/CS_URS_2024_01/919535557"/>
    <hyperlink ref="F234" r:id="rId27" display="https://podminky.urs.cz/item/CS_URS_2024_01/919726123"/>
    <hyperlink ref="F237" r:id="rId28" display="https://podminky.urs.cz/item/CS_URS_2024_01/919732211"/>
    <hyperlink ref="F240" r:id="rId29" display="https://podminky.urs.cz/item/CS_URS_2024_01/919735112"/>
    <hyperlink ref="F243" r:id="rId30" display="https://podminky.urs.cz/item/CS_URS_2024_01/938902113"/>
    <hyperlink ref="F248" r:id="rId31" display="https://podminky.urs.cz/item/CS_URS_2024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96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21"/>
      <c r="AT3" s="18" t="s">
        <v>90</v>
      </c>
    </row>
    <row r="4" s="1" customFormat="1" ht="24.96" customHeight="1">
      <c r="B4" s="21"/>
      <c r="D4" s="133" t="s">
        <v>101</v>
      </c>
      <c r="M4" s="21"/>
      <c r="N4" s="134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35" t="s">
        <v>17</v>
      </c>
      <c r="M6" s="21"/>
    </row>
    <row r="7" s="1" customFormat="1" ht="16.5" customHeight="1">
      <c r="B7" s="21"/>
      <c r="E7" s="136" t="str">
        <f>'Rekapitulace stavby'!K6</f>
        <v>Komunikace pro lokalitu RD, Smidary</v>
      </c>
      <c r="F7" s="135"/>
      <c r="G7" s="135"/>
      <c r="H7" s="135"/>
      <c r="M7" s="21"/>
    </row>
    <row r="8" s="2" customFormat="1" ht="12" customHeight="1">
      <c r="A8" s="40"/>
      <c r="B8" s="46"/>
      <c r="C8" s="40"/>
      <c r="D8" s="135" t="s">
        <v>102</v>
      </c>
      <c r="E8" s="40"/>
      <c r="F8" s="40"/>
      <c r="G8" s="40"/>
      <c r="H8" s="40"/>
      <c r="I8" s="40"/>
      <c r="J8" s="40"/>
      <c r="K8" s="40"/>
      <c r="L8" s="40"/>
      <c r="M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509</v>
      </c>
      <c r="F9" s="40"/>
      <c r="G9" s="40"/>
      <c r="H9" s="40"/>
      <c r="I9" s="40"/>
      <c r="J9" s="40"/>
      <c r="K9" s="40"/>
      <c r="L9" s="40"/>
      <c r="M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19</v>
      </c>
      <c r="E11" s="40"/>
      <c r="F11" s="139" t="s">
        <v>20</v>
      </c>
      <c r="G11" s="40"/>
      <c r="H11" s="40"/>
      <c r="I11" s="135" t="s">
        <v>21</v>
      </c>
      <c r="J11" s="139" t="s">
        <v>33</v>
      </c>
      <c r="K11" s="40"/>
      <c r="L11" s="40"/>
      <c r="M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23</v>
      </c>
      <c r="E12" s="40"/>
      <c r="F12" s="139" t="s">
        <v>24</v>
      </c>
      <c r="G12" s="40"/>
      <c r="H12" s="40"/>
      <c r="I12" s="135" t="s">
        <v>25</v>
      </c>
      <c r="J12" s="140" t="str">
        <f>'Rekapitulace stavby'!AN8</f>
        <v>9. 6. 2024</v>
      </c>
      <c r="K12" s="40"/>
      <c r="L12" s="40"/>
      <c r="M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31</v>
      </c>
      <c r="E14" s="40"/>
      <c r="F14" s="40"/>
      <c r="G14" s="40"/>
      <c r="H14" s="40"/>
      <c r="I14" s="135" t="s">
        <v>32</v>
      </c>
      <c r="J14" s="139" t="s">
        <v>33</v>
      </c>
      <c r="K14" s="40"/>
      <c r="L14" s="40"/>
      <c r="M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34</v>
      </c>
      <c r="F15" s="40"/>
      <c r="G15" s="40"/>
      <c r="H15" s="40"/>
      <c r="I15" s="135" t="s">
        <v>35</v>
      </c>
      <c r="J15" s="139" t="s">
        <v>33</v>
      </c>
      <c r="K15" s="40"/>
      <c r="L15" s="40"/>
      <c r="M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36</v>
      </c>
      <c r="E17" s="40"/>
      <c r="F17" s="40"/>
      <c r="G17" s="40"/>
      <c r="H17" s="40"/>
      <c r="I17" s="135" t="s">
        <v>32</v>
      </c>
      <c r="J17" s="34" t="str">
        <f>'Rekapitulace stavby'!AN13</f>
        <v>Vyplň údaj</v>
      </c>
      <c r="K17" s="40"/>
      <c r="L17" s="40"/>
      <c r="M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35" t="s">
        <v>35</v>
      </c>
      <c r="J18" s="34" t="str">
        <f>'Rekapitulace stavby'!AN14</f>
        <v>Vyplň údaj</v>
      </c>
      <c r="K18" s="40"/>
      <c r="L18" s="40"/>
      <c r="M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38</v>
      </c>
      <c r="E20" s="40"/>
      <c r="F20" s="40"/>
      <c r="G20" s="40"/>
      <c r="H20" s="40"/>
      <c r="I20" s="135" t="s">
        <v>32</v>
      </c>
      <c r="J20" s="139" t="str">
        <f>IF('Rekapitulace stavby'!AN16="","",'Rekapitulace stavby'!AN16)</f>
        <v/>
      </c>
      <c r="K20" s="40"/>
      <c r="L20" s="40"/>
      <c r="M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35</v>
      </c>
      <c r="J21" s="139" t="str">
        <f>IF('Rekapitulace stavby'!AN17="","",'Rekapitulace stavby'!AN17)</f>
        <v/>
      </c>
      <c r="K21" s="40"/>
      <c r="L21" s="40"/>
      <c r="M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40</v>
      </c>
      <c r="E23" s="40"/>
      <c r="F23" s="40"/>
      <c r="G23" s="40"/>
      <c r="H23" s="40"/>
      <c r="I23" s="135" t="s">
        <v>32</v>
      </c>
      <c r="J23" s="139" t="s">
        <v>33</v>
      </c>
      <c r="K23" s="40"/>
      <c r="L23" s="40"/>
      <c r="M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41</v>
      </c>
      <c r="F24" s="40"/>
      <c r="G24" s="40"/>
      <c r="H24" s="40"/>
      <c r="I24" s="135" t="s">
        <v>35</v>
      </c>
      <c r="J24" s="139" t="s">
        <v>33</v>
      </c>
      <c r="K24" s="40"/>
      <c r="L24" s="40"/>
      <c r="M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42</v>
      </c>
      <c r="E26" s="40"/>
      <c r="F26" s="40"/>
      <c r="G26" s="40"/>
      <c r="H26" s="40"/>
      <c r="I26" s="40"/>
      <c r="J26" s="40"/>
      <c r="K26" s="40"/>
      <c r="L26" s="40"/>
      <c r="M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3"/>
      <c r="B27" s="144"/>
      <c r="C27" s="143"/>
      <c r="D27" s="143"/>
      <c r="E27" s="145" t="s">
        <v>33</v>
      </c>
      <c r="F27" s="145"/>
      <c r="G27" s="145"/>
      <c r="H27" s="145"/>
      <c r="I27" s="143"/>
      <c r="J27" s="143"/>
      <c r="K27" s="143"/>
      <c r="L27" s="143"/>
      <c r="M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7"/>
      <c r="E29" s="147"/>
      <c r="F29" s="147"/>
      <c r="G29" s="147"/>
      <c r="H29" s="147"/>
      <c r="I29" s="147"/>
      <c r="J29" s="147"/>
      <c r="K29" s="147"/>
      <c r="L29" s="147"/>
      <c r="M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>
      <c r="A30" s="40"/>
      <c r="B30" s="46"/>
      <c r="C30" s="40"/>
      <c r="D30" s="40"/>
      <c r="E30" s="135" t="s">
        <v>105</v>
      </c>
      <c r="F30" s="40"/>
      <c r="G30" s="40"/>
      <c r="H30" s="40"/>
      <c r="I30" s="40"/>
      <c r="J30" s="40"/>
      <c r="K30" s="148">
        <f>I61</f>
        <v>0</v>
      </c>
      <c r="L30" s="40"/>
      <c r="M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>
      <c r="A31" s="40"/>
      <c r="B31" s="46"/>
      <c r="C31" s="40"/>
      <c r="D31" s="40"/>
      <c r="E31" s="135" t="s">
        <v>106</v>
      </c>
      <c r="F31" s="40"/>
      <c r="G31" s="40"/>
      <c r="H31" s="40"/>
      <c r="I31" s="40"/>
      <c r="J31" s="40"/>
      <c r="K31" s="148">
        <f>J61</f>
        <v>0</v>
      </c>
      <c r="L31" s="40"/>
      <c r="M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49" t="s">
        <v>44</v>
      </c>
      <c r="E32" s="40"/>
      <c r="F32" s="40"/>
      <c r="G32" s="40"/>
      <c r="H32" s="40"/>
      <c r="I32" s="40"/>
      <c r="J32" s="40"/>
      <c r="K32" s="150">
        <f>ROUND(K88, 2)</f>
        <v>0</v>
      </c>
      <c r="L32" s="40"/>
      <c r="M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47"/>
      <c r="E33" s="147"/>
      <c r="F33" s="147"/>
      <c r="G33" s="147"/>
      <c r="H33" s="147"/>
      <c r="I33" s="147"/>
      <c r="J33" s="147"/>
      <c r="K33" s="147"/>
      <c r="L33" s="147"/>
      <c r="M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1" t="s">
        <v>46</v>
      </c>
      <c r="G34" s="40"/>
      <c r="H34" s="40"/>
      <c r="I34" s="151" t="s">
        <v>45</v>
      </c>
      <c r="J34" s="40"/>
      <c r="K34" s="151" t="s">
        <v>47</v>
      </c>
      <c r="L34" s="40"/>
      <c r="M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2" t="s">
        <v>48</v>
      </c>
      <c r="E35" s="135" t="s">
        <v>49</v>
      </c>
      <c r="F35" s="148">
        <f>ROUND((SUM(BE88:BE201)),  2)</f>
        <v>0</v>
      </c>
      <c r="G35" s="40"/>
      <c r="H35" s="40"/>
      <c r="I35" s="153">
        <v>0.20999999999999999</v>
      </c>
      <c r="J35" s="40"/>
      <c r="K35" s="148">
        <f>ROUND(((SUM(BE88:BE201))*I35),  2)</f>
        <v>0</v>
      </c>
      <c r="L35" s="40"/>
      <c r="M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35" t="s">
        <v>50</v>
      </c>
      <c r="F36" s="148">
        <f>ROUND((SUM(BF88:BF201)),  2)</f>
        <v>0</v>
      </c>
      <c r="G36" s="40"/>
      <c r="H36" s="40"/>
      <c r="I36" s="153">
        <v>0.12</v>
      </c>
      <c r="J36" s="40"/>
      <c r="K36" s="148">
        <f>ROUND(((SUM(BF88:BF201))*I36),  2)</f>
        <v>0</v>
      </c>
      <c r="L36" s="40"/>
      <c r="M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51</v>
      </c>
      <c r="F37" s="148">
        <f>ROUND((SUM(BG88:BG201)),  2)</f>
        <v>0</v>
      </c>
      <c r="G37" s="40"/>
      <c r="H37" s="40"/>
      <c r="I37" s="153">
        <v>0.20999999999999999</v>
      </c>
      <c r="J37" s="40"/>
      <c r="K37" s="148">
        <f>0</f>
        <v>0</v>
      </c>
      <c r="L37" s="40"/>
      <c r="M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35" t="s">
        <v>52</v>
      </c>
      <c r="F38" s="148">
        <f>ROUND((SUM(BH88:BH201)),  2)</f>
        <v>0</v>
      </c>
      <c r="G38" s="40"/>
      <c r="H38" s="40"/>
      <c r="I38" s="153">
        <v>0.12</v>
      </c>
      <c r="J38" s="40"/>
      <c r="K38" s="148">
        <f>0</f>
        <v>0</v>
      </c>
      <c r="L38" s="40"/>
      <c r="M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35" t="s">
        <v>53</v>
      </c>
      <c r="F39" s="148">
        <f>ROUND((SUM(BI88:BI201)),  2)</f>
        <v>0</v>
      </c>
      <c r="G39" s="40"/>
      <c r="H39" s="40"/>
      <c r="I39" s="153">
        <v>0</v>
      </c>
      <c r="J39" s="40"/>
      <c r="K39" s="148">
        <f>0</f>
        <v>0</v>
      </c>
      <c r="L39" s="40"/>
      <c r="M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54"/>
      <c r="D41" s="155" t="s">
        <v>54</v>
      </c>
      <c r="E41" s="156"/>
      <c r="F41" s="156"/>
      <c r="G41" s="157" t="s">
        <v>55</v>
      </c>
      <c r="H41" s="158" t="s">
        <v>56</v>
      </c>
      <c r="I41" s="156"/>
      <c r="J41" s="156"/>
      <c r="K41" s="159">
        <f>SUM(K32:K39)</f>
        <v>0</v>
      </c>
      <c r="L41" s="160"/>
      <c r="M41" s="137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37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4" t="s">
        <v>107</v>
      </c>
      <c r="D47" s="42"/>
      <c r="E47" s="42"/>
      <c r="F47" s="42"/>
      <c r="G47" s="42"/>
      <c r="H47" s="42"/>
      <c r="I47" s="42"/>
      <c r="J47" s="42"/>
      <c r="K47" s="42"/>
      <c r="L47" s="42"/>
      <c r="M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17</v>
      </c>
      <c r="D49" s="42"/>
      <c r="E49" s="42"/>
      <c r="F49" s="42"/>
      <c r="G49" s="42"/>
      <c r="H49" s="42"/>
      <c r="I49" s="42"/>
      <c r="J49" s="42"/>
      <c r="K49" s="42"/>
      <c r="L49" s="42"/>
      <c r="M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65" t="str">
        <f>E7</f>
        <v>Komunikace pro lokalitu RD, Smidary</v>
      </c>
      <c r="F50" s="33"/>
      <c r="G50" s="33"/>
      <c r="H50" s="33"/>
      <c r="I50" s="42"/>
      <c r="J50" s="42"/>
      <c r="K50" s="42"/>
      <c r="L50" s="42"/>
      <c r="M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3" t="s">
        <v>102</v>
      </c>
      <c r="D51" s="42"/>
      <c r="E51" s="42"/>
      <c r="F51" s="42"/>
      <c r="G51" s="42"/>
      <c r="H51" s="42"/>
      <c r="I51" s="42"/>
      <c r="J51" s="42"/>
      <c r="K51" s="42"/>
      <c r="L51" s="42"/>
      <c r="M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6.5" customHeight="1">
      <c r="A52" s="40"/>
      <c r="B52" s="41"/>
      <c r="C52" s="42"/>
      <c r="D52" s="42"/>
      <c r="E52" s="71" t="str">
        <f>E9</f>
        <v>100.2 - Prodloužení komunikace u školy</v>
      </c>
      <c r="F52" s="42"/>
      <c r="G52" s="42"/>
      <c r="H52" s="42"/>
      <c r="I52" s="42"/>
      <c r="J52" s="42"/>
      <c r="K52" s="42"/>
      <c r="L52" s="42"/>
      <c r="M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2" customHeight="1">
      <c r="A54" s="40"/>
      <c r="B54" s="41"/>
      <c r="C54" s="33" t="s">
        <v>23</v>
      </c>
      <c r="D54" s="42"/>
      <c r="E54" s="42"/>
      <c r="F54" s="28" t="str">
        <f>F12</f>
        <v>Smidary</v>
      </c>
      <c r="G54" s="42"/>
      <c r="H54" s="42"/>
      <c r="I54" s="33" t="s">
        <v>25</v>
      </c>
      <c r="J54" s="74" t="str">
        <f>IF(J12="","",J12)</f>
        <v>9. 6. 2024</v>
      </c>
      <c r="K54" s="42"/>
      <c r="L54" s="42"/>
      <c r="M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5.15" customHeight="1">
      <c r="A56" s="40"/>
      <c r="B56" s="41"/>
      <c r="C56" s="33" t="s">
        <v>31</v>
      </c>
      <c r="D56" s="42"/>
      <c r="E56" s="42"/>
      <c r="F56" s="28" t="str">
        <f>E15</f>
        <v>Obec Smidary</v>
      </c>
      <c r="G56" s="42"/>
      <c r="H56" s="42"/>
      <c r="I56" s="33" t="s">
        <v>38</v>
      </c>
      <c r="J56" s="38" t="str">
        <f>E21</f>
        <v xml:space="preserve"> </v>
      </c>
      <c r="K56" s="42"/>
      <c r="L56" s="42"/>
      <c r="M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5.15" customHeight="1">
      <c r="A57" s="40"/>
      <c r="B57" s="41"/>
      <c r="C57" s="33" t="s">
        <v>36</v>
      </c>
      <c r="D57" s="42"/>
      <c r="E57" s="42"/>
      <c r="F57" s="28" t="str">
        <f>IF(E18="","",E18)</f>
        <v>Vyplň údaj</v>
      </c>
      <c r="G57" s="42"/>
      <c r="H57" s="42"/>
      <c r="I57" s="33" t="s">
        <v>40</v>
      </c>
      <c r="J57" s="38" t="str">
        <f>E24</f>
        <v>Daniel Kadavý</v>
      </c>
      <c r="K57" s="42"/>
      <c r="L57" s="42"/>
      <c r="M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9.28" customHeight="1">
      <c r="A59" s="40"/>
      <c r="B59" s="41"/>
      <c r="C59" s="166" t="s">
        <v>108</v>
      </c>
      <c r="D59" s="167"/>
      <c r="E59" s="167"/>
      <c r="F59" s="167"/>
      <c r="G59" s="167"/>
      <c r="H59" s="167"/>
      <c r="I59" s="168" t="s">
        <v>109</v>
      </c>
      <c r="J59" s="168" t="s">
        <v>110</v>
      </c>
      <c r="K59" s="168" t="s">
        <v>111</v>
      </c>
      <c r="L59" s="167"/>
      <c r="M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137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2.8" customHeight="1">
      <c r="A61" s="40"/>
      <c r="B61" s="41"/>
      <c r="C61" s="169" t="s">
        <v>78</v>
      </c>
      <c r="D61" s="42"/>
      <c r="E61" s="42"/>
      <c r="F61" s="42"/>
      <c r="G61" s="42"/>
      <c r="H61" s="42"/>
      <c r="I61" s="104">
        <f>Q88</f>
        <v>0</v>
      </c>
      <c r="J61" s="104">
        <f>R88</f>
        <v>0</v>
      </c>
      <c r="K61" s="104">
        <f>K88</f>
        <v>0</v>
      </c>
      <c r="L61" s="42"/>
      <c r="M61" s="137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U61" s="18" t="s">
        <v>112</v>
      </c>
    </row>
    <row r="62" s="9" customFormat="1" ht="24.96" customHeight="1">
      <c r="A62" s="9"/>
      <c r="B62" s="170"/>
      <c r="C62" s="171"/>
      <c r="D62" s="172" t="s">
        <v>113</v>
      </c>
      <c r="E62" s="173"/>
      <c r="F62" s="173"/>
      <c r="G62" s="173"/>
      <c r="H62" s="173"/>
      <c r="I62" s="174">
        <f>Q89</f>
        <v>0</v>
      </c>
      <c r="J62" s="174">
        <f>R89</f>
        <v>0</v>
      </c>
      <c r="K62" s="174">
        <f>K89</f>
        <v>0</v>
      </c>
      <c r="L62" s="171"/>
      <c r="M62" s="17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6"/>
      <c r="C63" s="177"/>
      <c r="D63" s="178" t="s">
        <v>252</v>
      </c>
      <c r="E63" s="179"/>
      <c r="F63" s="179"/>
      <c r="G63" s="179"/>
      <c r="H63" s="179"/>
      <c r="I63" s="180">
        <f>Q90</f>
        <v>0</v>
      </c>
      <c r="J63" s="180">
        <f>R90</f>
        <v>0</v>
      </c>
      <c r="K63" s="180">
        <f>K90</f>
        <v>0</v>
      </c>
      <c r="L63" s="177"/>
      <c r="M63" s="18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6"/>
      <c r="C64" s="177"/>
      <c r="D64" s="178" t="s">
        <v>114</v>
      </c>
      <c r="E64" s="179"/>
      <c r="F64" s="179"/>
      <c r="G64" s="179"/>
      <c r="H64" s="179"/>
      <c r="I64" s="180">
        <f>Q123</f>
        <v>0</v>
      </c>
      <c r="J64" s="180">
        <f>R123</f>
        <v>0</v>
      </c>
      <c r="K64" s="180">
        <f>K123</f>
        <v>0</v>
      </c>
      <c r="L64" s="177"/>
      <c r="M64" s="18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6"/>
      <c r="C65" s="177"/>
      <c r="D65" s="178" t="s">
        <v>254</v>
      </c>
      <c r="E65" s="179"/>
      <c r="F65" s="179"/>
      <c r="G65" s="179"/>
      <c r="H65" s="179"/>
      <c r="I65" s="180">
        <f>Q134</f>
        <v>0</v>
      </c>
      <c r="J65" s="180">
        <f>R134</f>
        <v>0</v>
      </c>
      <c r="K65" s="180">
        <f>K134</f>
        <v>0</v>
      </c>
      <c r="L65" s="177"/>
      <c r="M65" s="18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6"/>
      <c r="C66" s="177"/>
      <c r="D66" s="178" t="s">
        <v>255</v>
      </c>
      <c r="E66" s="179"/>
      <c r="F66" s="179"/>
      <c r="G66" s="179"/>
      <c r="H66" s="179"/>
      <c r="I66" s="180">
        <f>Q155</f>
        <v>0</v>
      </c>
      <c r="J66" s="180">
        <f>R155</f>
        <v>0</v>
      </c>
      <c r="K66" s="180">
        <f>K155</f>
        <v>0</v>
      </c>
      <c r="L66" s="177"/>
      <c r="M66" s="18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6"/>
      <c r="C67" s="177"/>
      <c r="D67" s="178" t="s">
        <v>510</v>
      </c>
      <c r="E67" s="179"/>
      <c r="F67" s="179"/>
      <c r="G67" s="179"/>
      <c r="H67" s="179"/>
      <c r="I67" s="180">
        <f>Q191</f>
        <v>0</v>
      </c>
      <c r="J67" s="180">
        <f>R191</f>
        <v>0</v>
      </c>
      <c r="K67" s="180">
        <f>K191</f>
        <v>0</v>
      </c>
      <c r="L67" s="177"/>
      <c r="M67" s="18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6"/>
      <c r="C68" s="177"/>
      <c r="D68" s="178" t="s">
        <v>115</v>
      </c>
      <c r="E68" s="179"/>
      <c r="F68" s="179"/>
      <c r="G68" s="179"/>
      <c r="H68" s="179"/>
      <c r="I68" s="180">
        <f>Q198</f>
        <v>0</v>
      </c>
      <c r="J68" s="180">
        <f>R198</f>
        <v>0</v>
      </c>
      <c r="K68" s="180">
        <f>K198</f>
        <v>0</v>
      </c>
      <c r="L68" s="177"/>
      <c r="M68" s="18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4" t="s">
        <v>116</v>
      </c>
      <c r="D75" s="42"/>
      <c r="E75" s="42"/>
      <c r="F75" s="42"/>
      <c r="G75" s="42"/>
      <c r="H75" s="42"/>
      <c r="I75" s="42"/>
      <c r="J75" s="42"/>
      <c r="K75" s="42"/>
      <c r="L75" s="42"/>
      <c r="M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17</v>
      </c>
      <c r="D77" s="42"/>
      <c r="E77" s="42"/>
      <c r="F77" s="42"/>
      <c r="G77" s="42"/>
      <c r="H77" s="42"/>
      <c r="I77" s="42"/>
      <c r="J77" s="42"/>
      <c r="K77" s="42"/>
      <c r="L77" s="42"/>
      <c r="M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165" t="str">
        <f>E7</f>
        <v>Komunikace pro lokalitu RD, Smidary</v>
      </c>
      <c r="F78" s="33"/>
      <c r="G78" s="33"/>
      <c r="H78" s="33"/>
      <c r="I78" s="42"/>
      <c r="J78" s="42"/>
      <c r="K78" s="42"/>
      <c r="L78" s="42"/>
      <c r="M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3" t="s">
        <v>102</v>
      </c>
      <c r="D79" s="42"/>
      <c r="E79" s="42"/>
      <c r="F79" s="42"/>
      <c r="G79" s="42"/>
      <c r="H79" s="42"/>
      <c r="I79" s="42"/>
      <c r="J79" s="42"/>
      <c r="K79" s="42"/>
      <c r="L79" s="42"/>
      <c r="M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E9</f>
        <v>100.2 - Prodloužení komunikace u školy</v>
      </c>
      <c r="F80" s="42"/>
      <c r="G80" s="42"/>
      <c r="H80" s="42"/>
      <c r="I80" s="42"/>
      <c r="J80" s="42"/>
      <c r="K80" s="42"/>
      <c r="L80" s="42"/>
      <c r="M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3" t="s">
        <v>23</v>
      </c>
      <c r="D82" s="42"/>
      <c r="E82" s="42"/>
      <c r="F82" s="28" t="str">
        <f>F12</f>
        <v>Smidary</v>
      </c>
      <c r="G82" s="42"/>
      <c r="H82" s="42"/>
      <c r="I82" s="33" t="s">
        <v>25</v>
      </c>
      <c r="J82" s="74" t="str">
        <f>IF(J12="","",J12)</f>
        <v>9. 6. 2024</v>
      </c>
      <c r="K82" s="42"/>
      <c r="L82" s="42"/>
      <c r="M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3" t="s">
        <v>31</v>
      </c>
      <c r="D84" s="42"/>
      <c r="E84" s="42"/>
      <c r="F84" s="28" t="str">
        <f>E15</f>
        <v>Obec Smidary</v>
      </c>
      <c r="G84" s="42"/>
      <c r="H84" s="42"/>
      <c r="I84" s="33" t="s">
        <v>38</v>
      </c>
      <c r="J84" s="38" t="str">
        <f>E21</f>
        <v xml:space="preserve"> </v>
      </c>
      <c r="K84" s="42"/>
      <c r="L84" s="42"/>
      <c r="M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3" t="s">
        <v>36</v>
      </c>
      <c r="D85" s="42"/>
      <c r="E85" s="42"/>
      <c r="F85" s="28" t="str">
        <f>IF(E18="","",E18)</f>
        <v>Vyplň údaj</v>
      </c>
      <c r="G85" s="42"/>
      <c r="H85" s="42"/>
      <c r="I85" s="33" t="s">
        <v>40</v>
      </c>
      <c r="J85" s="38" t="str">
        <f>E24</f>
        <v>Daniel Kadavý</v>
      </c>
      <c r="K85" s="42"/>
      <c r="L85" s="42"/>
      <c r="M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82"/>
      <c r="B87" s="183"/>
      <c r="C87" s="184" t="s">
        <v>117</v>
      </c>
      <c r="D87" s="185" t="s">
        <v>63</v>
      </c>
      <c r="E87" s="185" t="s">
        <v>59</v>
      </c>
      <c r="F87" s="185" t="s">
        <v>60</v>
      </c>
      <c r="G87" s="185" t="s">
        <v>118</v>
      </c>
      <c r="H87" s="185" t="s">
        <v>119</v>
      </c>
      <c r="I87" s="185" t="s">
        <v>120</v>
      </c>
      <c r="J87" s="185" t="s">
        <v>121</v>
      </c>
      <c r="K87" s="185" t="s">
        <v>111</v>
      </c>
      <c r="L87" s="186" t="s">
        <v>122</v>
      </c>
      <c r="M87" s="187"/>
      <c r="N87" s="94" t="s">
        <v>33</v>
      </c>
      <c r="O87" s="95" t="s">
        <v>48</v>
      </c>
      <c r="P87" s="95" t="s">
        <v>123</v>
      </c>
      <c r="Q87" s="95" t="s">
        <v>124</v>
      </c>
      <c r="R87" s="95" t="s">
        <v>125</v>
      </c>
      <c r="S87" s="95" t="s">
        <v>126</v>
      </c>
      <c r="T87" s="95" t="s">
        <v>127</v>
      </c>
      <c r="U87" s="95" t="s">
        <v>128</v>
      </c>
      <c r="V87" s="95" t="s">
        <v>129</v>
      </c>
      <c r="W87" s="95" t="s">
        <v>130</v>
      </c>
      <c r="X87" s="96" t="s">
        <v>131</v>
      </c>
      <c r="Y87" s="182"/>
      <c r="Z87" s="182"/>
      <c r="AA87" s="182"/>
      <c r="AB87" s="182"/>
      <c r="AC87" s="182"/>
      <c r="AD87" s="182"/>
      <c r="AE87" s="182"/>
    </row>
    <row r="88" s="2" customFormat="1" ht="22.8" customHeight="1">
      <c r="A88" s="40"/>
      <c r="B88" s="41"/>
      <c r="C88" s="101" t="s">
        <v>132</v>
      </c>
      <c r="D88" s="42"/>
      <c r="E88" s="42"/>
      <c r="F88" s="42"/>
      <c r="G88" s="42"/>
      <c r="H88" s="42"/>
      <c r="I88" s="42"/>
      <c r="J88" s="42"/>
      <c r="K88" s="188">
        <f>BK88</f>
        <v>0</v>
      </c>
      <c r="L88" s="42"/>
      <c r="M88" s="46"/>
      <c r="N88" s="97"/>
      <c r="O88" s="189"/>
      <c r="P88" s="98"/>
      <c r="Q88" s="190">
        <f>Q89</f>
        <v>0</v>
      </c>
      <c r="R88" s="190">
        <f>R89</f>
        <v>0</v>
      </c>
      <c r="S88" s="98"/>
      <c r="T88" s="191">
        <f>T89</f>
        <v>0</v>
      </c>
      <c r="U88" s="98"/>
      <c r="V88" s="191">
        <f>V89</f>
        <v>73.653760500000004</v>
      </c>
      <c r="W88" s="98"/>
      <c r="X88" s="192">
        <f>X89</f>
        <v>19.156000000000002</v>
      </c>
      <c r="Y88" s="40"/>
      <c r="Z88" s="40"/>
      <c r="AA88" s="40"/>
      <c r="AB88" s="40"/>
      <c r="AC88" s="40"/>
      <c r="AD88" s="40"/>
      <c r="AE88" s="40"/>
      <c r="AT88" s="18" t="s">
        <v>79</v>
      </c>
      <c r="AU88" s="18" t="s">
        <v>112</v>
      </c>
      <c r="BK88" s="193">
        <f>BK89</f>
        <v>0</v>
      </c>
    </row>
    <row r="89" s="12" customFormat="1" ht="25.92" customHeight="1">
      <c r="A89" s="12"/>
      <c r="B89" s="194"/>
      <c r="C89" s="195"/>
      <c r="D89" s="196" t="s">
        <v>79</v>
      </c>
      <c r="E89" s="197" t="s">
        <v>133</v>
      </c>
      <c r="F89" s="197" t="s">
        <v>134</v>
      </c>
      <c r="G89" s="195"/>
      <c r="H89" s="195"/>
      <c r="I89" s="198"/>
      <c r="J89" s="198"/>
      <c r="K89" s="199">
        <f>BK89</f>
        <v>0</v>
      </c>
      <c r="L89" s="195"/>
      <c r="M89" s="200"/>
      <c r="N89" s="201"/>
      <c r="O89" s="202"/>
      <c r="P89" s="202"/>
      <c r="Q89" s="203">
        <f>Q90+Q123+Q134+Q155+Q191+Q198</f>
        <v>0</v>
      </c>
      <c r="R89" s="203">
        <f>R90+R123+R134+R155+R191+R198</f>
        <v>0</v>
      </c>
      <c r="S89" s="202"/>
      <c r="T89" s="204">
        <f>T90+T123+T134+T155+T191+T198</f>
        <v>0</v>
      </c>
      <c r="U89" s="202"/>
      <c r="V89" s="204">
        <f>V90+V123+V134+V155+V191+V198</f>
        <v>73.653760500000004</v>
      </c>
      <c r="W89" s="202"/>
      <c r="X89" s="205">
        <f>X90+X123+X134+X155+X191+X198</f>
        <v>19.156000000000002</v>
      </c>
      <c r="Y89" s="12"/>
      <c r="Z89" s="12"/>
      <c r="AA89" s="12"/>
      <c r="AB89" s="12"/>
      <c r="AC89" s="12"/>
      <c r="AD89" s="12"/>
      <c r="AE89" s="12"/>
      <c r="AR89" s="206" t="s">
        <v>88</v>
      </c>
      <c r="AT89" s="207" t="s">
        <v>79</v>
      </c>
      <c r="AU89" s="207" t="s">
        <v>80</v>
      </c>
      <c r="AY89" s="206" t="s">
        <v>135</v>
      </c>
      <c r="BK89" s="208">
        <f>BK90+BK123+BK134+BK155+BK191+BK198</f>
        <v>0</v>
      </c>
    </row>
    <row r="90" s="12" customFormat="1" ht="22.8" customHeight="1">
      <c r="A90" s="12"/>
      <c r="B90" s="194"/>
      <c r="C90" s="195"/>
      <c r="D90" s="196" t="s">
        <v>79</v>
      </c>
      <c r="E90" s="209" t="s">
        <v>88</v>
      </c>
      <c r="F90" s="209" t="s">
        <v>256</v>
      </c>
      <c r="G90" s="195"/>
      <c r="H90" s="195"/>
      <c r="I90" s="198"/>
      <c r="J90" s="198"/>
      <c r="K90" s="210">
        <f>BK90</f>
        <v>0</v>
      </c>
      <c r="L90" s="195"/>
      <c r="M90" s="200"/>
      <c r="N90" s="201"/>
      <c r="O90" s="202"/>
      <c r="P90" s="202"/>
      <c r="Q90" s="203">
        <f>SUM(Q91:Q122)</f>
        <v>0</v>
      </c>
      <c r="R90" s="203">
        <f>SUM(R91:R122)</f>
        <v>0</v>
      </c>
      <c r="S90" s="202"/>
      <c r="T90" s="204">
        <f>SUM(T91:T122)</f>
        <v>0</v>
      </c>
      <c r="U90" s="202"/>
      <c r="V90" s="204">
        <f>SUM(V91:V122)</f>
        <v>16.700330000000001</v>
      </c>
      <c r="W90" s="202"/>
      <c r="X90" s="205">
        <f>SUM(X91:X122)</f>
        <v>1.012</v>
      </c>
      <c r="Y90" s="12"/>
      <c r="Z90" s="12"/>
      <c r="AA90" s="12"/>
      <c r="AB90" s="12"/>
      <c r="AC90" s="12"/>
      <c r="AD90" s="12"/>
      <c r="AE90" s="12"/>
      <c r="AR90" s="206" t="s">
        <v>88</v>
      </c>
      <c r="AT90" s="207" t="s">
        <v>79</v>
      </c>
      <c r="AU90" s="207" t="s">
        <v>88</v>
      </c>
      <c r="AY90" s="206" t="s">
        <v>135</v>
      </c>
      <c r="BK90" s="208">
        <f>SUM(BK91:BK122)</f>
        <v>0</v>
      </c>
    </row>
    <row r="91" s="2" customFormat="1" ht="24.15" customHeight="1">
      <c r="A91" s="40"/>
      <c r="B91" s="41"/>
      <c r="C91" s="211" t="s">
        <v>88</v>
      </c>
      <c r="D91" s="211" t="s">
        <v>138</v>
      </c>
      <c r="E91" s="212" t="s">
        <v>511</v>
      </c>
      <c r="F91" s="213" t="s">
        <v>512</v>
      </c>
      <c r="G91" s="214" t="s">
        <v>141</v>
      </c>
      <c r="H91" s="215">
        <v>11</v>
      </c>
      <c r="I91" s="216"/>
      <c r="J91" s="216"/>
      <c r="K91" s="217">
        <f>ROUND(P91*H91,2)</f>
        <v>0</v>
      </c>
      <c r="L91" s="213" t="s">
        <v>142</v>
      </c>
      <c r="M91" s="46"/>
      <c r="N91" s="218" t="s">
        <v>33</v>
      </c>
      <c r="O91" s="219" t="s">
        <v>49</v>
      </c>
      <c r="P91" s="220">
        <f>I91+J91</f>
        <v>0</v>
      </c>
      <c r="Q91" s="220">
        <f>ROUND(I91*H91,2)</f>
        <v>0</v>
      </c>
      <c r="R91" s="220">
        <f>ROUND(J91*H91,2)</f>
        <v>0</v>
      </c>
      <c r="S91" s="86"/>
      <c r="T91" s="221">
        <f>S91*H91</f>
        <v>0</v>
      </c>
      <c r="U91" s="221">
        <v>3.0000000000000001E-05</v>
      </c>
      <c r="V91" s="221">
        <f>U91*H91</f>
        <v>0.00033</v>
      </c>
      <c r="W91" s="221">
        <v>0.091999999999999998</v>
      </c>
      <c r="X91" s="222">
        <f>W91*H91</f>
        <v>1.012</v>
      </c>
      <c r="Y91" s="40"/>
      <c r="Z91" s="40"/>
      <c r="AA91" s="40"/>
      <c r="AB91" s="40"/>
      <c r="AC91" s="40"/>
      <c r="AD91" s="40"/>
      <c r="AE91" s="40"/>
      <c r="AR91" s="223" t="s">
        <v>143</v>
      </c>
      <c r="AT91" s="223" t="s">
        <v>138</v>
      </c>
      <c r="AU91" s="223" t="s">
        <v>90</v>
      </c>
      <c r="AY91" s="18" t="s">
        <v>135</v>
      </c>
      <c r="BE91" s="224">
        <f>IF(O91="základní",K91,0)</f>
        <v>0</v>
      </c>
      <c r="BF91" s="224">
        <f>IF(O91="snížená",K91,0)</f>
        <v>0</v>
      </c>
      <c r="BG91" s="224">
        <f>IF(O91="zákl. přenesená",K91,0)</f>
        <v>0</v>
      </c>
      <c r="BH91" s="224">
        <f>IF(O91="sníž. přenesená",K91,0)</f>
        <v>0</v>
      </c>
      <c r="BI91" s="224">
        <f>IF(O91="nulová",K91,0)</f>
        <v>0</v>
      </c>
      <c r="BJ91" s="18" t="s">
        <v>88</v>
      </c>
      <c r="BK91" s="224">
        <f>ROUND(P91*H91,2)</f>
        <v>0</v>
      </c>
      <c r="BL91" s="18" t="s">
        <v>143</v>
      </c>
      <c r="BM91" s="223" t="s">
        <v>513</v>
      </c>
    </row>
    <row r="92" s="2" customFormat="1">
      <c r="A92" s="40"/>
      <c r="B92" s="41"/>
      <c r="C92" s="42"/>
      <c r="D92" s="225" t="s">
        <v>145</v>
      </c>
      <c r="E92" s="42"/>
      <c r="F92" s="226" t="s">
        <v>514</v>
      </c>
      <c r="G92" s="42"/>
      <c r="H92" s="42"/>
      <c r="I92" s="227"/>
      <c r="J92" s="227"/>
      <c r="K92" s="42"/>
      <c r="L92" s="42"/>
      <c r="M92" s="46"/>
      <c r="N92" s="228"/>
      <c r="O92" s="229"/>
      <c r="P92" s="86"/>
      <c r="Q92" s="86"/>
      <c r="R92" s="86"/>
      <c r="S92" s="86"/>
      <c r="T92" s="86"/>
      <c r="U92" s="86"/>
      <c r="V92" s="86"/>
      <c r="W92" s="86"/>
      <c r="X92" s="87"/>
      <c r="Y92" s="40"/>
      <c r="Z92" s="40"/>
      <c r="AA92" s="40"/>
      <c r="AB92" s="40"/>
      <c r="AC92" s="40"/>
      <c r="AD92" s="40"/>
      <c r="AE92" s="40"/>
      <c r="AT92" s="18" t="s">
        <v>145</v>
      </c>
      <c r="AU92" s="18" t="s">
        <v>90</v>
      </c>
    </row>
    <row r="93" s="2" customFormat="1">
      <c r="A93" s="40"/>
      <c r="B93" s="41"/>
      <c r="C93" s="42"/>
      <c r="D93" s="230" t="s">
        <v>147</v>
      </c>
      <c r="E93" s="42"/>
      <c r="F93" s="231" t="s">
        <v>515</v>
      </c>
      <c r="G93" s="42"/>
      <c r="H93" s="42"/>
      <c r="I93" s="227"/>
      <c r="J93" s="227"/>
      <c r="K93" s="42"/>
      <c r="L93" s="42"/>
      <c r="M93" s="46"/>
      <c r="N93" s="228"/>
      <c r="O93" s="229"/>
      <c r="P93" s="86"/>
      <c r="Q93" s="86"/>
      <c r="R93" s="86"/>
      <c r="S93" s="86"/>
      <c r="T93" s="86"/>
      <c r="U93" s="86"/>
      <c r="V93" s="86"/>
      <c r="W93" s="86"/>
      <c r="X93" s="87"/>
      <c r="Y93" s="40"/>
      <c r="Z93" s="40"/>
      <c r="AA93" s="40"/>
      <c r="AB93" s="40"/>
      <c r="AC93" s="40"/>
      <c r="AD93" s="40"/>
      <c r="AE93" s="40"/>
      <c r="AT93" s="18" t="s">
        <v>147</v>
      </c>
      <c r="AU93" s="18" t="s">
        <v>90</v>
      </c>
    </row>
    <row r="94" s="2" customFormat="1">
      <c r="A94" s="40"/>
      <c r="B94" s="41"/>
      <c r="C94" s="211" t="s">
        <v>90</v>
      </c>
      <c r="D94" s="211" t="s">
        <v>138</v>
      </c>
      <c r="E94" s="212" t="s">
        <v>262</v>
      </c>
      <c r="F94" s="213" t="s">
        <v>263</v>
      </c>
      <c r="G94" s="214" t="s">
        <v>264</v>
      </c>
      <c r="H94" s="215">
        <v>345.80000000000001</v>
      </c>
      <c r="I94" s="216"/>
      <c r="J94" s="216"/>
      <c r="K94" s="217">
        <f>ROUND(P94*H94,2)</f>
        <v>0</v>
      </c>
      <c r="L94" s="213" t="s">
        <v>142</v>
      </c>
      <c r="M94" s="46"/>
      <c r="N94" s="218" t="s">
        <v>33</v>
      </c>
      <c r="O94" s="219" t="s">
        <v>49</v>
      </c>
      <c r="P94" s="220">
        <f>I94+J94</f>
        <v>0</v>
      </c>
      <c r="Q94" s="220">
        <f>ROUND(I94*H94,2)</f>
        <v>0</v>
      </c>
      <c r="R94" s="220">
        <f>ROUND(J94*H94,2)</f>
        <v>0</v>
      </c>
      <c r="S94" s="86"/>
      <c r="T94" s="221">
        <f>S94*H94</f>
        <v>0</v>
      </c>
      <c r="U94" s="221">
        <v>0</v>
      </c>
      <c r="V94" s="221">
        <f>U94*H94</f>
        <v>0</v>
      </c>
      <c r="W94" s="221">
        <v>0</v>
      </c>
      <c r="X94" s="222">
        <f>W94*H94</f>
        <v>0</v>
      </c>
      <c r="Y94" s="40"/>
      <c r="Z94" s="40"/>
      <c r="AA94" s="40"/>
      <c r="AB94" s="40"/>
      <c r="AC94" s="40"/>
      <c r="AD94" s="40"/>
      <c r="AE94" s="40"/>
      <c r="AR94" s="223" t="s">
        <v>143</v>
      </c>
      <c r="AT94" s="223" t="s">
        <v>138</v>
      </c>
      <c r="AU94" s="223" t="s">
        <v>90</v>
      </c>
      <c r="AY94" s="18" t="s">
        <v>135</v>
      </c>
      <c r="BE94" s="224">
        <f>IF(O94="základní",K94,0)</f>
        <v>0</v>
      </c>
      <c r="BF94" s="224">
        <f>IF(O94="snížená",K94,0)</f>
        <v>0</v>
      </c>
      <c r="BG94" s="224">
        <f>IF(O94="zákl. přenesená",K94,0)</f>
        <v>0</v>
      </c>
      <c r="BH94" s="224">
        <f>IF(O94="sníž. přenesená",K94,0)</f>
        <v>0</v>
      </c>
      <c r="BI94" s="224">
        <f>IF(O94="nulová",K94,0)</f>
        <v>0</v>
      </c>
      <c r="BJ94" s="18" t="s">
        <v>88</v>
      </c>
      <c r="BK94" s="224">
        <f>ROUND(P94*H94,2)</f>
        <v>0</v>
      </c>
      <c r="BL94" s="18" t="s">
        <v>143</v>
      </c>
      <c r="BM94" s="223" t="s">
        <v>516</v>
      </c>
    </row>
    <row r="95" s="2" customFormat="1">
      <c r="A95" s="40"/>
      <c r="B95" s="41"/>
      <c r="C95" s="42"/>
      <c r="D95" s="225" t="s">
        <v>145</v>
      </c>
      <c r="E95" s="42"/>
      <c r="F95" s="226" t="s">
        <v>266</v>
      </c>
      <c r="G95" s="42"/>
      <c r="H95" s="42"/>
      <c r="I95" s="227"/>
      <c r="J95" s="227"/>
      <c r="K95" s="42"/>
      <c r="L95" s="42"/>
      <c r="M95" s="46"/>
      <c r="N95" s="228"/>
      <c r="O95" s="229"/>
      <c r="P95" s="86"/>
      <c r="Q95" s="86"/>
      <c r="R95" s="86"/>
      <c r="S95" s="86"/>
      <c r="T95" s="86"/>
      <c r="U95" s="86"/>
      <c r="V95" s="86"/>
      <c r="W95" s="86"/>
      <c r="X95" s="87"/>
      <c r="Y95" s="40"/>
      <c r="Z95" s="40"/>
      <c r="AA95" s="40"/>
      <c r="AB95" s="40"/>
      <c r="AC95" s="40"/>
      <c r="AD95" s="40"/>
      <c r="AE95" s="40"/>
      <c r="AT95" s="18" t="s">
        <v>145</v>
      </c>
      <c r="AU95" s="18" t="s">
        <v>90</v>
      </c>
    </row>
    <row r="96" s="2" customFormat="1">
      <c r="A96" s="40"/>
      <c r="B96" s="41"/>
      <c r="C96" s="42"/>
      <c r="D96" s="230" t="s">
        <v>147</v>
      </c>
      <c r="E96" s="42"/>
      <c r="F96" s="231" t="s">
        <v>267</v>
      </c>
      <c r="G96" s="42"/>
      <c r="H96" s="42"/>
      <c r="I96" s="227"/>
      <c r="J96" s="227"/>
      <c r="K96" s="42"/>
      <c r="L96" s="42"/>
      <c r="M96" s="46"/>
      <c r="N96" s="228"/>
      <c r="O96" s="229"/>
      <c r="P96" s="86"/>
      <c r="Q96" s="86"/>
      <c r="R96" s="86"/>
      <c r="S96" s="86"/>
      <c r="T96" s="86"/>
      <c r="U96" s="86"/>
      <c r="V96" s="86"/>
      <c r="W96" s="86"/>
      <c r="X96" s="87"/>
      <c r="Y96" s="40"/>
      <c r="Z96" s="40"/>
      <c r="AA96" s="40"/>
      <c r="AB96" s="40"/>
      <c r="AC96" s="40"/>
      <c r="AD96" s="40"/>
      <c r="AE96" s="40"/>
      <c r="AT96" s="18" t="s">
        <v>147</v>
      </c>
      <c r="AU96" s="18" t="s">
        <v>90</v>
      </c>
    </row>
    <row r="97" s="13" customFormat="1">
      <c r="A97" s="13"/>
      <c r="B97" s="232"/>
      <c r="C97" s="233"/>
      <c r="D97" s="225" t="s">
        <v>166</v>
      </c>
      <c r="E97" s="234" t="s">
        <v>33</v>
      </c>
      <c r="F97" s="235" t="s">
        <v>517</v>
      </c>
      <c r="G97" s="233"/>
      <c r="H97" s="236">
        <v>155.80000000000001</v>
      </c>
      <c r="I97" s="237"/>
      <c r="J97" s="237"/>
      <c r="K97" s="233"/>
      <c r="L97" s="233"/>
      <c r="M97" s="238"/>
      <c r="N97" s="239"/>
      <c r="O97" s="240"/>
      <c r="P97" s="240"/>
      <c r="Q97" s="240"/>
      <c r="R97" s="240"/>
      <c r="S97" s="240"/>
      <c r="T97" s="240"/>
      <c r="U97" s="240"/>
      <c r="V97" s="240"/>
      <c r="W97" s="240"/>
      <c r="X97" s="241"/>
      <c r="Y97" s="13"/>
      <c r="Z97" s="13"/>
      <c r="AA97" s="13"/>
      <c r="AB97" s="13"/>
      <c r="AC97" s="13"/>
      <c r="AD97" s="13"/>
      <c r="AE97" s="13"/>
      <c r="AT97" s="242" t="s">
        <v>166</v>
      </c>
      <c r="AU97" s="242" t="s">
        <v>90</v>
      </c>
      <c r="AV97" s="13" t="s">
        <v>90</v>
      </c>
      <c r="AW97" s="13" t="s">
        <v>5</v>
      </c>
      <c r="AX97" s="13" t="s">
        <v>80</v>
      </c>
      <c r="AY97" s="242" t="s">
        <v>135</v>
      </c>
    </row>
    <row r="98" s="13" customFormat="1">
      <c r="A98" s="13"/>
      <c r="B98" s="232"/>
      <c r="C98" s="233"/>
      <c r="D98" s="225" t="s">
        <v>166</v>
      </c>
      <c r="E98" s="234" t="s">
        <v>33</v>
      </c>
      <c r="F98" s="235" t="s">
        <v>518</v>
      </c>
      <c r="G98" s="233"/>
      <c r="H98" s="236">
        <v>190</v>
      </c>
      <c r="I98" s="237"/>
      <c r="J98" s="237"/>
      <c r="K98" s="233"/>
      <c r="L98" s="233"/>
      <c r="M98" s="238"/>
      <c r="N98" s="239"/>
      <c r="O98" s="240"/>
      <c r="P98" s="240"/>
      <c r="Q98" s="240"/>
      <c r="R98" s="240"/>
      <c r="S98" s="240"/>
      <c r="T98" s="240"/>
      <c r="U98" s="240"/>
      <c r="V98" s="240"/>
      <c r="W98" s="240"/>
      <c r="X98" s="241"/>
      <c r="Y98" s="13"/>
      <c r="Z98" s="13"/>
      <c r="AA98" s="13"/>
      <c r="AB98" s="13"/>
      <c r="AC98" s="13"/>
      <c r="AD98" s="13"/>
      <c r="AE98" s="13"/>
      <c r="AT98" s="242" t="s">
        <v>166</v>
      </c>
      <c r="AU98" s="242" t="s">
        <v>90</v>
      </c>
      <c r="AV98" s="13" t="s">
        <v>90</v>
      </c>
      <c r="AW98" s="13" t="s">
        <v>5</v>
      </c>
      <c r="AX98" s="13" t="s">
        <v>80</v>
      </c>
      <c r="AY98" s="242" t="s">
        <v>135</v>
      </c>
    </row>
    <row r="99" s="14" customFormat="1">
      <c r="A99" s="14"/>
      <c r="B99" s="243"/>
      <c r="C99" s="244"/>
      <c r="D99" s="225" t="s">
        <v>166</v>
      </c>
      <c r="E99" s="245" t="s">
        <v>33</v>
      </c>
      <c r="F99" s="246" t="s">
        <v>170</v>
      </c>
      <c r="G99" s="244"/>
      <c r="H99" s="247">
        <v>345.80000000000001</v>
      </c>
      <c r="I99" s="248"/>
      <c r="J99" s="248"/>
      <c r="K99" s="244"/>
      <c r="L99" s="244"/>
      <c r="M99" s="249"/>
      <c r="N99" s="250"/>
      <c r="O99" s="251"/>
      <c r="P99" s="251"/>
      <c r="Q99" s="251"/>
      <c r="R99" s="251"/>
      <c r="S99" s="251"/>
      <c r="T99" s="251"/>
      <c r="U99" s="251"/>
      <c r="V99" s="251"/>
      <c r="W99" s="251"/>
      <c r="X99" s="252"/>
      <c r="Y99" s="14"/>
      <c r="Z99" s="14"/>
      <c r="AA99" s="14"/>
      <c r="AB99" s="14"/>
      <c r="AC99" s="14"/>
      <c r="AD99" s="14"/>
      <c r="AE99" s="14"/>
      <c r="AT99" s="253" t="s">
        <v>166</v>
      </c>
      <c r="AU99" s="253" t="s">
        <v>90</v>
      </c>
      <c r="AV99" s="14" t="s">
        <v>143</v>
      </c>
      <c r="AW99" s="14" t="s">
        <v>5</v>
      </c>
      <c r="AX99" s="14" t="s">
        <v>88</v>
      </c>
      <c r="AY99" s="253" t="s">
        <v>135</v>
      </c>
    </row>
    <row r="100" s="2" customFormat="1">
      <c r="A100" s="40"/>
      <c r="B100" s="41"/>
      <c r="C100" s="211" t="s">
        <v>155</v>
      </c>
      <c r="D100" s="211" t="s">
        <v>138</v>
      </c>
      <c r="E100" s="212" t="s">
        <v>270</v>
      </c>
      <c r="F100" s="213" t="s">
        <v>271</v>
      </c>
      <c r="G100" s="214" t="s">
        <v>264</v>
      </c>
      <c r="H100" s="215">
        <v>10.35</v>
      </c>
      <c r="I100" s="216"/>
      <c r="J100" s="216"/>
      <c r="K100" s="217">
        <f>ROUND(P100*H100,2)</f>
        <v>0</v>
      </c>
      <c r="L100" s="213" t="s">
        <v>142</v>
      </c>
      <c r="M100" s="46"/>
      <c r="N100" s="218" t="s">
        <v>33</v>
      </c>
      <c r="O100" s="219" t="s">
        <v>49</v>
      </c>
      <c r="P100" s="220">
        <f>I100+J100</f>
        <v>0</v>
      </c>
      <c r="Q100" s="220">
        <f>ROUND(I100*H100,2)</f>
        <v>0</v>
      </c>
      <c r="R100" s="220">
        <f>ROUND(J100*H100,2)</f>
        <v>0</v>
      </c>
      <c r="S100" s="86"/>
      <c r="T100" s="221">
        <f>S100*H100</f>
        <v>0</v>
      </c>
      <c r="U100" s="221">
        <v>0</v>
      </c>
      <c r="V100" s="221">
        <f>U100*H100</f>
        <v>0</v>
      </c>
      <c r="W100" s="221">
        <v>0</v>
      </c>
      <c r="X100" s="222">
        <f>W100*H100</f>
        <v>0</v>
      </c>
      <c r="Y100" s="40"/>
      <c r="Z100" s="40"/>
      <c r="AA100" s="40"/>
      <c r="AB100" s="40"/>
      <c r="AC100" s="40"/>
      <c r="AD100" s="40"/>
      <c r="AE100" s="40"/>
      <c r="AR100" s="223" t="s">
        <v>143</v>
      </c>
      <c r="AT100" s="223" t="s">
        <v>138</v>
      </c>
      <c r="AU100" s="223" t="s">
        <v>90</v>
      </c>
      <c r="AY100" s="18" t="s">
        <v>135</v>
      </c>
      <c r="BE100" s="224">
        <f>IF(O100="základní",K100,0)</f>
        <v>0</v>
      </c>
      <c r="BF100" s="224">
        <f>IF(O100="snížená",K100,0)</f>
        <v>0</v>
      </c>
      <c r="BG100" s="224">
        <f>IF(O100="zákl. přenesená",K100,0)</f>
        <v>0</v>
      </c>
      <c r="BH100" s="224">
        <f>IF(O100="sníž. přenesená",K100,0)</f>
        <v>0</v>
      </c>
      <c r="BI100" s="224">
        <f>IF(O100="nulová",K100,0)</f>
        <v>0</v>
      </c>
      <c r="BJ100" s="18" t="s">
        <v>88</v>
      </c>
      <c r="BK100" s="224">
        <f>ROUND(P100*H100,2)</f>
        <v>0</v>
      </c>
      <c r="BL100" s="18" t="s">
        <v>143</v>
      </c>
      <c r="BM100" s="223" t="s">
        <v>519</v>
      </c>
    </row>
    <row r="101" s="2" customFormat="1">
      <c r="A101" s="40"/>
      <c r="B101" s="41"/>
      <c r="C101" s="42"/>
      <c r="D101" s="225" t="s">
        <v>145</v>
      </c>
      <c r="E101" s="42"/>
      <c r="F101" s="226" t="s">
        <v>273</v>
      </c>
      <c r="G101" s="42"/>
      <c r="H101" s="42"/>
      <c r="I101" s="227"/>
      <c r="J101" s="227"/>
      <c r="K101" s="42"/>
      <c r="L101" s="42"/>
      <c r="M101" s="46"/>
      <c r="N101" s="228"/>
      <c r="O101" s="229"/>
      <c r="P101" s="86"/>
      <c r="Q101" s="86"/>
      <c r="R101" s="86"/>
      <c r="S101" s="86"/>
      <c r="T101" s="86"/>
      <c r="U101" s="86"/>
      <c r="V101" s="86"/>
      <c r="W101" s="86"/>
      <c r="X101" s="87"/>
      <c r="Y101" s="40"/>
      <c r="Z101" s="40"/>
      <c r="AA101" s="40"/>
      <c r="AB101" s="40"/>
      <c r="AC101" s="40"/>
      <c r="AD101" s="40"/>
      <c r="AE101" s="40"/>
      <c r="AT101" s="18" t="s">
        <v>145</v>
      </c>
      <c r="AU101" s="18" t="s">
        <v>90</v>
      </c>
    </row>
    <row r="102" s="2" customFormat="1">
      <c r="A102" s="40"/>
      <c r="B102" s="41"/>
      <c r="C102" s="42"/>
      <c r="D102" s="230" t="s">
        <v>147</v>
      </c>
      <c r="E102" s="42"/>
      <c r="F102" s="231" t="s">
        <v>274</v>
      </c>
      <c r="G102" s="42"/>
      <c r="H102" s="42"/>
      <c r="I102" s="227"/>
      <c r="J102" s="227"/>
      <c r="K102" s="42"/>
      <c r="L102" s="42"/>
      <c r="M102" s="46"/>
      <c r="N102" s="228"/>
      <c r="O102" s="229"/>
      <c r="P102" s="86"/>
      <c r="Q102" s="86"/>
      <c r="R102" s="86"/>
      <c r="S102" s="86"/>
      <c r="T102" s="86"/>
      <c r="U102" s="86"/>
      <c r="V102" s="86"/>
      <c r="W102" s="86"/>
      <c r="X102" s="87"/>
      <c r="Y102" s="40"/>
      <c r="Z102" s="40"/>
      <c r="AA102" s="40"/>
      <c r="AB102" s="40"/>
      <c r="AC102" s="40"/>
      <c r="AD102" s="40"/>
      <c r="AE102" s="40"/>
      <c r="AT102" s="18" t="s">
        <v>147</v>
      </c>
      <c r="AU102" s="18" t="s">
        <v>90</v>
      </c>
    </row>
    <row r="103" s="13" customFormat="1">
      <c r="A103" s="13"/>
      <c r="B103" s="232"/>
      <c r="C103" s="233"/>
      <c r="D103" s="225" t="s">
        <v>166</v>
      </c>
      <c r="E103" s="234" t="s">
        <v>33</v>
      </c>
      <c r="F103" s="235" t="s">
        <v>520</v>
      </c>
      <c r="G103" s="233"/>
      <c r="H103" s="236">
        <v>10.35</v>
      </c>
      <c r="I103" s="237"/>
      <c r="J103" s="237"/>
      <c r="K103" s="233"/>
      <c r="L103" s="233"/>
      <c r="M103" s="238"/>
      <c r="N103" s="239"/>
      <c r="O103" s="240"/>
      <c r="P103" s="240"/>
      <c r="Q103" s="240"/>
      <c r="R103" s="240"/>
      <c r="S103" s="240"/>
      <c r="T103" s="240"/>
      <c r="U103" s="240"/>
      <c r="V103" s="240"/>
      <c r="W103" s="240"/>
      <c r="X103" s="241"/>
      <c r="Y103" s="13"/>
      <c r="Z103" s="13"/>
      <c r="AA103" s="13"/>
      <c r="AB103" s="13"/>
      <c r="AC103" s="13"/>
      <c r="AD103" s="13"/>
      <c r="AE103" s="13"/>
      <c r="AT103" s="242" t="s">
        <v>166</v>
      </c>
      <c r="AU103" s="242" t="s">
        <v>90</v>
      </c>
      <c r="AV103" s="13" t="s">
        <v>90</v>
      </c>
      <c r="AW103" s="13" t="s">
        <v>5</v>
      </c>
      <c r="AX103" s="13" t="s">
        <v>88</v>
      </c>
      <c r="AY103" s="242" t="s">
        <v>135</v>
      </c>
    </row>
    <row r="104" s="2" customFormat="1" ht="33" customHeight="1">
      <c r="A104" s="40"/>
      <c r="B104" s="41"/>
      <c r="C104" s="211" t="s">
        <v>143</v>
      </c>
      <c r="D104" s="211" t="s">
        <v>138</v>
      </c>
      <c r="E104" s="212" t="s">
        <v>276</v>
      </c>
      <c r="F104" s="213" t="s">
        <v>277</v>
      </c>
      <c r="G104" s="214" t="s">
        <v>264</v>
      </c>
      <c r="H104" s="215">
        <v>356.14999999999998</v>
      </c>
      <c r="I104" s="216"/>
      <c r="J104" s="216"/>
      <c r="K104" s="217">
        <f>ROUND(P104*H104,2)</f>
        <v>0</v>
      </c>
      <c r="L104" s="213" t="s">
        <v>142</v>
      </c>
      <c r="M104" s="46"/>
      <c r="N104" s="218" t="s">
        <v>33</v>
      </c>
      <c r="O104" s="219" t="s">
        <v>49</v>
      </c>
      <c r="P104" s="220">
        <f>I104+J104</f>
        <v>0</v>
      </c>
      <c r="Q104" s="220">
        <f>ROUND(I104*H104,2)</f>
        <v>0</v>
      </c>
      <c r="R104" s="220">
        <f>ROUND(J104*H104,2)</f>
        <v>0</v>
      </c>
      <c r="S104" s="86"/>
      <c r="T104" s="221">
        <f>S104*H104</f>
        <v>0</v>
      </c>
      <c r="U104" s="221">
        <v>0</v>
      </c>
      <c r="V104" s="221">
        <f>U104*H104</f>
        <v>0</v>
      </c>
      <c r="W104" s="221">
        <v>0</v>
      </c>
      <c r="X104" s="222">
        <f>W104*H104</f>
        <v>0</v>
      </c>
      <c r="Y104" s="40"/>
      <c r="Z104" s="40"/>
      <c r="AA104" s="40"/>
      <c r="AB104" s="40"/>
      <c r="AC104" s="40"/>
      <c r="AD104" s="40"/>
      <c r="AE104" s="40"/>
      <c r="AR104" s="223" t="s">
        <v>143</v>
      </c>
      <c r="AT104" s="223" t="s">
        <v>138</v>
      </c>
      <c r="AU104" s="223" t="s">
        <v>90</v>
      </c>
      <c r="AY104" s="18" t="s">
        <v>135</v>
      </c>
      <c r="BE104" s="224">
        <f>IF(O104="základní",K104,0)</f>
        <v>0</v>
      </c>
      <c r="BF104" s="224">
        <f>IF(O104="snížená",K104,0)</f>
        <v>0</v>
      </c>
      <c r="BG104" s="224">
        <f>IF(O104="zákl. přenesená",K104,0)</f>
        <v>0</v>
      </c>
      <c r="BH104" s="224">
        <f>IF(O104="sníž. přenesená",K104,0)</f>
        <v>0</v>
      </c>
      <c r="BI104" s="224">
        <f>IF(O104="nulová",K104,0)</f>
        <v>0</v>
      </c>
      <c r="BJ104" s="18" t="s">
        <v>88</v>
      </c>
      <c r="BK104" s="224">
        <f>ROUND(P104*H104,2)</f>
        <v>0</v>
      </c>
      <c r="BL104" s="18" t="s">
        <v>143</v>
      </c>
      <c r="BM104" s="223" t="s">
        <v>521</v>
      </c>
    </row>
    <row r="105" s="2" customFormat="1">
      <c r="A105" s="40"/>
      <c r="B105" s="41"/>
      <c r="C105" s="42"/>
      <c r="D105" s="225" t="s">
        <v>145</v>
      </c>
      <c r="E105" s="42"/>
      <c r="F105" s="226" t="s">
        <v>277</v>
      </c>
      <c r="G105" s="42"/>
      <c r="H105" s="42"/>
      <c r="I105" s="227"/>
      <c r="J105" s="227"/>
      <c r="K105" s="42"/>
      <c r="L105" s="42"/>
      <c r="M105" s="46"/>
      <c r="N105" s="228"/>
      <c r="O105" s="229"/>
      <c r="P105" s="86"/>
      <c r="Q105" s="86"/>
      <c r="R105" s="86"/>
      <c r="S105" s="86"/>
      <c r="T105" s="86"/>
      <c r="U105" s="86"/>
      <c r="V105" s="86"/>
      <c r="W105" s="86"/>
      <c r="X105" s="87"/>
      <c r="Y105" s="40"/>
      <c r="Z105" s="40"/>
      <c r="AA105" s="40"/>
      <c r="AB105" s="40"/>
      <c r="AC105" s="40"/>
      <c r="AD105" s="40"/>
      <c r="AE105" s="40"/>
      <c r="AT105" s="18" t="s">
        <v>145</v>
      </c>
      <c r="AU105" s="18" t="s">
        <v>90</v>
      </c>
    </row>
    <row r="106" s="2" customFormat="1">
      <c r="A106" s="40"/>
      <c r="B106" s="41"/>
      <c r="C106" s="42"/>
      <c r="D106" s="230" t="s">
        <v>147</v>
      </c>
      <c r="E106" s="42"/>
      <c r="F106" s="231" t="s">
        <v>279</v>
      </c>
      <c r="G106" s="42"/>
      <c r="H106" s="42"/>
      <c r="I106" s="227"/>
      <c r="J106" s="227"/>
      <c r="K106" s="42"/>
      <c r="L106" s="42"/>
      <c r="M106" s="46"/>
      <c r="N106" s="228"/>
      <c r="O106" s="229"/>
      <c r="P106" s="86"/>
      <c r="Q106" s="86"/>
      <c r="R106" s="86"/>
      <c r="S106" s="86"/>
      <c r="T106" s="86"/>
      <c r="U106" s="86"/>
      <c r="V106" s="86"/>
      <c r="W106" s="86"/>
      <c r="X106" s="87"/>
      <c r="Y106" s="40"/>
      <c r="Z106" s="40"/>
      <c r="AA106" s="40"/>
      <c r="AB106" s="40"/>
      <c r="AC106" s="40"/>
      <c r="AD106" s="40"/>
      <c r="AE106" s="40"/>
      <c r="AT106" s="18" t="s">
        <v>147</v>
      </c>
      <c r="AU106" s="18" t="s">
        <v>90</v>
      </c>
    </row>
    <row r="107" s="2" customFormat="1" ht="24.15" customHeight="1">
      <c r="A107" s="40"/>
      <c r="B107" s="41"/>
      <c r="C107" s="211" t="s">
        <v>136</v>
      </c>
      <c r="D107" s="211" t="s">
        <v>138</v>
      </c>
      <c r="E107" s="212" t="s">
        <v>286</v>
      </c>
      <c r="F107" s="213" t="s">
        <v>287</v>
      </c>
      <c r="G107" s="214" t="s">
        <v>242</v>
      </c>
      <c r="H107" s="215">
        <v>731.5</v>
      </c>
      <c r="I107" s="216"/>
      <c r="J107" s="216"/>
      <c r="K107" s="217">
        <f>ROUND(P107*H107,2)</f>
        <v>0</v>
      </c>
      <c r="L107" s="213" t="s">
        <v>142</v>
      </c>
      <c r="M107" s="46"/>
      <c r="N107" s="218" t="s">
        <v>33</v>
      </c>
      <c r="O107" s="219" t="s">
        <v>49</v>
      </c>
      <c r="P107" s="220">
        <f>I107+J107</f>
        <v>0</v>
      </c>
      <c r="Q107" s="220">
        <f>ROUND(I107*H107,2)</f>
        <v>0</v>
      </c>
      <c r="R107" s="220">
        <f>ROUND(J107*H107,2)</f>
        <v>0</v>
      </c>
      <c r="S107" s="86"/>
      <c r="T107" s="221">
        <f>S107*H107</f>
        <v>0</v>
      </c>
      <c r="U107" s="221">
        <v>0</v>
      </c>
      <c r="V107" s="221">
        <f>U107*H107</f>
        <v>0</v>
      </c>
      <c r="W107" s="221">
        <v>0</v>
      </c>
      <c r="X107" s="222">
        <f>W107*H107</f>
        <v>0</v>
      </c>
      <c r="Y107" s="40"/>
      <c r="Z107" s="40"/>
      <c r="AA107" s="40"/>
      <c r="AB107" s="40"/>
      <c r="AC107" s="40"/>
      <c r="AD107" s="40"/>
      <c r="AE107" s="40"/>
      <c r="AR107" s="223" t="s">
        <v>143</v>
      </c>
      <c r="AT107" s="223" t="s">
        <v>138</v>
      </c>
      <c r="AU107" s="223" t="s">
        <v>90</v>
      </c>
      <c r="AY107" s="18" t="s">
        <v>135</v>
      </c>
      <c r="BE107" s="224">
        <f>IF(O107="základní",K107,0)</f>
        <v>0</v>
      </c>
      <c r="BF107" s="224">
        <f>IF(O107="snížená",K107,0)</f>
        <v>0</v>
      </c>
      <c r="BG107" s="224">
        <f>IF(O107="zákl. přenesená",K107,0)</f>
        <v>0</v>
      </c>
      <c r="BH107" s="224">
        <f>IF(O107="sníž. přenesená",K107,0)</f>
        <v>0</v>
      </c>
      <c r="BI107" s="224">
        <f>IF(O107="nulová",K107,0)</f>
        <v>0</v>
      </c>
      <c r="BJ107" s="18" t="s">
        <v>88</v>
      </c>
      <c r="BK107" s="224">
        <f>ROUND(P107*H107,2)</f>
        <v>0</v>
      </c>
      <c r="BL107" s="18" t="s">
        <v>143</v>
      </c>
      <c r="BM107" s="223" t="s">
        <v>522</v>
      </c>
    </row>
    <row r="108" s="2" customFormat="1">
      <c r="A108" s="40"/>
      <c r="B108" s="41"/>
      <c r="C108" s="42"/>
      <c r="D108" s="225" t="s">
        <v>145</v>
      </c>
      <c r="E108" s="42"/>
      <c r="F108" s="226" t="s">
        <v>289</v>
      </c>
      <c r="G108" s="42"/>
      <c r="H108" s="42"/>
      <c r="I108" s="227"/>
      <c r="J108" s="227"/>
      <c r="K108" s="42"/>
      <c r="L108" s="42"/>
      <c r="M108" s="46"/>
      <c r="N108" s="228"/>
      <c r="O108" s="229"/>
      <c r="P108" s="86"/>
      <c r="Q108" s="86"/>
      <c r="R108" s="86"/>
      <c r="S108" s="86"/>
      <c r="T108" s="86"/>
      <c r="U108" s="86"/>
      <c r="V108" s="86"/>
      <c r="W108" s="86"/>
      <c r="X108" s="87"/>
      <c r="Y108" s="40"/>
      <c r="Z108" s="40"/>
      <c r="AA108" s="40"/>
      <c r="AB108" s="40"/>
      <c r="AC108" s="40"/>
      <c r="AD108" s="40"/>
      <c r="AE108" s="40"/>
      <c r="AT108" s="18" t="s">
        <v>145</v>
      </c>
      <c r="AU108" s="18" t="s">
        <v>90</v>
      </c>
    </row>
    <row r="109" s="2" customFormat="1">
      <c r="A109" s="40"/>
      <c r="B109" s="41"/>
      <c r="C109" s="42"/>
      <c r="D109" s="230" t="s">
        <v>147</v>
      </c>
      <c r="E109" s="42"/>
      <c r="F109" s="231" t="s">
        <v>290</v>
      </c>
      <c r="G109" s="42"/>
      <c r="H109" s="42"/>
      <c r="I109" s="227"/>
      <c r="J109" s="227"/>
      <c r="K109" s="42"/>
      <c r="L109" s="42"/>
      <c r="M109" s="46"/>
      <c r="N109" s="228"/>
      <c r="O109" s="229"/>
      <c r="P109" s="86"/>
      <c r="Q109" s="86"/>
      <c r="R109" s="86"/>
      <c r="S109" s="86"/>
      <c r="T109" s="86"/>
      <c r="U109" s="86"/>
      <c r="V109" s="86"/>
      <c r="W109" s="86"/>
      <c r="X109" s="87"/>
      <c r="Y109" s="40"/>
      <c r="Z109" s="40"/>
      <c r="AA109" s="40"/>
      <c r="AB109" s="40"/>
      <c r="AC109" s="40"/>
      <c r="AD109" s="40"/>
      <c r="AE109" s="40"/>
      <c r="AT109" s="18" t="s">
        <v>147</v>
      </c>
      <c r="AU109" s="18" t="s">
        <v>90</v>
      </c>
    </row>
    <row r="110" s="13" customFormat="1">
      <c r="A110" s="13"/>
      <c r="B110" s="232"/>
      <c r="C110" s="233"/>
      <c r="D110" s="225" t="s">
        <v>166</v>
      </c>
      <c r="E110" s="234" t="s">
        <v>33</v>
      </c>
      <c r="F110" s="235" t="s">
        <v>523</v>
      </c>
      <c r="G110" s="233"/>
      <c r="H110" s="236">
        <v>731.5</v>
      </c>
      <c r="I110" s="237"/>
      <c r="J110" s="237"/>
      <c r="K110" s="233"/>
      <c r="L110" s="233"/>
      <c r="M110" s="238"/>
      <c r="N110" s="239"/>
      <c r="O110" s="240"/>
      <c r="P110" s="240"/>
      <c r="Q110" s="240"/>
      <c r="R110" s="240"/>
      <c r="S110" s="240"/>
      <c r="T110" s="240"/>
      <c r="U110" s="240"/>
      <c r="V110" s="240"/>
      <c r="W110" s="240"/>
      <c r="X110" s="241"/>
      <c r="Y110" s="13"/>
      <c r="Z110" s="13"/>
      <c r="AA110" s="13"/>
      <c r="AB110" s="13"/>
      <c r="AC110" s="13"/>
      <c r="AD110" s="13"/>
      <c r="AE110" s="13"/>
      <c r="AT110" s="242" t="s">
        <v>166</v>
      </c>
      <c r="AU110" s="242" t="s">
        <v>90</v>
      </c>
      <c r="AV110" s="13" t="s">
        <v>90</v>
      </c>
      <c r="AW110" s="13" t="s">
        <v>5</v>
      </c>
      <c r="AX110" s="13" t="s">
        <v>88</v>
      </c>
      <c r="AY110" s="242" t="s">
        <v>135</v>
      </c>
    </row>
    <row r="111" s="2" customFormat="1">
      <c r="A111" s="40"/>
      <c r="B111" s="41"/>
      <c r="C111" s="211" t="s">
        <v>201</v>
      </c>
      <c r="D111" s="211" t="s">
        <v>138</v>
      </c>
      <c r="E111" s="212" t="s">
        <v>291</v>
      </c>
      <c r="F111" s="213" t="s">
        <v>292</v>
      </c>
      <c r="G111" s="214" t="s">
        <v>264</v>
      </c>
      <c r="H111" s="215">
        <v>8.3499999999999996</v>
      </c>
      <c r="I111" s="216"/>
      <c r="J111" s="216"/>
      <c r="K111" s="217">
        <f>ROUND(P111*H111,2)</f>
        <v>0</v>
      </c>
      <c r="L111" s="213" t="s">
        <v>142</v>
      </c>
      <c r="M111" s="46"/>
      <c r="N111" s="218" t="s">
        <v>33</v>
      </c>
      <c r="O111" s="219" t="s">
        <v>49</v>
      </c>
      <c r="P111" s="220">
        <f>I111+J111</f>
        <v>0</v>
      </c>
      <c r="Q111" s="220">
        <f>ROUND(I111*H111,2)</f>
        <v>0</v>
      </c>
      <c r="R111" s="220">
        <f>ROUND(J111*H111,2)</f>
        <v>0</v>
      </c>
      <c r="S111" s="86"/>
      <c r="T111" s="221">
        <f>S111*H111</f>
        <v>0</v>
      </c>
      <c r="U111" s="221">
        <v>0</v>
      </c>
      <c r="V111" s="221">
        <f>U111*H111</f>
        <v>0</v>
      </c>
      <c r="W111" s="221">
        <v>0</v>
      </c>
      <c r="X111" s="222">
        <f>W111*H111</f>
        <v>0</v>
      </c>
      <c r="Y111" s="40"/>
      <c r="Z111" s="40"/>
      <c r="AA111" s="40"/>
      <c r="AB111" s="40"/>
      <c r="AC111" s="40"/>
      <c r="AD111" s="40"/>
      <c r="AE111" s="40"/>
      <c r="AR111" s="223" t="s">
        <v>143</v>
      </c>
      <c r="AT111" s="223" t="s">
        <v>138</v>
      </c>
      <c r="AU111" s="223" t="s">
        <v>90</v>
      </c>
      <c r="AY111" s="18" t="s">
        <v>135</v>
      </c>
      <c r="BE111" s="224">
        <f>IF(O111="základní",K111,0)</f>
        <v>0</v>
      </c>
      <c r="BF111" s="224">
        <f>IF(O111="snížená",K111,0)</f>
        <v>0</v>
      </c>
      <c r="BG111" s="224">
        <f>IF(O111="zákl. přenesená",K111,0)</f>
        <v>0</v>
      </c>
      <c r="BH111" s="224">
        <f>IF(O111="sníž. přenesená",K111,0)</f>
        <v>0</v>
      </c>
      <c r="BI111" s="224">
        <f>IF(O111="nulová",K111,0)</f>
        <v>0</v>
      </c>
      <c r="BJ111" s="18" t="s">
        <v>88</v>
      </c>
      <c r="BK111" s="224">
        <f>ROUND(P111*H111,2)</f>
        <v>0</v>
      </c>
      <c r="BL111" s="18" t="s">
        <v>143</v>
      </c>
      <c r="BM111" s="223" t="s">
        <v>524</v>
      </c>
    </row>
    <row r="112" s="2" customFormat="1">
      <c r="A112" s="40"/>
      <c r="B112" s="41"/>
      <c r="C112" s="42"/>
      <c r="D112" s="225" t="s">
        <v>145</v>
      </c>
      <c r="E112" s="42"/>
      <c r="F112" s="226" t="s">
        <v>294</v>
      </c>
      <c r="G112" s="42"/>
      <c r="H112" s="42"/>
      <c r="I112" s="227"/>
      <c r="J112" s="227"/>
      <c r="K112" s="42"/>
      <c r="L112" s="42"/>
      <c r="M112" s="46"/>
      <c r="N112" s="228"/>
      <c r="O112" s="229"/>
      <c r="P112" s="86"/>
      <c r="Q112" s="86"/>
      <c r="R112" s="86"/>
      <c r="S112" s="86"/>
      <c r="T112" s="86"/>
      <c r="U112" s="86"/>
      <c r="V112" s="86"/>
      <c r="W112" s="86"/>
      <c r="X112" s="87"/>
      <c r="Y112" s="40"/>
      <c r="Z112" s="40"/>
      <c r="AA112" s="40"/>
      <c r="AB112" s="40"/>
      <c r="AC112" s="40"/>
      <c r="AD112" s="40"/>
      <c r="AE112" s="40"/>
      <c r="AT112" s="18" t="s">
        <v>145</v>
      </c>
      <c r="AU112" s="18" t="s">
        <v>90</v>
      </c>
    </row>
    <row r="113" s="2" customFormat="1">
      <c r="A113" s="40"/>
      <c r="B113" s="41"/>
      <c r="C113" s="42"/>
      <c r="D113" s="230" t="s">
        <v>147</v>
      </c>
      <c r="E113" s="42"/>
      <c r="F113" s="231" t="s">
        <v>295</v>
      </c>
      <c r="G113" s="42"/>
      <c r="H113" s="42"/>
      <c r="I113" s="227"/>
      <c r="J113" s="227"/>
      <c r="K113" s="42"/>
      <c r="L113" s="42"/>
      <c r="M113" s="46"/>
      <c r="N113" s="228"/>
      <c r="O113" s="229"/>
      <c r="P113" s="86"/>
      <c r="Q113" s="86"/>
      <c r="R113" s="86"/>
      <c r="S113" s="86"/>
      <c r="T113" s="86"/>
      <c r="U113" s="86"/>
      <c r="V113" s="86"/>
      <c r="W113" s="86"/>
      <c r="X113" s="87"/>
      <c r="Y113" s="40"/>
      <c r="Z113" s="40"/>
      <c r="AA113" s="40"/>
      <c r="AB113" s="40"/>
      <c r="AC113" s="40"/>
      <c r="AD113" s="40"/>
      <c r="AE113" s="40"/>
      <c r="AT113" s="18" t="s">
        <v>147</v>
      </c>
      <c r="AU113" s="18" t="s">
        <v>90</v>
      </c>
    </row>
    <row r="114" s="2" customFormat="1" ht="24.15" customHeight="1">
      <c r="A114" s="40"/>
      <c r="B114" s="41"/>
      <c r="C114" s="254" t="s">
        <v>211</v>
      </c>
      <c r="D114" s="254" t="s">
        <v>178</v>
      </c>
      <c r="E114" s="255" t="s">
        <v>296</v>
      </c>
      <c r="F114" s="256" t="s">
        <v>297</v>
      </c>
      <c r="G114" s="257" t="s">
        <v>242</v>
      </c>
      <c r="H114" s="258">
        <v>16.699999999999999</v>
      </c>
      <c r="I114" s="259"/>
      <c r="J114" s="260"/>
      <c r="K114" s="261">
        <f>ROUND(P114*H114,2)</f>
        <v>0</v>
      </c>
      <c r="L114" s="256" t="s">
        <v>142</v>
      </c>
      <c r="M114" s="262"/>
      <c r="N114" s="263" t="s">
        <v>33</v>
      </c>
      <c r="O114" s="219" t="s">
        <v>49</v>
      </c>
      <c r="P114" s="220">
        <f>I114+J114</f>
        <v>0</v>
      </c>
      <c r="Q114" s="220">
        <f>ROUND(I114*H114,2)</f>
        <v>0</v>
      </c>
      <c r="R114" s="220">
        <f>ROUND(J114*H114,2)</f>
        <v>0</v>
      </c>
      <c r="S114" s="86"/>
      <c r="T114" s="221">
        <f>S114*H114</f>
        <v>0</v>
      </c>
      <c r="U114" s="221">
        <v>1</v>
      </c>
      <c r="V114" s="221">
        <f>U114*H114</f>
        <v>16.699999999999999</v>
      </c>
      <c r="W114" s="221">
        <v>0</v>
      </c>
      <c r="X114" s="222">
        <f>W114*H114</f>
        <v>0</v>
      </c>
      <c r="Y114" s="40"/>
      <c r="Z114" s="40"/>
      <c r="AA114" s="40"/>
      <c r="AB114" s="40"/>
      <c r="AC114" s="40"/>
      <c r="AD114" s="40"/>
      <c r="AE114" s="40"/>
      <c r="AR114" s="223" t="s">
        <v>181</v>
      </c>
      <c r="AT114" s="223" t="s">
        <v>178</v>
      </c>
      <c r="AU114" s="223" t="s">
        <v>90</v>
      </c>
      <c r="AY114" s="18" t="s">
        <v>135</v>
      </c>
      <c r="BE114" s="224">
        <f>IF(O114="základní",K114,0)</f>
        <v>0</v>
      </c>
      <c r="BF114" s="224">
        <f>IF(O114="snížená",K114,0)</f>
        <v>0</v>
      </c>
      <c r="BG114" s="224">
        <f>IF(O114="zákl. přenesená",K114,0)</f>
        <v>0</v>
      </c>
      <c r="BH114" s="224">
        <f>IF(O114="sníž. přenesená",K114,0)</f>
        <v>0</v>
      </c>
      <c r="BI114" s="224">
        <f>IF(O114="nulová",K114,0)</f>
        <v>0</v>
      </c>
      <c r="BJ114" s="18" t="s">
        <v>88</v>
      </c>
      <c r="BK114" s="224">
        <f>ROUND(P114*H114,2)</f>
        <v>0</v>
      </c>
      <c r="BL114" s="18" t="s">
        <v>143</v>
      </c>
      <c r="BM114" s="223" t="s">
        <v>525</v>
      </c>
    </row>
    <row r="115" s="2" customFormat="1">
      <c r="A115" s="40"/>
      <c r="B115" s="41"/>
      <c r="C115" s="42"/>
      <c r="D115" s="225" t="s">
        <v>145</v>
      </c>
      <c r="E115" s="42"/>
      <c r="F115" s="226" t="s">
        <v>297</v>
      </c>
      <c r="G115" s="42"/>
      <c r="H115" s="42"/>
      <c r="I115" s="227"/>
      <c r="J115" s="227"/>
      <c r="K115" s="42"/>
      <c r="L115" s="42"/>
      <c r="M115" s="46"/>
      <c r="N115" s="228"/>
      <c r="O115" s="229"/>
      <c r="P115" s="86"/>
      <c r="Q115" s="86"/>
      <c r="R115" s="86"/>
      <c r="S115" s="86"/>
      <c r="T115" s="86"/>
      <c r="U115" s="86"/>
      <c r="V115" s="86"/>
      <c r="W115" s="86"/>
      <c r="X115" s="87"/>
      <c r="Y115" s="40"/>
      <c r="Z115" s="40"/>
      <c r="AA115" s="40"/>
      <c r="AB115" s="40"/>
      <c r="AC115" s="40"/>
      <c r="AD115" s="40"/>
      <c r="AE115" s="40"/>
      <c r="AT115" s="18" t="s">
        <v>145</v>
      </c>
      <c r="AU115" s="18" t="s">
        <v>90</v>
      </c>
    </row>
    <row r="116" s="13" customFormat="1">
      <c r="A116" s="13"/>
      <c r="B116" s="232"/>
      <c r="C116" s="233"/>
      <c r="D116" s="225" t="s">
        <v>166</v>
      </c>
      <c r="E116" s="233"/>
      <c r="F116" s="235" t="s">
        <v>526</v>
      </c>
      <c r="G116" s="233"/>
      <c r="H116" s="236">
        <v>16.699999999999999</v>
      </c>
      <c r="I116" s="237"/>
      <c r="J116" s="237"/>
      <c r="K116" s="233"/>
      <c r="L116" s="233"/>
      <c r="M116" s="238"/>
      <c r="N116" s="239"/>
      <c r="O116" s="240"/>
      <c r="P116" s="240"/>
      <c r="Q116" s="240"/>
      <c r="R116" s="240"/>
      <c r="S116" s="240"/>
      <c r="T116" s="240"/>
      <c r="U116" s="240"/>
      <c r="V116" s="240"/>
      <c r="W116" s="240"/>
      <c r="X116" s="241"/>
      <c r="Y116" s="13"/>
      <c r="Z116" s="13"/>
      <c r="AA116" s="13"/>
      <c r="AB116" s="13"/>
      <c r="AC116" s="13"/>
      <c r="AD116" s="13"/>
      <c r="AE116" s="13"/>
      <c r="AT116" s="242" t="s">
        <v>166</v>
      </c>
      <c r="AU116" s="242" t="s">
        <v>90</v>
      </c>
      <c r="AV116" s="13" t="s">
        <v>90</v>
      </c>
      <c r="AW116" s="13" t="s">
        <v>4</v>
      </c>
      <c r="AX116" s="13" t="s">
        <v>88</v>
      </c>
      <c r="AY116" s="242" t="s">
        <v>135</v>
      </c>
    </row>
    <row r="117" s="2" customFormat="1" ht="24.15" customHeight="1">
      <c r="A117" s="40"/>
      <c r="B117" s="41"/>
      <c r="C117" s="211" t="s">
        <v>181</v>
      </c>
      <c r="D117" s="211" t="s">
        <v>138</v>
      </c>
      <c r="E117" s="212" t="s">
        <v>527</v>
      </c>
      <c r="F117" s="213" t="s">
        <v>528</v>
      </c>
      <c r="G117" s="214" t="s">
        <v>141</v>
      </c>
      <c r="H117" s="215">
        <v>124</v>
      </c>
      <c r="I117" s="216"/>
      <c r="J117" s="216"/>
      <c r="K117" s="217">
        <f>ROUND(P117*H117,2)</f>
        <v>0</v>
      </c>
      <c r="L117" s="213" t="s">
        <v>142</v>
      </c>
      <c r="M117" s="46"/>
      <c r="N117" s="218" t="s">
        <v>33</v>
      </c>
      <c r="O117" s="219" t="s">
        <v>49</v>
      </c>
      <c r="P117" s="220">
        <f>I117+J117</f>
        <v>0</v>
      </c>
      <c r="Q117" s="220">
        <f>ROUND(I117*H117,2)</f>
        <v>0</v>
      </c>
      <c r="R117" s="220">
        <f>ROUND(J117*H117,2)</f>
        <v>0</v>
      </c>
      <c r="S117" s="86"/>
      <c r="T117" s="221">
        <f>S117*H117</f>
        <v>0</v>
      </c>
      <c r="U117" s="221">
        <v>0</v>
      </c>
      <c r="V117" s="221">
        <f>U117*H117</f>
        <v>0</v>
      </c>
      <c r="W117" s="221">
        <v>0</v>
      </c>
      <c r="X117" s="222">
        <f>W117*H117</f>
        <v>0</v>
      </c>
      <c r="Y117" s="40"/>
      <c r="Z117" s="40"/>
      <c r="AA117" s="40"/>
      <c r="AB117" s="40"/>
      <c r="AC117" s="40"/>
      <c r="AD117" s="40"/>
      <c r="AE117" s="40"/>
      <c r="AR117" s="223" t="s">
        <v>143</v>
      </c>
      <c r="AT117" s="223" t="s">
        <v>138</v>
      </c>
      <c r="AU117" s="223" t="s">
        <v>90</v>
      </c>
      <c r="AY117" s="18" t="s">
        <v>135</v>
      </c>
      <c r="BE117" s="224">
        <f>IF(O117="základní",K117,0)</f>
        <v>0</v>
      </c>
      <c r="BF117" s="224">
        <f>IF(O117="snížená",K117,0)</f>
        <v>0</v>
      </c>
      <c r="BG117" s="224">
        <f>IF(O117="zákl. přenesená",K117,0)</f>
        <v>0</v>
      </c>
      <c r="BH117" s="224">
        <f>IF(O117="sníž. přenesená",K117,0)</f>
        <v>0</v>
      </c>
      <c r="BI117" s="224">
        <f>IF(O117="nulová",K117,0)</f>
        <v>0</v>
      </c>
      <c r="BJ117" s="18" t="s">
        <v>88</v>
      </c>
      <c r="BK117" s="224">
        <f>ROUND(P117*H117,2)</f>
        <v>0</v>
      </c>
      <c r="BL117" s="18" t="s">
        <v>143</v>
      </c>
      <c r="BM117" s="223" t="s">
        <v>529</v>
      </c>
    </row>
    <row r="118" s="2" customFormat="1">
      <c r="A118" s="40"/>
      <c r="B118" s="41"/>
      <c r="C118" s="42"/>
      <c r="D118" s="225" t="s">
        <v>145</v>
      </c>
      <c r="E118" s="42"/>
      <c r="F118" s="226" t="s">
        <v>530</v>
      </c>
      <c r="G118" s="42"/>
      <c r="H118" s="42"/>
      <c r="I118" s="227"/>
      <c r="J118" s="227"/>
      <c r="K118" s="42"/>
      <c r="L118" s="42"/>
      <c r="M118" s="46"/>
      <c r="N118" s="228"/>
      <c r="O118" s="229"/>
      <c r="P118" s="86"/>
      <c r="Q118" s="86"/>
      <c r="R118" s="86"/>
      <c r="S118" s="86"/>
      <c r="T118" s="86"/>
      <c r="U118" s="86"/>
      <c r="V118" s="86"/>
      <c r="W118" s="86"/>
      <c r="X118" s="87"/>
      <c r="Y118" s="40"/>
      <c r="Z118" s="40"/>
      <c r="AA118" s="40"/>
      <c r="AB118" s="40"/>
      <c r="AC118" s="40"/>
      <c r="AD118" s="40"/>
      <c r="AE118" s="40"/>
      <c r="AT118" s="18" t="s">
        <v>145</v>
      </c>
      <c r="AU118" s="18" t="s">
        <v>90</v>
      </c>
    </row>
    <row r="119" s="2" customFormat="1">
      <c r="A119" s="40"/>
      <c r="B119" s="41"/>
      <c r="C119" s="42"/>
      <c r="D119" s="230" t="s">
        <v>147</v>
      </c>
      <c r="E119" s="42"/>
      <c r="F119" s="231" t="s">
        <v>531</v>
      </c>
      <c r="G119" s="42"/>
      <c r="H119" s="42"/>
      <c r="I119" s="227"/>
      <c r="J119" s="227"/>
      <c r="K119" s="42"/>
      <c r="L119" s="42"/>
      <c r="M119" s="46"/>
      <c r="N119" s="228"/>
      <c r="O119" s="229"/>
      <c r="P119" s="86"/>
      <c r="Q119" s="86"/>
      <c r="R119" s="86"/>
      <c r="S119" s="86"/>
      <c r="T119" s="86"/>
      <c r="U119" s="86"/>
      <c r="V119" s="86"/>
      <c r="W119" s="86"/>
      <c r="X119" s="87"/>
      <c r="Y119" s="40"/>
      <c r="Z119" s="40"/>
      <c r="AA119" s="40"/>
      <c r="AB119" s="40"/>
      <c r="AC119" s="40"/>
      <c r="AD119" s="40"/>
      <c r="AE119" s="40"/>
      <c r="AT119" s="18" t="s">
        <v>147</v>
      </c>
      <c r="AU119" s="18" t="s">
        <v>90</v>
      </c>
    </row>
    <row r="120" s="2" customFormat="1" ht="24.15" customHeight="1">
      <c r="A120" s="40"/>
      <c r="B120" s="41"/>
      <c r="C120" s="211" t="s">
        <v>444</v>
      </c>
      <c r="D120" s="211" t="s">
        <v>138</v>
      </c>
      <c r="E120" s="212" t="s">
        <v>305</v>
      </c>
      <c r="F120" s="213" t="s">
        <v>306</v>
      </c>
      <c r="G120" s="214" t="s">
        <v>141</v>
      </c>
      <c r="H120" s="215">
        <v>388</v>
      </c>
      <c r="I120" s="216"/>
      <c r="J120" s="216"/>
      <c r="K120" s="217">
        <f>ROUND(P120*H120,2)</f>
        <v>0</v>
      </c>
      <c r="L120" s="213" t="s">
        <v>152</v>
      </c>
      <c r="M120" s="46"/>
      <c r="N120" s="218" t="s">
        <v>33</v>
      </c>
      <c r="O120" s="219" t="s">
        <v>49</v>
      </c>
      <c r="P120" s="220">
        <f>I120+J120</f>
        <v>0</v>
      </c>
      <c r="Q120" s="220">
        <f>ROUND(I120*H120,2)</f>
        <v>0</v>
      </c>
      <c r="R120" s="220">
        <f>ROUND(J120*H120,2)</f>
        <v>0</v>
      </c>
      <c r="S120" s="86"/>
      <c r="T120" s="221">
        <f>S120*H120</f>
        <v>0</v>
      </c>
      <c r="U120" s="221">
        <v>0</v>
      </c>
      <c r="V120" s="221">
        <f>U120*H120</f>
        <v>0</v>
      </c>
      <c r="W120" s="221">
        <v>0</v>
      </c>
      <c r="X120" s="222">
        <f>W120*H120</f>
        <v>0</v>
      </c>
      <c r="Y120" s="40"/>
      <c r="Z120" s="40"/>
      <c r="AA120" s="40"/>
      <c r="AB120" s="40"/>
      <c r="AC120" s="40"/>
      <c r="AD120" s="40"/>
      <c r="AE120" s="40"/>
      <c r="AR120" s="223" t="s">
        <v>143</v>
      </c>
      <c r="AT120" s="223" t="s">
        <v>138</v>
      </c>
      <c r="AU120" s="223" t="s">
        <v>90</v>
      </c>
      <c r="AY120" s="18" t="s">
        <v>135</v>
      </c>
      <c r="BE120" s="224">
        <f>IF(O120="základní",K120,0)</f>
        <v>0</v>
      </c>
      <c r="BF120" s="224">
        <f>IF(O120="snížená",K120,0)</f>
        <v>0</v>
      </c>
      <c r="BG120" s="224">
        <f>IF(O120="zákl. přenesená",K120,0)</f>
        <v>0</v>
      </c>
      <c r="BH120" s="224">
        <f>IF(O120="sníž. přenesená",K120,0)</f>
        <v>0</v>
      </c>
      <c r="BI120" s="224">
        <f>IF(O120="nulová",K120,0)</f>
        <v>0</v>
      </c>
      <c r="BJ120" s="18" t="s">
        <v>88</v>
      </c>
      <c r="BK120" s="224">
        <f>ROUND(P120*H120,2)</f>
        <v>0</v>
      </c>
      <c r="BL120" s="18" t="s">
        <v>143</v>
      </c>
      <c r="BM120" s="223" t="s">
        <v>532</v>
      </c>
    </row>
    <row r="121" s="2" customFormat="1">
      <c r="A121" s="40"/>
      <c r="B121" s="41"/>
      <c r="C121" s="42"/>
      <c r="D121" s="225" t="s">
        <v>145</v>
      </c>
      <c r="E121" s="42"/>
      <c r="F121" s="226" t="s">
        <v>308</v>
      </c>
      <c r="G121" s="42"/>
      <c r="H121" s="42"/>
      <c r="I121" s="227"/>
      <c r="J121" s="227"/>
      <c r="K121" s="42"/>
      <c r="L121" s="42"/>
      <c r="M121" s="46"/>
      <c r="N121" s="228"/>
      <c r="O121" s="229"/>
      <c r="P121" s="86"/>
      <c r="Q121" s="86"/>
      <c r="R121" s="86"/>
      <c r="S121" s="86"/>
      <c r="T121" s="86"/>
      <c r="U121" s="86"/>
      <c r="V121" s="86"/>
      <c r="W121" s="86"/>
      <c r="X121" s="87"/>
      <c r="Y121" s="40"/>
      <c r="Z121" s="40"/>
      <c r="AA121" s="40"/>
      <c r="AB121" s="40"/>
      <c r="AC121" s="40"/>
      <c r="AD121" s="40"/>
      <c r="AE121" s="40"/>
      <c r="AT121" s="18" t="s">
        <v>145</v>
      </c>
      <c r="AU121" s="18" t="s">
        <v>90</v>
      </c>
    </row>
    <row r="122" s="2" customFormat="1">
      <c r="A122" s="40"/>
      <c r="B122" s="41"/>
      <c r="C122" s="42"/>
      <c r="D122" s="230" t="s">
        <v>147</v>
      </c>
      <c r="E122" s="42"/>
      <c r="F122" s="231" t="s">
        <v>309</v>
      </c>
      <c r="G122" s="42"/>
      <c r="H122" s="42"/>
      <c r="I122" s="227"/>
      <c r="J122" s="227"/>
      <c r="K122" s="42"/>
      <c r="L122" s="42"/>
      <c r="M122" s="46"/>
      <c r="N122" s="228"/>
      <c r="O122" s="229"/>
      <c r="P122" s="86"/>
      <c r="Q122" s="86"/>
      <c r="R122" s="86"/>
      <c r="S122" s="86"/>
      <c r="T122" s="86"/>
      <c r="U122" s="86"/>
      <c r="V122" s="86"/>
      <c r="W122" s="86"/>
      <c r="X122" s="87"/>
      <c r="Y122" s="40"/>
      <c r="Z122" s="40"/>
      <c r="AA122" s="40"/>
      <c r="AB122" s="40"/>
      <c r="AC122" s="40"/>
      <c r="AD122" s="40"/>
      <c r="AE122" s="40"/>
      <c r="AT122" s="18" t="s">
        <v>147</v>
      </c>
      <c r="AU122" s="18" t="s">
        <v>90</v>
      </c>
    </row>
    <row r="123" s="12" customFormat="1" ht="22.8" customHeight="1">
      <c r="A123" s="12"/>
      <c r="B123" s="194"/>
      <c r="C123" s="195"/>
      <c r="D123" s="196" t="s">
        <v>79</v>
      </c>
      <c r="E123" s="209" t="s">
        <v>136</v>
      </c>
      <c r="F123" s="209" t="s">
        <v>137</v>
      </c>
      <c r="G123" s="195"/>
      <c r="H123" s="195"/>
      <c r="I123" s="198"/>
      <c r="J123" s="198"/>
      <c r="K123" s="210">
        <f>BK123</f>
        <v>0</v>
      </c>
      <c r="L123" s="195"/>
      <c r="M123" s="200"/>
      <c r="N123" s="201"/>
      <c r="O123" s="202"/>
      <c r="P123" s="202"/>
      <c r="Q123" s="203">
        <f>SUM(Q124:Q133)</f>
        <v>0</v>
      </c>
      <c r="R123" s="203">
        <f>SUM(R124:R133)</f>
        <v>0</v>
      </c>
      <c r="S123" s="202"/>
      <c r="T123" s="204">
        <f>SUM(T124:T133)</f>
        <v>0</v>
      </c>
      <c r="U123" s="202"/>
      <c r="V123" s="204">
        <f>SUM(V124:V133)</f>
        <v>0</v>
      </c>
      <c r="W123" s="202"/>
      <c r="X123" s="205">
        <f>SUM(X124:X133)</f>
        <v>0</v>
      </c>
      <c r="Y123" s="12"/>
      <c r="Z123" s="12"/>
      <c r="AA123" s="12"/>
      <c r="AB123" s="12"/>
      <c r="AC123" s="12"/>
      <c r="AD123" s="12"/>
      <c r="AE123" s="12"/>
      <c r="AR123" s="206" t="s">
        <v>88</v>
      </c>
      <c r="AT123" s="207" t="s">
        <v>79</v>
      </c>
      <c r="AU123" s="207" t="s">
        <v>88</v>
      </c>
      <c r="AY123" s="206" t="s">
        <v>135</v>
      </c>
      <c r="BK123" s="208">
        <f>SUM(BK124:BK133)</f>
        <v>0</v>
      </c>
    </row>
    <row r="124" s="2" customFormat="1" ht="24.15" customHeight="1">
      <c r="A124" s="40"/>
      <c r="B124" s="41"/>
      <c r="C124" s="211" t="s">
        <v>229</v>
      </c>
      <c r="D124" s="211" t="s">
        <v>138</v>
      </c>
      <c r="E124" s="212" t="s">
        <v>317</v>
      </c>
      <c r="F124" s="213" t="s">
        <v>318</v>
      </c>
      <c r="G124" s="214" t="s">
        <v>141</v>
      </c>
      <c r="H124" s="215">
        <v>359</v>
      </c>
      <c r="I124" s="216"/>
      <c r="J124" s="216"/>
      <c r="K124" s="217">
        <f>ROUND(P124*H124,2)</f>
        <v>0</v>
      </c>
      <c r="L124" s="213" t="s">
        <v>142</v>
      </c>
      <c r="M124" s="46"/>
      <c r="N124" s="218" t="s">
        <v>33</v>
      </c>
      <c r="O124" s="219" t="s">
        <v>49</v>
      </c>
      <c r="P124" s="220">
        <f>I124+J124</f>
        <v>0</v>
      </c>
      <c r="Q124" s="220">
        <f>ROUND(I124*H124,2)</f>
        <v>0</v>
      </c>
      <c r="R124" s="220">
        <f>ROUND(J124*H124,2)</f>
        <v>0</v>
      </c>
      <c r="S124" s="86"/>
      <c r="T124" s="221">
        <f>S124*H124</f>
        <v>0</v>
      </c>
      <c r="U124" s="221">
        <v>0</v>
      </c>
      <c r="V124" s="221">
        <f>U124*H124</f>
        <v>0</v>
      </c>
      <c r="W124" s="221">
        <v>0</v>
      </c>
      <c r="X124" s="222">
        <f>W124*H124</f>
        <v>0</v>
      </c>
      <c r="Y124" s="40"/>
      <c r="Z124" s="40"/>
      <c r="AA124" s="40"/>
      <c r="AB124" s="40"/>
      <c r="AC124" s="40"/>
      <c r="AD124" s="40"/>
      <c r="AE124" s="40"/>
      <c r="AR124" s="223" t="s">
        <v>143</v>
      </c>
      <c r="AT124" s="223" t="s">
        <v>138</v>
      </c>
      <c r="AU124" s="223" t="s">
        <v>90</v>
      </c>
      <c r="AY124" s="18" t="s">
        <v>135</v>
      </c>
      <c r="BE124" s="224">
        <f>IF(O124="základní",K124,0)</f>
        <v>0</v>
      </c>
      <c r="BF124" s="224">
        <f>IF(O124="snížená",K124,0)</f>
        <v>0</v>
      </c>
      <c r="BG124" s="224">
        <f>IF(O124="zákl. přenesená",K124,0)</f>
        <v>0</v>
      </c>
      <c r="BH124" s="224">
        <f>IF(O124="sníž. přenesená",K124,0)</f>
        <v>0</v>
      </c>
      <c r="BI124" s="224">
        <f>IF(O124="nulová",K124,0)</f>
        <v>0</v>
      </c>
      <c r="BJ124" s="18" t="s">
        <v>88</v>
      </c>
      <c r="BK124" s="224">
        <f>ROUND(P124*H124,2)</f>
        <v>0</v>
      </c>
      <c r="BL124" s="18" t="s">
        <v>143</v>
      </c>
      <c r="BM124" s="223" t="s">
        <v>533</v>
      </c>
    </row>
    <row r="125" s="2" customFormat="1">
      <c r="A125" s="40"/>
      <c r="B125" s="41"/>
      <c r="C125" s="42"/>
      <c r="D125" s="225" t="s">
        <v>145</v>
      </c>
      <c r="E125" s="42"/>
      <c r="F125" s="226" t="s">
        <v>320</v>
      </c>
      <c r="G125" s="42"/>
      <c r="H125" s="42"/>
      <c r="I125" s="227"/>
      <c r="J125" s="227"/>
      <c r="K125" s="42"/>
      <c r="L125" s="42"/>
      <c r="M125" s="46"/>
      <c r="N125" s="228"/>
      <c r="O125" s="229"/>
      <c r="P125" s="86"/>
      <c r="Q125" s="86"/>
      <c r="R125" s="86"/>
      <c r="S125" s="86"/>
      <c r="T125" s="86"/>
      <c r="U125" s="86"/>
      <c r="V125" s="86"/>
      <c r="W125" s="86"/>
      <c r="X125" s="87"/>
      <c r="Y125" s="40"/>
      <c r="Z125" s="40"/>
      <c r="AA125" s="40"/>
      <c r="AB125" s="40"/>
      <c r="AC125" s="40"/>
      <c r="AD125" s="40"/>
      <c r="AE125" s="40"/>
      <c r="AT125" s="18" t="s">
        <v>145</v>
      </c>
      <c r="AU125" s="18" t="s">
        <v>90</v>
      </c>
    </row>
    <row r="126" s="2" customFormat="1">
      <c r="A126" s="40"/>
      <c r="B126" s="41"/>
      <c r="C126" s="42"/>
      <c r="D126" s="230" t="s">
        <v>147</v>
      </c>
      <c r="E126" s="42"/>
      <c r="F126" s="231" t="s">
        <v>321</v>
      </c>
      <c r="G126" s="42"/>
      <c r="H126" s="42"/>
      <c r="I126" s="227"/>
      <c r="J126" s="227"/>
      <c r="K126" s="42"/>
      <c r="L126" s="42"/>
      <c r="M126" s="46"/>
      <c r="N126" s="228"/>
      <c r="O126" s="229"/>
      <c r="P126" s="86"/>
      <c r="Q126" s="86"/>
      <c r="R126" s="86"/>
      <c r="S126" s="86"/>
      <c r="T126" s="86"/>
      <c r="U126" s="86"/>
      <c r="V126" s="86"/>
      <c r="W126" s="86"/>
      <c r="X126" s="87"/>
      <c r="Y126" s="40"/>
      <c r="Z126" s="40"/>
      <c r="AA126" s="40"/>
      <c r="AB126" s="40"/>
      <c r="AC126" s="40"/>
      <c r="AD126" s="40"/>
      <c r="AE126" s="40"/>
      <c r="AT126" s="18" t="s">
        <v>147</v>
      </c>
      <c r="AU126" s="18" t="s">
        <v>90</v>
      </c>
    </row>
    <row r="127" s="2" customFormat="1" ht="24.15" customHeight="1">
      <c r="A127" s="40"/>
      <c r="B127" s="41"/>
      <c r="C127" s="211" t="s">
        <v>239</v>
      </c>
      <c r="D127" s="211" t="s">
        <v>138</v>
      </c>
      <c r="E127" s="212" t="s">
        <v>328</v>
      </c>
      <c r="F127" s="213" t="s">
        <v>329</v>
      </c>
      <c r="G127" s="214" t="s">
        <v>141</v>
      </c>
      <c r="H127" s="215">
        <v>384</v>
      </c>
      <c r="I127" s="216"/>
      <c r="J127" s="216"/>
      <c r="K127" s="217">
        <f>ROUND(P127*H127,2)</f>
        <v>0</v>
      </c>
      <c r="L127" s="213" t="s">
        <v>142</v>
      </c>
      <c r="M127" s="46"/>
      <c r="N127" s="218" t="s">
        <v>33</v>
      </c>
      <c r="O127" s="219" t="s">
        <v>49</v>
      </c>
      <c r="P127" s="220">
        <f>I127+J127</f>
        <v>0</v>
      </c>
      <c r="Q127" s="220">
        <f>ROUND(I127*H127,2)</f>
        <v>0</v>
      </c>
      <c r="R127" s="220">
        <f>ROUND(J127*H127,2)</f>
        <v>0</v>
      </c>
      <c r="S127" s="86"/>
      <c r="T127" s="221">
        <f>S127*H127</f>
        <v>0</v>
      </c>
      <c r="U127" s="221">
        <v>0</v>
      </c>
      <c r="V127" s="221">
        <f>U127*H127</f>
        <v>0</v>
      </c>
      <c r="W127" s="221">
        <v>0</v>
      </c>
      <c r="X127" s="222">
        <f>W127*H127</f>
        <v>0</v>
      </c>
      <c r="Y127" s="40"/>
      <c r="Z127" s="40"/>
      <c r="AA127" s="40"/>
      <c r="AB127" s="40"/>
      <c r="AC127" s="40"/>
      <c r="AD127" s="40"/>
      <c r="AE127" s="40"/>
      <c r="AR127" s="223" t="s">
        <v>143</v>
      </c>
      <c r="AT127" s="223" t="s">
        <v>138</v>
      </c>
      <c r="AU127" s="223" t="s">
        <v>90</v>
      </c>
      <c r="AY127" s="18" t="s">
        <v>135</v>
      </c>
      <c r="BE127" s="224">
        <f>IF(O127="základní",K127,0)</f>
        <v>0</v>
      </c>
      <c r="BF127" s="224">
        <f>IF(O127="snížená",K127,0)</f>
        <v>0</v>
      </c>
      <c r="BG127" s="224">
        <f>IF(O127="zákl. přenesená",K127,0)</f>
        <v>0</v>
      </c>
      <c r="BH127" s="224">
        <f>IF(O127="sníž. přenesená",K127,0)</f>
        <v>0</v>
      </c>
      <c r="BI127" s="224">
        <f>IF(O127="nulová",K127,0)</f>
        <v>0</v>
      </c>
      <c r="BJ127" s="18" t="s">
        <v>88</v>
      </c>
      <c r="BK127" s="224">
        <f>ROUND(P127*H127,2)</f>
        <v>0</v>
      </c>
      <c r="BL127" s="18" t="s">
        <v>143</v>
      </c>
      <c r="BM127" s="223" t="s">
        <v>534</v>
      </c>
    </row>
    <row r="128" s="2" customFormat="1">
      <c r="A128" s="40"/>
      <c r="B128" s="41"/>
      <c r="C128" s="42"/>
      <c r="D128" s="225" t="s">
        <v>145</v>
      </c>
      <c r="E128" s="42"/>
      <c r="F128" s="226" t="s">
        <v>331</v>
      </c>
      <c r="G128" s="42"/>
      <c r="H128" s="42"/>
      <c r="I128" s="227"/>
      <c r="J128" s="227"/>
      <c r="K128" s="42"/>
      <c r="L128" s="42"/>
      <c r="M128" s="46"/>
      <c r="N128" s="228"/>
      <c r="O128" s="229"/>
      <c r="P128" s="86"/>
      <c r="Q128" s="86"/>
      <c r="R128" s="86"/>
      <c r="S128" s="86"/>
      <c r="T128" s="86"/>
      <c r="U128" s="86"/>
      <c r="V128" s="86"/>
      <c r="W128" s="86"/>
      <c r="X128" s="87"/>
      <c r="Y128" s="40"/>
      <c r="Z128" s="40"/>
      <c r="AA128" s="40"/>
      <c r="AB128" s="40"/>
      <c r="AC128" s="40"/>
      <c r="AD128" s="40"/>
      <c r="AE128" s="40"/>
      <c r="AT128" s="18" t="s">
        <v>145</v>
      </c>
      <c r="AU128" s="18" t="s">
        <v>90</v>
      </c>
    </row>
    <row r="129" s="2" customFormat="1">
      <c r="A129" s="40"/>
      <c r="B129" s="41"/>
      <c r="C129" s="42"/>
      <c r="D129" s="230" t="s">
        <v>147</v>
      </c>
      <c r="E129" s="42"/>
      <c r="F129" s="231" t="s">
        <v>332</v>
      </c>
      <c r="G129" s="42"/>
      <c r="H129" s="42"/>
      <c r="I129" s="227"/>
      <c r="J129" s="227"/>
      <c r="K129" s="42"/>
      <c r="L129" s="42"/>
      <c r="M129" s="46"/>
      <c r="N129" s="228"/>
      <c r="O129" s="229"/>
      <c r="P129" s="86"/>
      <c r="Q129" s="86"/>
      <c r="R129" s="86"/>
      <c r="S129" s="86"/>
      <c r="T129" s="86"/>
      <c r="U129" s="86"/>
      <c r="V129" s="86"/>
      <c r="W129" s="86"/>
      <c r="X129" s="87"/>
      <c r="Y129" s="40"/>
      <c r="Z129" s="40"/>
      <c r="AA129" s="40"/>
      <c r="AB129" s="40"/>
      <c r="AC129" s="40"/>
      <c r="AD129" s="40"/>
      <c r="AE129" s="40"/>
      <c r="AT129" s="18" t="s">
        <v>147</v>
      </c>
      <c r="AU129" s="18" t="s">
        <v>90</v>
      </c>
    </row>
    <row r="130" s="2" customFormat="1" ht="24.15" customHeight="1">
      <c r="A130" s="40"/>
      <c r="B130" s="41"/>
      <c r="C130" s="211" t="s">
        <v>9</v>
      </c>
      <c r="D130" s="211" t="s">
        <v>138</v>
      </c>
      <c r="E130" s="212" t="s">
        <v>333</v>
      </c>
      <c r="F130" s="213" t="s">
        <v>334</v>
      </c>
      <c r="G130" s="214" t="s">
        <v>141</v>
      </c>
      <c r="H130" s="215">
        <v>760</v>
      </c>
      <c r="I130" s="216"/>
      <c r="J130" s="216"/>
      <c r="K130" s="217">
        <f>ROUND(P130*H130,2)</f>
        <v>0</v>
      </c>
      <c r="L130" s="213" t="s">
        <v>142</v>
      </c>
      <c r="M130" s="46"/>
      <c r="N130" s="218" t="s">
        <v>33</v>
      </c>
      <c r="O130" s="219" t="s">
        <v>49</v>
      </c>
      <c r="P130" s="220">
        <f>I130+J130</f>
        <v>0</v>
      </c>
      <c r="Q130" s="220">
        <f>ROUND(I130*H130,2)</f>
        <v>0</v>
      </c>
      <c r="R130" s="220">
        <f>ROUND(J130*H130,2)</f>
        <v>0</v>
      </c>
      <c r="S130" s="86"/>
      <c r="T130" s="221">
        <f>S130*H130</f>
        <v>0</v>
      </c>
      <c r="U130" s="221">
        <v>0</v>
      </c>
      <c r="V130" s="221">
        <f>U130*H130</f>
        <v>0</v>
      </c>
      <c r="W130" s="221">
        <v>0</v>
      </c>
      <c r="X130" s="222">
        <f>W130*H130</f>
        <v>0</v>
      </c>
      <c r="Y130" s="40"/>
      <c r="Z130" s="40"/>
      <c r="AA130" s="40"/>
      <c r="AB130" s="40"/>
      <c r="AC130" s="40"/>
      <c r="AD130" s="40"/>
      <c r="AE130" s="40"/>
      <c r="AR130" s="223" t="s">
        <v>143</v>
      </c>
      <c r="AT130" s="223" t="s">
        <v>138</v>
      </c>
      <c r="AU130" s="223" t="s">
        <v>90</v>
      </c>
      <c r="AY130" s="18" t="s">
        <v>135</v>
      </c>
      <c r="BE130" s="224">
        <f>IF(O130="základní",K130,0)</f>
        <v>0</v>
      </c>
      <c r="BF130" s="224">
        <f>IF(O130="snížená",K130,0)</f>
        <v>0</v>
      </c>
      <c r="BG130" s="224">
        <f>IF(O130="zákl. přenesená",K130,0)</f>
        <v>0</v>
      </c>
      <c r="BH130" s="224">
        <f>IF(O130="sníž. přenesená",K130,0)</f>
        <v>0</v>
      </c>
      <c r="BI130" s="224">
        <f>IF(O130="nulová",K130,0)</f>
        <v>0</v>
      </c>
      <c r="BJ130" s="18" t="s">
        <v>88</v>
      </c>
      <c r="BK130" s="224">
        <f>ROUND(P130*H130,2)</f>
        <v>0</v>
      </c>
      <c r="BL130" s="18" t="s">
        <v>143</v>
      </c>
      <c r="BM130" s="223" t="s">
        <v>535</v>
      </c>
    </row>
    <row r="131" s="2" customFormat="1">
      <c r="A131" s="40"/>
      <c r="B131" s="41"/>
      <c r="C131" s="42"/>
      <c r="D131" s="225" t="s">
        <v>145</v>
      </c>
      <c r="E131" s="42"/>
      <c r="F131" s="226" t="s">
        <v>336</v>
      </c>
      <c r="G131" s="42"/>
      <c r="H131" s="42"/>
      <c r="I131" s="227"/>
      <c r="J131" s="227"/>
      <c r="K131" s="42"/>
      <c r="L131" s="42"/>
      <c r="M131" s="46"/>
      <c r="N131" s="228"/>
      <c r="O131" s="229"/>
      <c r="P131" s="86"/>
      <c r="Q131" s="86"/>
      <c r="R131" s="86"/>
      <c r="S131" s="86"/>
      <c r="T131" s="86"/>
      <c r="U131" s="86"/>
      <c r="V131" s="86"/>
      <c r="W131" s="86"/>
      <c r="X131" s="87"/>
      <c r="Y131" s="40"/>
      <c r="Z131" s="40"/>
      <c r="AA131" s="40"/>
      <c r="AB131" s="40"/>
      <c r="AC131" s="40"/>
      <c r="AD131" s="40"/>
      <c r="AE131" s="40"/>
      <c r="AT131" s="18" t="s">
        <v>145</v>
      </c>
      <c r="AU131" s="18" t="s">
        <v>90</v>
      </c>
    </row>
    <row r="132" s="2" customFormat="1">
      <c r="A132" s="40"/>
      <c r="B132" s="41"/>
      <c r="C132" s="42"/>
      <c r="D132" s="230" t="s">
        <v>147</v>
      </c>
      <c r="E132" s="42"/>
      <c r="F132" s="231" t="s">
        <v>337</v>
      </c>
      <c r="G132" s="42"/>
      <c r="H132" s="42"/>
      <c r="I132" s="227"/>
      <c r="J132" s="227"/>
      <c r="K132" s="42"/>
      <c r="L132" s="42"/>
      <c r="M132" s="46"/>
      <c r="N132" s="228"/>
      <c r="O132" s="229"/>
      <c r="P132" s="86"/>
      <c r="Q132" s="86"/>
      <c r="R132" s="86"/>
      <c r="S132" s="86"/>
      <c r="T132" s="86"/>
      <c r="U132" s="86"/>
      <c r="V132" s="86"/>
      <c r="W132" s="86"/>
      <c r="X132" s="87"/>
      <c r="Y132" s="40"/>
      <c r="Z132" s="40"/>
      <c r="AA132" s="40"/>
      <c r="AB132" s="40"/>
      <c r="AC132" s="40"/>
      <c r="AD132" s="40"/>
      <c r="AE132" s="40"/>
      <c r="AT132" s="18" t="s">
        <v>147</v>
      </c>
      <c r="AU132" s="18" t="s">
        <v>90</v>
      </c>
    </row>
    <row r="133" s="13" customFormat="1">
      <c r="A133" s="13"/>
      <c r="B133" s="232"/>
      <c r="C133" s="233"/>
      <c r="D133" s="225" t="s">
        <v>166</v>
      </c>
      <c r="E133" s="234" t="s">
        <v>33</v>
      </c>
      <c r="F133" s="235" t="s">
        <v>536</v>
      </c>
      <c r="G133" s="233"/>
      <c r="H133" s="236">
        <v>760</v>
      </c>
      <c r="I133" s="237"/>
      <c r="J133" s="237"/>
      <c r="K133" s="233"/>
      <c r="L133" s="233"/>
      <c r="M133" s="238"/>
      <c r="N133" s="239"/>
      <c r="O133" s="240"/>
      <c r="P133" s="240"/>
      <c r="Q133" s="240"/>
      <c r="R133" s="240"/>
      <c r="S133" s="240"/>
      <c r="T133" s="240"/>
      <c r="U133" s="240"/>
      <c r="V133" s="240"/>
      <c r="W133" s="240"/>
      <c r="X133" s="241"/>
      <c r="Y133" s="13"/>
      <c r="Z133" s="13"/>
      <c r="AA133" s="13"/>
      <c r="AB133" s="13"/>
      <c r="AC133" s="13"/>
      <c r="AD133" s="13"/>
      <c r="AE133" s="13"/>
      <c r="AT133" s="242" t="s">
        <v>166</v>
      </c>
      <c r="AU133" s="242" t="s">
        <v>90</v>
      </c>
      <c r="AV133" s="13" t="s">
        <v>90</v>
      </c>
      <c r="AW133" s="13" t="s">
        <v>5</v>
      </c>
      <c r="AX133" s="13" t="s">
        <v>88</v>
      </c>
      <c r="AY133" s="242" t="s">
        <v>135</v>
      </c>
    </row>
    <row r="134" s="12" customFormat="1" ht="22.8" customHeight="1">
      <c r="A134" s="12"/>
      <c r="B134" s="194"/>
      <c r="C134" s="195"/>
      <c r="D134" s="196" t="s">
        <v>79</v>
      </c>
      <c r="E134" s="209" t="s">
        <v>181</v>
      </c>
      <c r="F134" s="209" t="s">
        <v>351</v>
      </c>
      <c r="G134" s="195"/>
      <c r="H134" s="195"/>
      <c r="I134" s="198"/>
      <c r="J134" s="198"/>
      <c r="K134" s="210">
        <f>BK134</f>
        <v>0</v>
      </c>
      <c r="L134" s="195"/>
      <c r="M134" s="200"/>
      <c r="N134" s="201"/>
      <c r="O134" s="202"/>
      <c r="P134" s="202"/>
      <c r="Q134" s="203">
        <f>SUM(Q135:Q154)</f>
        <v>0</v>
      </c>
      <c r="R134" s="203">
        <f>SUM(R135:R154)</f>
        <v>0</v>
      </c>
      <c r="S134" s="202"/>
      <c r="T134" s="204">
        <f>SUM(T135:T154)</f>
        <v>0</v>
      </c>
      <c r="U134" s="202"/>
      <c r="V134" s="204">
        <f>SUM(V135:V154)</f>
        <v>4.4020800000000007</v>
      </c>
      <c r="W134" s="202"/>
      <c r="X134" s="205">
        <f>SUM(X135:X154)</f>
        <v>0</v>
      </c>
      <c r="Y134" s="12"/>
      <c r="Z134" s="12"/>
      <c r="AA134" s="12"/>
      <c r="AB134" s="12"/>
      <c r="AC134" s="12"/>
      <c r="AD134" s="12"/>
      <c r="AE134" s="12"/>
      <c r="AR134" s="206" t="s">
        <v>88</v>
      </c>
      <c r="AT134" s="207" t="s">
        <v>79</v>
      </c>
      <c r="AU134" s="207" t="s">
        <v>88</v>
      </c>
      <c r="AY134" s="206" t="s">
        <v>135</v>
      </c>
      <c r="BK134" s="208">
        <f>SUM(BK135:BK154)</f>
        <v>0</v>
      </c>
    </row>
    <row r="135" s="2" customFormat="1" ht="24.15" customHeight="1">
      <c r="A135" s="40"/>
      <c r="B135" s="41"/>
      <c r="C135" s="211" t="s">
        <v>149</v>
      </c>
      <c r="D135" s="211" t="s">
        <v>138</v>
      </c>
      <c r="E135" s="212" t="s">
        <v>353</v>
      </c>
      <c r="F135" s="213" t="s">
        <v>354</v>
      </c>
      <c r="G135" s="214" t="s">
        <v>355</v>
      </c>
      <c r="H135" s="215">
        <v>4</v>
      </c>
      <c r="I135" s="216"/>
      <c r="J135" s="216"/>
      <c r="K135" s="217">
        <f>ROUND(P135*H135,2)</f>
        <v>0</v>
      </c>
      <c r="L135" s="213" t="s">
        <v>356</v>
      </c>
      <c r="M135" s="46"/>
      <c r="N135" s="218" t="s">
        <v>33</v>
      </c>
      <c r="O135" s="219" t="s">
        <v>49</v>
      </c>
      <c r="P135" s="220">
        <f>I135+J135</f>
        <v>0</v>
      </c>
      <c r="Q135" s="220">
        <f>ROUND(I135*H135,2)</f>
        <v>0</v>
      </c>
      <c r="R135" s="220">
        <f>ROUND(J135*H135,2)</f>
        <v>0</v>
      </c>
      <c r="S135" s="86"/>
      <c r="T135" s="221">
        <f>S135*H135</f>
        <v>0</v>
      </c>
      <c r="U135" s="221">
        <v>0.14494000000000001</v>
      </c>
      <c r="V135" s="221">
        <f>U135*H135</f>
        <v>0.57976000000000005</v>
      </c>
      <c r="W135" s="221">
        <v>0</v>
      </c>
      <c r="X135" s="222">
        <f>W135*H135</f>
        <v>0</v>
      </c>
      <c r="Y135" s="40"/>
      <c r="Z135" s="40"/>
      <c r="AA135" s="40"/>
      <c r="AB135" s="40"/>
      <c r="AC135" s="40"/>
      <c r="AD135" s="40"/>
      <c r="AE135" s="40"/>
      <c r="AR135" s="223" t="s">
        <v>143</v>
      </c>
      <c r="AT135" s="223" t="s">
        <v>138</v>
      </c>
      <c r="AU135" s="223" t="s">
        <v>90</v>
      </c>
      <c r="AY135" s="18" t="s">
        <v>135</v>
      </c>
      <c r="BE135" s="224">
        <f>IF(O135="základní",K135,0)</f>
        <v>0</v>
      </c>
      <c r="BF135" s="224">
        <f>IF(O135="snížená",K135,0)</f>
        <v>0</v>
      </c>
      <c r="BG135" s="224">
        <f>IF(O135="zákl. přenesená",K135,0)</f>
        <v>0</v>
      </c>
      <c r="BH135" s="224">
        <f>IF(O135="sníž. přenesená",K135,0)</f>
        <v>0</v>
      </c>
      <c r="BI135" s="224">
        <f>IF(O135="nulová",K135,0)</f>
        <v>0</v>
      </c>
      <c r="BJ135" s="18" t="s">
        <v>88</v>
      </c>
      <c r="BK135" s="224">
        <f>ROUND(P135*H135,2)</f>
        <v>0</v>
      </c>
      <c r="BL135" s="18" t="s">
        <v>143</v>
      </c>
      <c r="BM135" s="223" t="s">
        <v>537</v>
      </c>
    </row>
    <row r="136" s="2" customFormat="1">
      <c r="A136" s="40"/>
      <c r="B136" s="41"/>
      <c r="C136" s="42"/>
      <c r="D136" s="225" t="s">
        <v>145</v>
      </c>
      <c r="E136" s="42"/>
      <c r="F136" s="226" t="s">
        <v>354</v>
      </c>
      <c r="G136" s="42"/>
      <c r="H136" s="42"/>
      <c r="I136" s="227"/>
      <c r="J136" s="227"/>
      <c r="K136" s="42"/>
      <c r="L136" s="42"/>
      <c r="M136" s="46"/>
      <c r="N136" s="228"/>
      <c r="O136" s="229"/>
      <c r="P136" s="86"/>
      <c r="Q136" s="86"/>
      <c r="R136" s="86"/>
      <c r="S136" s="86"/>
      <c r="T136" s="86"/>
      <c r="U136" s="86"/>
      <c r="V136" s="86"/>
      <c r="W136" s="86"/>
      <c r="X136" s="87"/>
      <c r="Y136" s="40"/>
      <c r="Z136" s="40"/>
      <c r="AA136" s="40"/>
      <c r="AB136" s="40"/>
      <c r="AC136" s="40"/>
      <c r="AD136" s="40"/>
      <c r="AE136" s="40"/>
      <c r="AT136" s="18" t="s">
        <v>145</v>
      </c>
      <c r="AU136" s="18" t="s">
        <v>90</v>
      </c>
    </row>
    <row r="137" s="2" customFormat="1">
      <c r="A137" s="40"/>
      <c r="B137" s="41"/>
      <c r="C137" s="42"/>
      <c r="D137" s="230" t="s">
        <v>147</v>
      </c>
      <c r="E137" s="42"/>
      <c r="F137" s="231" t="s">
        <v>358</v>
      </c>
      <c r="G137" s="42"/>
      <c r="H137" s="42"/>
      <c r="I137" s="227"/>
      <c r="J137" s="227"/>
      <c r="K137" s="42"/>
      <c r="L137" s="42"/>
      <c r="M137" s="46"/>
      <c r="N137" s="228"/>
      <c r="O137" s="229"/>
      <c r="P137" s="86"/>
      <c r="Q137" s="86"/>
      <c r="R137" s="86"/>
      <c r="S137" s="86"/>
      <c r="T137" s="86"/>
      <c r="U137" s="86"/>
      <c r="V137" s="86"/>
      <c r="W137" s="86"/>
      <c r="X137" s="87"/>
      <c r="Y137" s="40"/>
      <c r="Z137" s="40"/>
      <c r="AA137" s="40"/>
      <c r="AB137" s="40"/>
      <c r="AC137" s="40"/>
      <c r="AD137" s="40"/>
      <c r="AE137" s="40"/>
      <c r="AT137" s="18" t="s">
        <v>147</v>
      </c>
      <c r="AU137" s="18" t="s">
        <v>90</v>
      </c>
    </row>
    <row r="138" s="2" customFormat="1" ht="16.5" customHeight="1">
      <c r="A138" s="40"/>
      <c r="B138" s="41"/>
      <c r="C138" s="254" t="s">
        <v>171</v>
      </c>
      <c r="D138" s="254" t="s">
        <v>178</v>
      </c>
      <c r="E138" s="255" t="s">
        <v>360</v>
      </c>
      <c r="F138" s="256" t="s">
        <v>361</v>
      </c>
      <c r="G138" s="257" t="s">
        <v>355</v>
      </c>
      <c r="H138" s="258">
        <v>4</v>
      </c>
      <c r="I138" s="259"/>
      <c r="J138" s="260"/>
      <c r="K138" s="261">
        <f>ROUND(P138*H138,2)</f>
        <v>0</v>
      </c>
      <c r="L138" s="256" t="s">
        <v>33</v>
      </c>
      <c r="M138" s="262"/>
      <c r="N138" s="263" t="s">
        <v>33</v>
      </c>
      <c r="O138" s="219" t="s">
        <v>49</v>
      </c>
      <c r="P138" s="220">
        <f>I138+J138</f>
        <v>0</v>
      </c>
      <c r="Q138" s="220">
        <f>ROUND(I138*H138,2)</f>
        <v>0</v>
      </c>
      <c r="R138" s="220">
        <f>ROUND(J138*H138,2)</f>
        <v>0</v>
      </c>
      <c r="S138" s="86"/>
      <c r="T138" s="221">
        <f>S138*H138</f>
        <v>0</v>
      </c>
      <c r="U138" s="221">
        <v>0.059999999999999998</v>
      </c>
      <c r="V138" s="221">
        <f>U138*H138</f>
        <v>0.23999999999999999</v>
      </c>
      <c r="W138" s="221">
        <v>0</v>
      </c>
      <c r="X138" s="222">
        <f>W138*H138</f>
        <v>0</v>
      </c>
      <c r="Y138" s="40"/>
      <c r="Z138" s="40"/>
      <c r="AA138" s="40"/>
      <c r="AB138" s="40"/>
      <c r="AC138" s="40"/>
      <c r="AD138" s="40"/>
      <c r="AE138" s="40"/>
      <c r="AR138" s="223" t="s">
        <v>181</v>
      </c>
      <c r="AT138" s="223" t="s">
        <v>178</v>
      </c>
      <c r="AU138" s="223" t="s">
        <v>90</v>
      </c>
      <c r="AY138" s="18" t="s">
        <v>135</v>
      </c>
      <c r="BE138" s="224">
        <f>IF(O138="základní",K138,0)</f>
        <v>0</v>
      </c>
      <c r="BF138" s="224">
        <f>IF(O138="snížená",K138,0)</f>
        <v>0</v>
      </c>
      <c r="BG138" s="224">
        <f>IF(O138="zákl. přenesená",K138,0)</f>
        <v>0</v>
      </c>
      <c r="BH138" s="224">
        <f>IF(O138="sníž. přenesená",K138,0)</f>
        <v>0</v>
      </c>
      <c r="BI138" s="224">
        <f>IF(O138="nulová",K138,0)</f>
        <v>0</v>
      </c>
      <c r="BJ138" s="18" t="s">
        <v>88</v>
      </c>
      <c r="BK138" s="224">
        <f>ROUND(P138*H138,2)</f>
        <v>0</v>
      </c>
      <c r="BL138" s="18" t="s">
        <v>143</v>
      </c>
      <c r="BM138" s="223" t="s">
        <v>538</v>
      </c>
    </row>
    <row r="139" s="2" customFormat="1">
      <c r="A139" s="40"/>
      <c r="B139" s="41"/>
      <c r="C139" s="42"/>
      <c r="D139" s="225" t="s">
        <v>145</v>
      </c>
      <c r="E139" s="42"/>
      <c r="F139" s="226" t="s">
        <v>361</v>
      </c>
      <c r="G139" s="42"/>
      <c r="H139" s="42"/>
      <c r="I139" s="227"/>
      <c r="J139" s="227"/>
      <c r="K139" s="42"/>
      <c r="L139" s="42"/>
      <c r="M139" s="46"/>
      <c r="N139" s="228"/>
      <c r="O139" s="229"/>
      <c r="P139" s="86"/>
      <c r="Q139" s="86"/>
      <c r="R139" s="86"/>
      <c r="S139" s="86"/>
      <c r="T139" s="86"/>
      <c r="U139" s="86"/>
      <c r="V139" s="86"/>
      <c r="W139" s="86"/>
      <c r="X139" s="87"/>
      <c r="Y139" s="40"/>
      <c r="Z139" s="40"/>
      <c r="AA139" s="40"/>
      <c r="AB139" s="40"/>
      <c r="AC139" s="40"/>
      <c r="AD139" s="40"/>
      <c r="AE139" s="40"/>
      <c r="AT139" s="18" t="s">
        <v>145</v>
      </c>
      <c r="AU139" s="18" t="s">
        <v>90</v>
      </c>
    </row>
    <row r="140" s="2" customFormat="1" ht="24.15" customHeight="1">
      <c r="A140" s="40"/>
      <c r="B140" s="41"/>
      <c r="C140" s="254" t="s">
        <v>177</v>
      </c>
      <c r="D140" s="254" t="s">
        <v>178</v>
      </c>
      <c r="E140" s="255" t="s">
        <v>364</v>
      </c>
      <c r="F140" s="256" t="s">
        <v>365</v>
      </c>
      <c r="G140" s="257" t="s">
        <v>355</v>
      </c>
      <c r="H140" s="258">
        <v>4</v>
      </c>
      <c r="I140" s="259"/>
      <c r="J140" s="260"/>
      <c r="K140" s="261">
        <f>ROUND(P140*H140,2)</f>
        <v>0</v>
      </c>
      <c r="L140" s="256" t="s">
        <v>142</v>
      </c>
      <c r="M140" s="262"/>
      <c r="N140" s="263" t="s">
        <v>33</v>
      </c>
      <c r="O140" s="219" t="s">
        <v>49</v>
      </c>
      <c r="P140" s="220">
        <f>I140+J140</f>
        <v>0</v>
      </c>
      <c r="Q140" s="220">
        <f>ROUND(I140*H140,2)</f>
        <v>0</v>
      </c>
      <c r="R140" s="220">
        <f>ROUND(J140*H140,2)</f>
        <v>0</v>
      </c>
      <c r="S140" s="86"/>
      <c r="T140" s="221">
        <f>S140*H140</f>
        <v>0</v>
      </c>
      <c r="U140" s="221">
        <v>0.086999999999999994</v>
      </c>
      <c r="V140" s="221">
        <f>U140*H140</f>
        <v>0.34799999999999998</v>
      </c>
      <c r="W140" s="221">
        <v>0</v>
      </c>
      <c r="X140" s="222">
        <f>W140*H140</f>
        <v>0</v>
      </c>
      <c r="Y140" s="40"/>
      <c r="Z140" s="40"/>
      <c r="AA140" s="40"/>
      <c r="AB140" s="40"/>
      <c r="AC140" s="40"/>
      <c r="AD140" s="40"/>
      <c r="AE140" s="40"/>
      <c r="AR140" s="223" t="s">
        <v>181</v>
      </c>
      <c r="AT140" s="223" t="s">
        <v>178</v>
      </c>
      <c r="AU140" s="223" t="s">
        <v>90</v>
      </c>
      <c r="AY140" s="18" t="s">
        <v>135</v>
      </c>
      <c r="BE140" s="224">
        <f>IF(O140="základní",K140,0)</f>
        <v>0</v>
      </c>
      <c r="BF140" s="224">
        <f>IF(O140="snížená",K140,0)</f>
        <v>0</v>
      </c>
      <c r="BG140" s="224">
        <f>IF(O140="zákl. přenesená",K140,0)</f>
        <v>0</v>
      </c>
      <c r="BH140" s="224">
        <f>IF(O140="sníž. přenesená",K140,0)</f>
        <v>0</v>
      </c>
      <c r="BI140" s="224">
        <f>IF(O140="nulová",K140,0)</f>
        <v>0</v>
      </c>
      <c r="BJ140" s="18" t="s">
        <v>88</v>
      </c>
      <c r="BK140" s="224">
        <f>ROUND(P140*H140,2)</f>
        <v>0</v>
      </c>
      <c r="BL140" s="18" t="s">
        <v>143</v>
      </c>
      <c r="BM140" s="223" t="s">
        <v>539</v>
      </c>
    </row>
    <row r="141" s="2" customFormat="1">
      <c r="A141" s="40"/>
      <c r="B141" s="41"/>
      <c r="C141" s="42"/>
      <c r="D141" s="225" t="s">
        <v>145</v>
      </c>
      <c r="E141" s="42"/>
      <c r="F141" s="226" t="s">
        <v>365</v>
      </c>
      <c r="G141" s="42"/>
      <c r="H141" s="42"/>
      <c r="I141" s="227"/>
      <c r="J141" s="227"/>
      <c r="K141" s="42"/>
      <c r="L141" s="42"/>
      <c r="M141" s="46"/>
      <c r="N141" s="228"/>
      <c r="O141" s="229"/>
      <c r="P141" s="86"/>
      <c r="Q141" s="86"/>
      <c r="R141" s="86"/>
      <c r="S141" s="86"/>
      <c r="T141" s="86"/>
      <c r="U141" s="86"/>
      <c r="V141" s="86"/>
      <c r="W141" s="86"/>
      <c r="X141" s="87"/>
      <c r="Y141" s="40"/>
      <c r="Z141" s="40"/>
      <c r="AA141" s="40"/>
      <c r="AB141" s="40"/>
      <c r="AC141" s="40"/>
      <c r="AD141" s="40"/>
      <c r="AE141" s="40"/>
      <c r="AT141" s="18" t="s">
        <v>145</v>
      </c>
      <c r="AU141" s="18" t="s">
        <v>90</v>
      </c>
    </row>
    <row r="142" s="2" customFormat="1" ht="24.15" customHeight="1">
      <c r="A142" s="40"/>
      <c r="B142" s="41"/>
      <c r="C142" s="254" t="s">
        <v>184</v>
      </c>
      <c r="D142" s="254" t="s">
        <v>178</v>
      </c>
      <c r="E142" s="255" t="s">
        <v>367</v>
      </c>
      <c r="F142" s="256" t="s">
        <v>368</v>
      </c>
      <c r="G142" s="257" t="s">
        <v>355</v>
      </c>
      <c r="H142" s="258">
        <v>4</v>
      </c>
      <c r="I142" s="259"/>
      <c r="J142" s="260"/>
      <c r="K142" s="261">
        <f>ROUND(P142*H142,2)</f>
        <v>0</v>
      </c>
      <c r="L142" s="256" t="s">
        <v>33</v>
      </c>
      <c r="M142" s="262"/>
      <c r="N142" s="263" t="s">
        <v>33</v>
      </c>
      <c r="O142" s="219" t="s">
        <v>49</v>
      </c>
      <c r="P142" s="220">
        <f>I142+J142</f>
        <v>0</v>
      </c>
      <c r="Q142" s="220">
        <f>ROUND(I142*H142,2)</f>
        <v>0</v>
      </c>
      <c r="R142" s="220">
        <f>ROUND(J142*H142,2)</f>
        <v>0</v>
      </c>
      <c r="S142" s="86"/>
      <c r="T142" s="221">
        <f>S142*H142</f>
        <v>0</v>
      </c>
      <c r="U142" s="221">
        <v>0.17000000000000001</v>
      </c>
      <c r="V142" s="221">
        <f>U142*H142</f>
        <v>0.68000000000000005</v>
      </c>
      <c r="W142" s="221">
        <v>0</v>
      </c>
      <c r="X142" s="222">
        <f>W142*H142</f>
        <v>0</v>
      </c>
      <c r="Y142" s="40"/>
      <c r="Z142" s="40"/>
      <c r="AA142" s="40"/>
      <c r="AB142" s="40"/>
      <c r="AC142" s="40"/>
      <c r="AD142" s="40"/>
      <c r="AE142" s="40"/>
      <c r="AR142" s="223" t="s">
        <v>181</v>
      </c>
      <c r="AT142" s="223" t="s">
        <v>178</v>
      </c>
      <c r="AU142" s="223" t="s">
        <v>90</v>
      </c>
      <c r="AY142" s="18" t="s">
        <v>135</v>
      </c>
      <c r="BE142" s="224">
        <f>IF(O142="základní",K142,0)</f>
        <v>0</v>
      </c>
      <c r="BF142" s="224">
        <f>IF(O142="snížená",K142,0)</f>
        <v>0</v>
      </c>
      <c r="BG142" s="224">
        <f>IF(O142="zákl. přenesená",K142,0)</f>
        <v>0</v>
      </c>
      <c r="BH142" s="224">
        <f>IF(O142="sníž. přenesená",K142,0)</f>
        <v>0</v>
      </c>
      <c r="BI142" s="224">
        <f>IF(O142="nulová",K142,0)</f>
        <v>0</v>
      </c>
      <c r="BJ142" s="18" t="s">
        <v>88</v>
      </c>
      <c r="BK142" s="224">
        <f>ROUND(P142*H142,2)</f>
        <v>0</v>
      </c>
      <c r="BL142" s="18" t="s">
        <v>143</v>
      </c>
      <c r="BM142" s="223" t="s">
        <v>540</v>
      </c>
    </row>
    <row r="143" s="2" customFormat="1">
      <c r="A143" s="40"/>
      <c r="B143" s="41"/>
      <c r="C143" s="42"/>
      <c r="D143" s="225" t="s">
        <v>145</v>
      </c>
      <c r="E143" s="42"/>
      <c r="F143" s="226" t="s">
        <v>368</v>
      </c>
      <c r="G143" s="42"/>
      <c r="H143" s="42"/>
      <c r="I143" s="227"/>
      <c r="J143" s="227"/>
      <c r="K143" s="42"/>
      <c r="L143" s="42"/>
      <c r="M143" s="46"/>
      <c r="N143" s="228"/>
      <c r="O143" s="229"/>
      <c r="P143" s="86"/>
      <c r="Q143" s="86"/>
      <c r="R143" s="86"/>
      <c r="S143" s="86"/>
      <c r="T143" s="86"/>
      <c r="U143" s="86"/>
      <c r="V143" s="86"/>
      <c r="W143" s="86"/>
      <c r="X143" s="87"/>
      <c r="Y143" s="40"/>
      <c r="Z143" s="40"/>
      <c r="AA143" s="40"/>
      <c r="AB143" s="40"/>
      <c r="AC143" s="40"/>
      <c r="AD143" s="40"/>
      <c r="AE143" s="40"/>
      <c r="AT143" s="18" t="s">
        <v>145</v>
      </c>
      <c r="AU143" s="18" t="s">
        <v>90</v>
      </c>
    </row>
    <row r="144" s="2" customFormat="1" ht="24.15" customHeight="1">
      <c r="A144" s="40"/>
      <c r="B144" s="41"/>
      <c r="C144" s="211" t="s">
        <v>345</v>
      </c>
      <c r="D144" s="211" t="s">
        <v>138</v>
      </c>
      <c r="E144" s="212" t="s">
        <v>371</v>
      </c>
      <c r="F144" s="213" t="s">
        <v>372</v>
      </c>
      <c r="G144" s="214" t="s">
        <v>355</v>
      </c>
      <c r="H144" s="215">
        <v>4</v>
      </c>
      <c r="I144" s="216"/>
      <c r="J144" s="216"/>
      <c r="K144" s="217">
        <f>ROUND(P144*H144,2)</f>
        <v>0</v>
      </c>
      <c r="L144" s="213" t="s">
        <v>142</v>
      </c>
      <c r="M144" s="46"/>
      <c r="N144" s="218" t="s">
        <v>33</v>
      </c>
      <c r="O144" s="219" t="s">
        <v>49</v>
      </c>
      <c r="P144" s="220">
        <f>I144+J144</f>
        <v>0</v>
      </c>
      <c r="Q144" s="220">
        <f>ROUND(I144*H144,2)</f>
        <v>0</v>
      </c>
      <c r="R144" s="220">
        <f>ROUND(J144*H144,2)</f>
        <v>0</v>
      </c>
      <c r="S144" s="86"/>
      <c r="T144" s="221">
        <f>S144*H144</f>
        <v>0</v>
      </c>
      <c r="U144" s="221">
        <v>0.21734000000000001</v>
      </c>
      <c r="V144" s="221">
        <f>U144*H144</f>
        <v>0.86936000000000002</v>
      </c>
      <c r="W144" s="221">
        <v>0</v>
      </c>
      <c r="X144" s="222">
        <f>W144*H144</f>
        <v>0</v>
      </c>
      <c r="Y144" s="40"/>
      <c r="Z144" s="40"/>
      <c r="AA144" s="40"/>
      <c r="AB144" s="40"/>
      <c r="AC144" s="40"/>
      <c r="AD144" s="40"/>
      <c r="AE144" s="40"/>
      <c r="AR144" s="223" t="s">
        <v>143</v>
      </c>
      <c r="AT144" s="223" t="s">
        <v>138</v>
      </c>
      <c r="AU144" s="223" t="s">
        <v>90</v>
      </c>
      <c r="AY144" s="18" t="s">
        <v>135</v>
      </c>
      <c r="BE144" s="224">
        <f>IF(O144="základní",K144,0)</f>
        <v>0</v>
      </c>
      <c r="BF144" s="224">
        <f>IF(O144="snížená",K144,0)</f>
        <v>0</v>
      </c>
      <c r="BG144" s="224">
        <f>IF(O144="zákl. přenesená",K144,0)</f>
        <v>0</v>
      </c>
      <c r="BH144" s="224">
        <f>IF(O144="sníž. přenesená",K144,0)</f>
        <v>0</v>
      </c>
      <c r="BI144" s="224">
        <f>IF(O144="nulová",K144,0)</f>
        <v>0</v>
      </c>
      <c r="BJ144" s="18" t="s">
        <v>88</v>
      </c>
      <c r="BK144" s="224">
        <f>ROUND(P144*H144,2)</f>
        <v>0</v>
      </c>
      <c r="BL144" s="18" t="s">
        <v>143</v>
      </c>
      <c r="BM144" s="223" t="s">
        <v>541</v>
      </c>
    </row>
    <row r="145" s="2" customFormat="1">
      <c r="A145" s="40"/>
      <c r="B145" s="41"/>
      <c r="C145" s="42"/>
      <c r="D145" s="225" t="s">
        <v>145</v>
      </c>
      <c r="E145" s="42"/>
      <c r="F145" s="226" t="s">
        <v>372</v>
      </c>
      <c r="G145" s="42"/>
      <c r="H145" s="42"/>
      <c r="I145" s="227"/>
      <c r="J145" s="227"/>
      <c r="K145" s="42"/>
      <c r="L145" s="42"/>
      <c r="M145" s="46"/>
      <c r="N145" s="228"/>
      <c r="O145" s="229"/>
      <c r="P145" s="86"/>
      <c r="Q145" s="86"/>
      <c r="R145" s="86"/>
      <c r="S145" s="86"/>
      <c r="T145" s="86"/>
      <c r="U145" s="86"/>
      <c r="V145" s="86"/>
      <c r="W145" s="86"/>
      <c r="X145" s="87"/>
      <c r="Y145" s="40"/>
      <c r="Z145" s="40"/>
      <c r="AA145" s="40"/>
      <c r="AB145" s="40"/>
      <c r="AC145" s="40"/>
      <c r="AD145" s="40"/>
      <c r="AE145" s="40"/>
      <c r="AT145" s="18" t="s">
        <v>145</v>
      </c>
      <c r="AU145" s="18" t="s">
        <v>90</v>
      </c>
    </row>
    <row r="146" s="2" customFormat="1">
      <c r="A146" s="40"/>
      <c r="B146" s="41"/>
      <c r="C146" s="42"/>
      <c r="D146" s="230" t="s">
        <v>147</v>
      </c>
      <c r="E146" s="42"/>
      <c r="F146" s="231" t="s">
        <v>374</v>
      </c>
      <c r="G146" s="42"/>
      <c r="H146" s="42"/>
      <c r="I146" s="227"/>
      <c r="J146" s="227"/>
      <c r="K146" s="42"/>
      <c r="L146" s="42"/>
      <c r="M146" s="46"/>
      <c r="N146" s="228"/>
      <c r="O146" s="229"/>
      <c r="P146" s="86"/>
      <c r="Q146" s="86"/>
      <c r="R146" s="86"/>
      <c r="S146" s="86"/>
      <c r="T146" s="86"/>
      <c r="U146" s="86"/>
      <c r="V146" s="86"/>
      <c r="W146" s="86"/>
      <c r="X146" s="87"/>
      <c r="Y146" s="40"/>
      <c r="Z146" s="40"/>
      <c r="AA146" s="40"/>
      <c r="AB146" s="40"/>
      <c r="AC146" s="40"/>
      <c r="AD146" s="40"/>
      <c r="AE146" s="40"/>
      <c r="AT146" s="18" t="s">
        <v>147</v>
      </c>
      <c r="AU146" s="18" t="s">
        <v>90</v>
      </c>
    </row>
    <row r="147" s="2" customFormat="1" ht="24.15" customHeight="1">
      <c r="A147" s="40"/>
      <c r="B147" s="41"/>
      <c r="C147" s="254" t="s">
        <v>352</v>
      </c>
      <c r="D147" s="254" t="s">
        <v>178</v>
      </c>
      <c r="E147" s="255" t="s">
        <v>376</v>
      </c>
      <c r="F147" s="256" t="s">
        <v>377</v>
      </c>
      <c r="G147" s="257" t="s">
        <v>355</v>
      </c>
      <c r="H147" s="258">
        <v>4</v>
      </c>
      <c r="I147" s="259"/>
      <c r="J147" s="260"/>
      <c r="K147" s="261">
        <f>ROUND(P147*H147,2)</f>
        <v>0</v>
      </c>
      <c r="L147" s="256" t="s">
        <v>142</v>
      </c>
      <c r="M147" s="262"/>
      <c r="N147" s="263" t="s">
        <v>33</v>
      </c>
      <c r="O147" s="219" t="s">
        <v>49</v>
      </c>
      <c r="P147" s="220">
        <f>I147+J147</f>
        <v>0</v>
      </c>
      <c r="Q147" s="220">
        <f>ROUND(I147*H147,2)</f>
        <v>0</v>
      </c>
      <c r="R147" s="220">
        <f>ROUND(J147*H147,2)</f>
        <v>0</v>
      </c>
      <c r="S147" s="86"/>
      <c r="T147" s="221">
        <f>S147*H147</f>
        <v>0</v>
      </c>
      <c r="U147" s="221">
        <v>0.055300000000000002</v>
      </c>
      <c r="V147" s="221">
        <f>U147*H147</f>
        <v>0.22120000000000001</v>
      </c>
      <c r="W147" s="221">
        <v>0</v>
      </c>
      <c r="X147" s="222">
        <f>W147*H147</f>
        <v>0</v>
      </c>
      <c r="Y147" s="40"/>
      <c r="Z147" s="40"/>
      <c r="AA147" s="40"/>
      <c r="AB147" s="40"/>
      <c r="AC147" s="40"/>
      <c r="AD147" s="40"/>
      <c r="AE147" s="40"/>
      <c r="AR147" s="223" t="s">
        <v>181</v>
      </c>
      <c r="AT147" s="223" t="s">
        <v>178</v>
      </c>
      <c r="AU147" s="223" t="s">
        <v>90</v>
      </c>
      <c r="AY147" s="18" t="s">
        <v>135</v>
      </c>
      <c r="BE147" s="224">
        <f>IF(O147="základní",K147,0)</f>
        <v>0</v>
      </c>
      <c r="BF147" s="224">
        <f>IF(O147="snížená",K147,0)</f>
        <v>0</v>
      </c>
      <c r="BG147" s="224">
        <f>IF(O147="zákl. přenesená",K147,0)</f>
        <v>0</v>
      </c>
      <c r="BH147" s="224">
        <f>IF(O147="sníž. přenesená",K147,0)</f>
        <v>0</v>
      </c>
      <c r="BI147" s="224">
        <f>IF(O147="nulová",K147,0)</f>
        <v>0</v>
      </c>
      <c r="BJ147" s="18" t="s">
        <v>88</v>
      </c>
      <c r="BK147" s="224">
        <f>ROUND(P147*H147,2)</f>
        <v>0</v>
      </c>
      <c r="BL147" s="18" t="s">
        <v>143</v>
      </c>
      <c r="BM147" s="223" t="s">
        <v>542</v>
      </c>
    </row>
    <row r="148" s="2" customFormat="1">
      <c r="A148" s="40"/>
      <c r="B148" s="41"/>
      <c r="C148" s="42"/>
      <c r="D148" s="225" t="s">
        <v>145</v>
      </c>
      <c r="E148" s="42"/>
      <c r="F148" s="226" t="s">
        <v>377</v>
      </c>
      <c r="G148" s="42"/>
      <c r="H148" s="42"/>
      <c r="I148" s="227"/>
      <c r="J148" s="227"/>
      <c r="K148" s="42"/>
      <c r="L148" s="42"/>
      <c r="M148" s="46"/>
      <c r="N148" s="228"/>
      <c r="O148" s="229"/>
      <c r="P148" s="86"/>
      <c r="Q148" s="86"/>
      <c r="R148" s="86"/>
      <c r="S148" s="86"/>
      <c r="T148" s="86"/>
      <c r="U148" s="86"/>
      <c r="V148" s="86"/>
      <c r="W148" s="86"/>
      <c r="X148" s="87"/>
      <c r="Y148" s="40"/>
      <c r="Z148" s="40"/>
      <c r="AA148" s="40"/>
      <c r="AB148" s="40"/>
      <c r="AC148" s="40"/>
      <c r="AD148" s="40"/>
      <c r="AE148" s="40"/>
      <c r="AT148" s="18" t="s">
        <v>145</v>
      </c>
      <c r="AU148" s="18" t="s">
        <v>90</v>
      </c>
    </row>
    <row r="149" s="2" customFormat="1" ht="24.15" customHeight="1">
      <c r="A149" s="40"/>
      <c r="B149" s="41"/>
      <c r="C149" s="211" t="s">
        <v>359</v>
      </c>
      <c r="D149" s="211" t="s">
        <v>138</v>
      </c>
      <c r="E149" s="212" t="s">
        <v>380</v>
      </c>
      <c r="F149" s="213" t="s">
        <v>381</v>
      </c>
      <c r="G149" s="214" t="s">
        <v>355</v>
      </c>
      <c r="H149" s="215">
        <v>2</v>
      </c>
      <c r="I149" s="216"/>
      <c r="J149" s="216"/>
      <c r="K149" s="217">
        <f>ROUND(P149*H149,2)</f>
        <v>0</v>
      </c>
      <c r="L149" s="213" t="s">
        <v>356</v>
      </c>
      <c r="M149" s="46"/>
      <c r="N149" s="218" t="s">
        <v>33</v>
      </c>
      <c r="O149" s="219" t="s">
        <v>49</v>
      </c>
      <c r="P149" s="220">
        <f>I149+J149</f>
        <v>0</v>
      </c>
      <c r="Q149" s="220">
        <f>ROUND(I149*H149,2)</f>
        <v>0</v>
      </c>
      <c r="R149" s="220">
        <f>ROUND(J149*H149,2)</f>
        <v>0</v>
      </c>
      <c r="S149" s="86"/>
      <c r="T149" s="221">
        <f>S149*H149</f>
        <v>0</v>
      </c>
      <c r="U149" s="221">
        <v>0.42080000000000001</v>
      </c>
      <c r="V149" s="221">
        <f>U149*H149</f>
        <v>0.84160000000000001</v>
      </c>
      <c r="W149" s="221">
        <v>0</v>
      </c>
      <c r="X149" s="222">
        <f>W149*H149</f>
        <v>0</v>
      </c>
      <c r="Y149" s="40"/>
      <c r="Z149" s="40"/>
      <c r="AA149" s="40"/>
      <c r="AB149" s="40"/>
      <c r="AC149" s="40"/>
      <c r="AD149" s="40"/>
      <c r="AE149" s="40"/>
      <c r="AR149" s="223" t="s">
        <v>143</v>
      </c>
      <c r="AT149" s="223" t="s">
        <v>138</v>
      </c>
      <c r="AU149" s="223" t="s">
        <v>90</v>
      </c>
      <c r="AY149" s="18" t="s">
        <v>135</v>
      </c>
      <c r="BE149" s="224">
        <f>IF(O149="základní",K149,0)</f>
        <v>0</v>
      </c>
      <c r="BF149" s="224">
        <f>IF(O149="snížená",K149,0)</f>
        <v>0</v>
      </c>
      <c r="BG149" s="224">
        <f>IF(O149="zákl. přenesená",K149,0)</f>
        <v>0</v>
      </c>
      <c r="BH149" s="224">
        <f>IF(O149="sníž. přenesená",K149,0)</f>
        <v>0</v>
      </c>
      <c r="BI149" s="224">
        <f>IF(O149="nulová",K149,0)</f>
        <v>0</v>
      </c>
      <c r="BJ149" s="18" t="s">
        <v>88</v>
      </c>
      <c r="BK149" s="224">
        <f>ROUND(P149*H149,2)</f>
        <v>0</v>
      </c>
      <c r="BL149" s="18" t="s">
        <v>143</v>
      </c>
      <c r="BM149" s="223" t="s">
        <v>543</v>
      </c>
    </row>
    <row r="150" s="2" customFormat="1">
      <c r="A150" s="40"/>
      <c r="B150" s="41"/>
      <c r="C150" s="42"/>
      <c r="D150" s="225" t="s">
        <v>145</v>
      </c>
      <c r="E150" s="42"/>
      <c r="F150" s="226" t="s">
        <v>381</v>
      </c>
      <c r="G150" s="42"/>
      <c r="H150" s="42"/>
      <c r="I150" s="227"/>
      <c r="J150" s="227"/>
      <c r="K150" s="42"/>
      <c r="L150" s="42"/>
      <c r="M150" s="46"/>
      <c r="N150" s="228"/>
      <c r="O150" s="229"/>
      <c r="P150" s="86"/>
      <c r="Q150" s="86"/>
      <c r="R150" s="86"/>
      <c r="S150" s="86"/>
      <c r="T150" s="86"/>
      <c r="U150" s="86"/>
      <c r="V150" s="86"/>
      <c r="W150" s="86"/>
      <c r="X150" s="87"/>
      <c r="Y150" s="40"/>
      <c r="Z150" s="40"/>
      <c r="AA150" s="40"/>
      <c r="AB150" s="40"/>
      <c r="AC150" s="40"/>
      <c r="AD150" s="40"/>
      <c r="AE150" s="40"/>
      <c r="AT150" s="18" t="s">
        <v>145</v>
      </c>
      <c r="AU150" s="18" t="s">
        <v>90</v>
      </c>
    </row>
    <row r="151" s="2" customFormat="1">
      <c r="A151" s="40"/>
      <c r="B151" s="41"/>
      <c r="C151" s="42"/>
      <c r="D151" s="230" t="s">
        <v>147</v>
      </c>
      <c r="E151" s="42"/>
      <c r="F151" s="231" t="s">
        <v>383</v>
      </c>
      <c r="G151" s="42"/>
      <c r="H151" s="42"/>
      <c r="I151" s="227"/>
      <c r="J151" s="227"/>
      <c r="K151" s="42"/>
      <c r="L151" s="42"/>
      <c r="M151" s="46"/>
      <c r="N151" s="228"/>
      <c r="O151" s="229"/>
      <c r="P151" s="86"/>
      <c r="Q151" s="86"/>
      <c r="R151" s="86"/>
      <c r="S151" s="86"/>
      <c r="T151" s="86"/>
      <c r="U151" s="86"/>
      <c r="V151" s="86"/>
      <c r="W151" s="86"/>
      <c r="X151" s="87"/>
      <c r="Y151" s="40"/>
      <c r="Z151" s="40"/>
      <c r="AA151" s="40"/>
      <c r="AB151" s="40"/>
      <c r="AC151" s="40"/>
      <c r="AD151" s="40"/>
      <c r="AE151" s="40"/>
      <c r="AT151" s="18" t="s">
        <v>147</v>
      </c>
      <c r="AU151" s="18" t="s">
        <v>90</v>
      </c>
    </row>
    <row r="152" s="2" customFormat="1">
      <c r="A152" s="40"/>
      <c r="B152" s="41"/>
      <c r="C152" s="211" t="s">
        <v>363</v>
      </c>
      <c r="D152" s="211" t="s">
        <v>138</v>
      </c>
      <c r="E152" s="212" t="s">
        <v>385</v>
      </c>
      <c r="F152" s="213" t="s">
        <v>386</v>
      </c>
      <c r="G152" s="214" t="s">
        <v>355</v>
      </c>
      <c r="H152" s="215">
        <v>2</v>
      </c>
      <c r="I152" s="216"/>
      <c r="J152" s="216"/>
      <c r="K152" s="217">
        <f>ROUND(P152*H152,2)</f>
        <v>0</v>
      </c>
      <c r="L152" s="213" t="s">
        <v>356</v>
      </c>
      <c r="M152" s="46"/>
      <c r="N152" s="218" t="s">
        <v>33</v>
      </c>
      <c r="O152" s="219" t="s">
        <v>49</v>
      </c>
      <c r="P152" s="220">
        <f>I152+J152</f>
        <v>0</v>
      </c>
      <c r="Q152" s="220">
        <f>ROUND(I152*H152,2)</f>
        <v>0</v>
      </c>
      <c r="R152" s="220">
        <f>ROUND(J152*H152,2)</f>
        <v>0</v>
      </c>
      <c r="S152" s="86"/>
      <c r="T152" s="221">
        <f>S152*H152</f>
        <v>0</v>
      </c>
      <c r="U152" s="221">
        <v>0.31108000000000002</v>
      </c>
      <c r="V152" s="221">
        <f>U152*H152</f>
        <v>0.62216000000000005</v>
      </c>
      <c r="W152" s="221">
        <v>0</v>
      </c>
      <c r="X152" s="222">
        <f>W152*H152</f>
        <v>0</v>
      </c>
      <c r="Y152" s="40"/>
      <c r="Z152" s="40"/>
      <c r="AA152" s="40"/>
      <c r="AB152" s="40"/>
      <c r="AC152" s="40"/>
      <c r="AD152" s="40"/>
      <c r="AE152" s="40"/>
      <c r="AR152" s="223" t="s">
        <v>143</v>
      </c>
      <c r="AT152" s="223" t="s">
        <v>138</v>
      </c>
      <c r="AU152" s="223" t="s">
        <v>90</v>
      </c>
      <c r="AY152" s="18" t="s">
        <v>135</v>
      </c>
      <c r="BE152" s="224">
        <f>IF(O152="základní",K152,0)</f>
        <v>0</v>
      </c>
      <c r="BF152" s="224">
        <f>IF(O152="snížená",K152,0)</f>
        <v>0</v>
      </c>
      <c r="BG152" s="224">
        <f>IF(O152="zákl. přenesená",K152,0)</f>
        <v>0</v>
      </c>
      <c r="BH152" s="224">
        <f>IF(O152="sníž. přenesená",K152,0)</f>
        <v>0</v>
      </c>
      <c r="BI152" s="224">
        <f>IF(O152="nulová",K152,0)</f>
        <v>0</v>
      </c>
      <c r="BJ152" s="18" t="s">
        <v>88</v>
      </c>
      <c r="BK152" s="224">
        <f>ROUND(P152*H152,2)</f>
        <v>0</v>
      </c>
      <c r="BL152" s="18" t="s">
        <v>143</v>
      </c>
      <c r="BM152" s="223" t="s">
        <v>544</v>
      </c>
    </row>
    <row r="153" s="2" customFormat="1">
      <c r="A153" s="40"/>
      <c r="B153" s="41"/>
      <c r="C153" s="42"/>
      <c r="D153" s="225" t="s">
        <v>145</v>
      </c>
      <c r="E153" s="42"/>
      <c r="F153" s="226" t="s">
        <v>388</v>
      </c>
      <c r="G153" s="42"/>
      <c r="H153" s="42"/>
      <c r="I153" s="227"/>
      <c r="J153" s="227"/>
      <c r="K153" s="42"/>
      <c r="L153" s="42"/>
      <c r="M153" s="46"/>
      <c r="N153" s="228"/>
      <c r="O153" s="229"/>
      <c r="P153" s="86"/>
      <c r="Q153" s="86"/>
      <c r="R153" s="86"/>
      <c r="S153" s="86"/>
      <c r="T153" s="86"/>
      <c r="U153" s="86"/>
      <c r="V153" s="86"/>
      <c r="W153" s="86"/>
      <c r="X153" s="87"/>
      <c r="Y153" s="40"/>
      <c r="Z153" s="40"/>
      <c r="AA153" s="40"/>
      <c r="AB153" s="40"/>
      <c r="AC153" s="40"/>
      <c r="AD153" s="40"/>
      <c r="AE153" s="40"/>
      <c r="AT153" s="18" t="s">
        <v>145</v>
      </c>
      <c r="AU153" s="18" t="s">
        <v>90</v>
      </c>
    </row>
    <row r="154" s="2" customFormat="1">
      <c r="A154" s="40"/>
      <c r="B154" s="41"/>
      <c r="C154" s="42"/>
      <c r="D154" s="230" t="s">
        <v>147</v>
      </c>
      <c r="E154" s="42"/>
      <c r="F154" s="231" t="s">
        <v>389</v>
      </c>
      <c r="G154" s="42"/>
      <c r="H154" s="42"/>
      <c r="I154" s="227"/>
      <c r="J154" s="227"/>
      <c r="K154" s="42"/>
      <c r="L154" s="42"/>
      <c r="M154" s="46"/>
      <c r="N154" s="228"/>
      <c r="O154" s="229"/>
      <c r="P154" s="86"/>
      <c r="Q154" s="86"/>
      <c r="R154" s="86"/>
      <c r="S154" s="86"/>
      <c r="T154" s="86"/>
      <c r="U154" s="86"/>
      <c r="V154" s="86"/>
      <c r="W154" s="86"/>
      <c r="X154" s="87"/>
      <c r="Y154" s="40"/>
      <c r="Z154" s="40"/>
      <c r="AA154" s="40"/>
      <c r="AB154" s="40"/>
      <c r="AC154" s="40"/>
      <c r="AD154" s="40"/>
      <c r="AE154" s="40"/>
      <c r="AT154" s="18" t="s">
        <v>147</v>
      </c>
      <c r="AU154" s="18" t="s">
        <v>90</v>
      </c>
    </row>
    <row r="155" s="12" customFormat="1" ht="22.8" customHeight="1">
      <c r="A155" s="12"/>
      <c r="B155" s="194"/>
      <c r="C155" s="195"/>
      <c r="D155" s="196" t="s">
        <v>79</v>
      </c>
      <c r="E155" s="209" t="s">
        <v>223</v>
      </c>
      <c r="F155" s="209" t="s">
        <v>390</v>
      </c>
      <c r="G155" s="195"/>
      <c r="H155" s="195"/>
      <c r="I155" s="198"/>
      <c r="J155" s="198"/>
      <c r="K155" s="210">
        <f>BK155</f>
        <v>0</v>
      </c>
      <c r="L155" s="195"/>
      <c r="M155" s="200"/>
      <c r="N155" s="201"/>
      <c r="O155" s="202"/>
      <c r="P155" s="202"/>
      <c r="Q155" s="203">
        <f>SUM(Q156:Q190)</f>
        <v>0</v>
      </c>
      <c r="R155" s="203">
        <f>SUM(R156:R190)</f>
        <v>0</v>
      </c>
      <c r="S155" s="202"/>
      <c r="T155" s="204">
        <f>SUM(T156:T190)</f>
        <v>0</v>
      </c>
      <c r="U155" s="202"/>
      <c r="V155" s="204">
        <f>SUM(V156:V190)</f>
        <v>52.551350500000005</v>
      </c>
      <c r="W155" s="202"/>
      <c r="X155" s="205">
        <f>SUM(X156:X190)</f>
        <v>18.144000000000002</v>
      </c>
      <c r="Y155" s="12"/>
      <c r="Z155" s="12"/>
      <c r="AA155" s="12"/>
      <c r="AB155" s="12"/>
      <c r="AC155" s="12"/>
      <c r="AD155" s="12"/>
      <c r="AE155" s="12"/>
      <c r="AR155" s="206" t="s">
        <v>88</v>
      </c>
      <c r="AT155" s="207" t="s">
        <v>79</v>
      </c>
      <c r="AU155" s="207" t="s">
        <v>88</v>
      </c>
      <c r="AY155" s="206" t="s">
        <v>135</v>
      </c>
      <c r="BK155" s="208">
        <f>SUM(BK156:BK190)</f>
        <v>0</v>
      </c>
    </row>
    <row r="156" s="2" customFormat="1" ht="16.5" customHeight="1">
      <c r="A156" s="40"/>
      <c r="B156" s="41"/>
      <c r="C156" s="211" t="s">
        <v>8</v>
      </c>
      <c r="D156" s="211" t="s">
        <v>138</v>
      </c>
      <c r="E156" s="212" t="s">
        <v>392</v>
      </c>
      <c r="F156" s="213" t="s">
        <v>393</v>
      </c>
      <c r="G156" s="214" t="s">
        <v>355</v>
      </c>
      <c r="H156" s="215">
        <v>2</v>
      </c>
      <c r="I156" s="216"/>
      <c r="J156" s="216"/>
      <c r="K156" s="217">
        <f>ROUND(P156*H156,2)</f>
        <v>0</v>
      </c>
      <c r="L156" s="213" t="s">
        <v>33</v>
      </c>
      <c r="M156" s="46"/>
      <c r="N156" s="218" t="s">
        <v>33</v>
      </c>
      <c r="O156" s="219" t="s">
        <v>49</v>
      </c>
      <c r="P156" s="220">
        <f>I156+J156</f>
        <v>0</v>
      </c>
      <c r="Q156" s="220">
        <f>ROUND(I156*H156,2)</f>
        <v>0</v>
      </c>
      <c r="R156" s="220">
        <f>ROUND(J156*H156,2)</f>
        <v>0</v>
      </c>
      <c r="S156" s="86"/>
      <c r="T156" s="221">
        <f>S156*H156</f>
        <v>0</v>
      </c>
      <c r="U156" s="221">
        <v>0.11241</v>
      </c>
      <c r="V156" s="221">
        <f>U156*H156</f>
        <v>0.22481999999999999</v>
      </c>
      <c r="W156" s="221">
        <v>0</v>
      </c>
      <c r="X156" s="222">
        <f>W156*H156</f>
        <v>0</v>
      </c>
      <c r="Y156" s="40"/>
      <c r="Z156" s="40"/>
      <c r="AA156" s="40"/>
      <c r="AB156" s="40"/>
      <c r="AC156" s="40"/>
      <c r="AD156" s="40"/>
      <c r="AE156" s="40"/>
      <c r="AR156" s="223" t="s">
        <v>143</v>
      </c>
      <c r="AT156" s="223" t="s">
        <v>138</v>
      </c>
      <c r="AU156" s="223" t="s">
        <v>90</v>
      </c>
      <c r="AY156" s="18" t="s">
        <v>135</v>
      </c>
      <c r="BE156" s="224">
        <f>IF(O156="základní",K156,0)</f>
        <v>0</v>
      </c>
      <c r="BF156" s="224">
        <f>IF(O156="snížená",K156,0)</f>
        <v>0</v>
      </c>
      <c r="BG156" s="224">
        <f>IF(O156="zákl. přenesená",K156,0)</f>
        <v>0</v>
      </c>
      <c r="BH156" s="224">
        <f>IF(O156="sníž. přenesená",K156,0)</f>
        <v>0</v>
      </c>
      <c r="BI156" s="224">
        <f>IF(O156="nulová",K156,0)</f>
        <v>0</v>
      </c>
      <c r="BJ156" s="18" t="s">
        <v>88</v>
      </c>
      <c r="BK156" s="224">
        <f>ROUND(P156*H156,2)</f>
        <v>0</v>
      </c>
      <c r="BL156" s="18" t="s">
        <v>143</v>
      </c>
      <c r="BM156" s="223" t="s">
        <v>545</v>
      </c>
    </row>
    <row r="157" s="2" customFormat="1">
      <c r="A157" s="40"/>
      <c r="B157" s="41"/>
      <c r="C157" s="42"/>
      <c r="D157" s="225" t="s">
        <v>145</v>
      </c>
      <c r="E157" s="42"/>
      <c r="F157" s="226" t="s">
        <v>395</v>
      </c>
      <c r="G157" s="42"/>
      <c r="H157" s="42"/>
      <c r="I157" s="227"/>
      <c r="J157" s="227"/>
      <c r="K157" s="42"/>
      <c r="L157" s="42"/>
      <c r="M157" s="46"/>
      <c r="N157" s="228"/>
      <c r="O157" s="229"/>
      <c r="P157" s="86"/>
      <c r="Q157" s="86"/>
      <c r="R157" s="86"/>
      <c r="S157" s="86"/>
      <c r="T157" s="86"/>
      <c r="U157" s="86"/>
      <c r="V157" s="86"/>
      <c r="W157" s="86"/>
      <c r="X157" s="87"/>
      <c r="Y157" s="40"/>
      <c r="Z157" s="40"/>
      <c r="AA157" s="40"/>
      <c r="AB157" s="40"/>
      <c r="AC157" s="40"/>
      <c r="AD157" s="40"/>
      <c r="AE157" s="40"/>
      <c r="AT157" s="18" t="s">
        <v>145</v>
      </c>
      <c r="AU157" s="18" t="s">
        <v>90</v>
      </c>
    </row>
    <row r="158" s="2" customFormat="1" ht="16.5" customHeight="1">
      <c r="A158" s="40"/>
      <c r="B158" s="41"/>
      <c r="C158" s="254" t="s">
        <v>370</v>
      </c>
      <c r="D158" s="254" t="s">
        <v>178</v>
      </c>
      <c r="E158" s="255" t="s">
        <v>397</v>
      </c>
      <c r="F158" s="256" t="s">
        <v>398</v>
      </c>
      <c r="G158" s="257" t="s">
        <v>355</v>
      </c>
      <c r="H158" s="258">
        <v>2</v>
      </c>
      <c r="I158" s="259"/>
      <c r="J158" s="260"/>
      <c r="K158" s="261">
        <f>ROUND(P158*H158,2)</f>
        <v>0</v>
      </c>
      <c r="L158" s="256" t="s">
        <v>33</v>
      </c>
      <c r="M158" s="262"/>
      <c r="N158" s="263" t="s">
        <v>33</v>
      </c>
      <c r="O158" s="219" t="s">
        <v>49</v>
      </c>
      <c r="P158" s="220">
        <f>I158+J158</f>
        <v>0</v>
      </c>
      <c r="Q158" s="220">
        <f>ROUND(I158*H158,2)</f>
        <v>0</v>
      </c>
      <c r="R158" s="220">
        <f>ROUND(J158*H158,2)</f>
        <v>0</v>
      </c>
      <c r="S158" s="86"/>
      <c r="T158" s="221">
        <f>S158*H158</f>
        <v>0</v>
      </c>
      <c r="U158" s="221">
        <v>0.0061000000000000004</v>
      </c>
      <c r="V158" s="221">
        <f>U158*H158</f>
        <v>0.012200000000000001</v>
      </c>
      <c r="W158" s="221">
        <v>0</v>
      </c>
      <c r="X158" s="222">
        <f>W158*H158</f>
        <v>0</v>
      </c>
      <c r="Y158" s="40"/>
      <c r="Z158" s="40"/>
      <c r="AA158" s="40"/>
      <c r="AB158" s="40"/>
      <c r="AC158" s="40"/>
      <c r="AD158" s="40"/>
      <c r="AE158" s="40"/>
      <c r="AR158" s="223" t="s">
        <v>181</v>
      </c>
      <c r="AT158" s="223" t="s">
        <v>178</v>
      </c>
      <c r="AU158" s="223" t="s">
        <v>90</v>
      </c>
      <c r="AY158" s="18" t="s">
        <v>135</v>
      </c>
      <c r="BE158" s="224">
        <f>IF(O158="základní",K158,0)</f>
        <v>0</v>
      </c>
      <c r="BF158" s="224">
        <f>IF(O158="snížená",K158,0)</f>
        <v>0</v>
      </c>
      <c r="BG158" s="224">
        <f>IF(O158="zákl. přenesená",K158,0)</f>
        <v>0</v>
      </c>
      <c r="BH158" s="224">
        <f>IF(O158="sníž. přenesená",K158,0)</f>
        <v>0</v>
      </c>
      <c r="BI158" s="224">
        <f>IF(O158="nulová",K158,0)</f>
        <v>0</v>
      </c>
      <c r="BJ158" s="18" t="s">
        <v>88</v>
      </c>
      <c r="BK158" s="224">
        <f>ROUND(P158*H158,2)</f>
        <v>0</v>
      </c>
      <c r="BL158" s="18" t="s">
        <v>143</v>
      </c>
      <c r="BM158" s="223" t="s">
        <v>546</v>
      </c>
    </row>
    <row r="159" s="2" customFormat="1">
      <c r="A159" s="40"/>
      <c r="B159" s="41"/>
      <c r="C159" s="42"/>
      <c r="D159" s="225" t="s">
        <v>145</v>
      </c>
      <c r="E159" s="42"/>
      <c r="F159" s="226" t="s">
        <v>398</v>
      </c>
      <c r="G159" s="42"/>
      <c r="H159" s="42"/>
      <c r="I159" s="227"/>
      <c r="J159" s="227"/>
      <c r="K159" s="42"/>
      <c r="L159" s="42"/>
      <c r="M159" s="46"/>
      <c r="N159" s="228"/>
      <c r="O159" s="229"/>
      <c r="P159" s="86"/>
      <c r="Q159" s="86"/>
      <c r="R159" s="86"/>
      <c r="S159" s="86"/>
      <c r="T159" s="86"/>
      <c r="U159" s="86"/>
      <c r="V159" s="86"/>
      <c r="W159" s="86"/>
      <c r="X159" s="87"/>
      <c r="Y159" s="40"/>
      <c r="Z159" s="40"/>
      <c r="AA159" s="40"/>
      <c r="AB159" s="40"/>
      <c r="AC159" s="40"/>
      <c r="AD159" s="40"/>
      <c r="AE159" s="40"/>
      <c r="AT159" s="18" t="s">
        <v>145</v>
      </c>
      <c r="AU159" s="18" t="s">
        <v>90</v>
      </c>
    </row>
    <row r="160" s="2" customFormat="1" ht="16.5" customHeight="1">
      <c r="A160" s="40"/>
      <c r="B160" s="41"/>
      <c r="C160" s="254" t="s">
        <v>375</v>
      </c>
      <c r="D160" s="254" t="s">
        <v>178</v>
      </c>
      <c r="E160" s="255" t="s">
        <v>401</v>
      </c>
      <c r="F160" s="256" t="s">
        <v>402</v>
      </c>
      <c r="G160" s="257" t="s">
        <v>355</v>
      </c>
      <c r="H160" s="258">
        <v>2</v>
      </c>
      <c r="I160" s="259"/>
      <c r="J160" s="260"/>
      <c r="K160" s="261">
        <f>ROUND(P160*H160,2)</f>
        <v>0</v>
      </c>
      <c r="L160" s="256" t="s">
        <v>33</v>
      </c>
      <c r="M160" s="262"/>
      <c r="N160" s="263" t="s">
        <v>33</v>
      </c>
      <c r="O160" s="219" t="s">
        <v>49</v>
      </c>
      <c r="P160" s="220">
        <f>I160+J160</f>
        <v>0</v>
      </c>
      <c r="Q160" s="220">
        <f>ROUND(I160*H160,2)</f>
        <v>0</v>
      </c>
      <c r="R160" s="220">
        <f>ROUND(J160*H160,2)</f>
        <v>0</v>
      </c>
      <c r="S160" s="86"/>
      <c r="T160" s="221">
        <f>S160*H160</f>
        <v>0</v>
      </c>
      <c r="U160" s="221">
        <v>0.0030000000000000001</v>
      </c>
      <c r="V160" s="221">
        <f>U160*H160</f>
        <v>0.0060000000000000001</v>
      </c>
      <c r="W160" s="221">
        <v>0</v>
      </c>
      <c r="X160" s="222">
        <f>W160*H160</f>
        <v>0</v>
      </c>
      <c r="Y160" s="40"/>
      <c r="Z160" s="40"/>
      <c r="AA160" s="40"/>
      <c r="AB160" s="40"/>
      <c r="AC160" s="40"/>
      <c r="AD160" s="40"/>
      <c r="AE160" s="40"/>
      <c r="AR160" s="223" t="s">
        <v>181</v>
      </c>
      <c r="AT160" s="223" t="s">
        <v>178</v>
      </c>
      <c r="AU160" s="223" t="s">
        <v>90</v>
      </c>
      <c r="AY160" s="18" t="s">
        <v>135</v>
      </c>
      <c r="BE160" s="224">
        <f>IF(O160="základní",K160,0)</f>
        <v>0</v>
      </c>
      <c r="BF160" s="224">
        <f>IF(O160="snížená",K160,0)</f>
        <v>0</v>
      </c>
      <c r="BG160" s="224">
        <f>IF(O160="zákl. přenesená",K160,0)</f>
        <v>0</v>
      </c>
      <c r="BH160" s="224">
        <f>IF(O160="sníž. přenesená",K160,0)</f>
        <v>0</v>
      </c>
      <c r="BI160" s="224">
        <f>IF(O160="nulová",K160,0)</f>
        <v>0</v>
      </c>
      <c r="BJ160" s="18" t="s">
        <v>88</v>
      </c>
      <c r="BK160" s="224">
        <f>ROUND(P160*H160,2)</f>
        <v>0</v>
      </c>
      <c r="BL160" s="18" t="s">
        <v>143</v>
      </c>
      <c r="BM160" s="223" t="s">
        <v>547</v>
      </c>
    </row>
    <row r="161" s="2" customFormat="1">
      <c r="A161" s="40"/>
      <c r="B161" s="41"/>
      <c r="C161" s="42"/>
      <c r="D161" s="225" t="s">
        <v>145</v>
      </c>
      <c r="E161" s="42"/>
      <c r="F161" s="226" t="s">
        <v>402</v>
      </c>
      <c r="G161" s="42"/>
      <c r="H161" s="42"/>
      <c r="I161" s="227"/>
      <c r="J161" s="227"/>
      <c r="K161" s="42"/>
      <c r="L161" s="42"/>
      <c r="M161" s="46"/>
      <c r="N161" s="228"/>
      <c r="O161" s="229"/>
      <c r="P161" s="86"/>
      <c r="Q161" s="86"/>
      <c r="R161" s="86"/>
      <c r="S161" s="86"/>
      <c r="T161" s="86"/>
      <c r="U161" s="86"/>
      <c r="V161" s="86"/>
      <c r="W161" s="86"/>
      <c r="X161" s="87"/>
      <c r="Y161" s="40"/>
      <c r="Z161" s="40"/>
      <c r="AA161" s="40"/>
      <c r="AB161" s="40"/>
      <c r="AC161" s="40"/>
      <c r="AD161" s="40"/>
      <c r="AE161" s="40"/>
      <c r="AT161" s="18" t="s">
        <v>145</v>
      </c>
      <c r="AU161" s="18" t="s">
        <v>90</v>
      </c>
    </row>
    <row r="162" s="2" customFormat="1" ht="16.5" customHeight="1">
      <c r="A162" s="40"/>
      <c r="B162" s="41"/>
      <c r="C162" s="254" t="s">
        <v>379</v>
      </c>
      <c r="D162" s="254" t="s">
        <v>178</v>
      </c>
      <c r="E162" s="255" t="s">
        <v>405</v>
      </c>
      <c r="F162" s="256" t="s">
        <v>406</v>
      </c>
      <c r="G162" s="257" t="s">
        <v>355</v>
      </c>
      <c r="H162" s="258">
        <v>2</v>
      </c>
      <c r="I162" s="259"/>
      <c r="J162" s="260"/>
      <c r="K162" s="261">
        <f>ROUND(P162*H162,2)</f>
        <v>0</v>
      </c>
      <c r="L162" s="256" t="s">
        <v>33</v>
      </c>
      <c r="M162" s="262"/>
      <c r="N162" s="263" t="s">
        <v>33</v>
      </c>
      <c r="O162" s="219" t="s">
        <v>49</v>
      </c>
      <c r="P162" s="220">
        <f>I162+J162</f>
        <v>0</v>
      </c>
      <c r="Q162" s="220">
        <f>ROUND(I162*H162,2)</f>
        <v>0</v>
      </c>
      <c r="R162" s="220">
        <f>ROUND(J162*H162,2)</f>
        <v>0</v>
      </c>
      <c r="S162" s="86"/>
      <c r="T162" s="221">
        <f>S162*H162</f>
        <v>0</v>
      </c>
      <c r="U162" s="221">
        <v>0.00035</v>
      </c>
      <c r="V162" s="221">
        <f>U162*H162</f>
        <v>0.00069999999999999999</v>
      </c>
      <c r="W162" s="221">
        <v>0</v>
      </c>
      <c r="X162" s="222">
        <f>W162*H162</f>
        <v>0</v>
      </c>
      <c r="Y162" s="40"/>
      <c r="Z162" s="40"/>
      <c r="AA162" s="40"/>
      <c r="AB162" s="40"/>
      <c r="AC162" s="40"/>
      <c r="AD162" s="40"/>
      <c r="AE162" s="40"/>
      <c r="AR162" s="223" t="s">
        <v>181</v>
      </c>
      <c r="AT162" s="223" t="s">
        <v>178</v>
      </c>
      <c r="AU162" s="223" t="s">
        <v>90</v>
      </c>
      <c r="AY162" s="18" t="s">
        <v>135</v>
      </c>
      <c r="BE162" s="224">
        <f>IF(O162="základní",K162,0)</f>
        <v>0</v>
      </c>
      <c r="BF162" s="224">
        <f>IF(O162="snížená",K162,0)</f>
        <v>0</v>
      </c>
      <c r="BG162" s="224">
        <f>IF(O162="zákl. přenesená",K162,0)</f>
        <v>0</v>
      </c>
      <c r="BH162" s="224">
        <f>IF(O162="sníž. přenesená",K162,0)</f>
        <v>0</v>
      </c>
      <c r="BI162" s="224">
        <f>IF(O162="nulová",K162,0)</f>
        <v>0</v>
      </c>
      <c r="BJ162" s="18" t="s">
        <v>88</v>
      </c>
      <c r="BK162" s="224">
        <f>ROUND(P162*H162,2)</f>
        <v>0</v>
      </c>
      <c r="BL162" s="18" t="s">
        <v>143</v>
      </c>
      <c r="BM162" s="223" t="s">
        <v>548</v>
      </c>
    </row>
    <row r="163" s="2" customFormat="1">
      <c r="A163" s="40"/>
      <c r="B163" s="41"/>
      <c r="C163" s="42"/>
      <c r="D163" s="225" t="s">
        <v>145</v>
      </c>
      <c r="E163" s="42"/>
      <c r="F163" s="226" t="s">
        <v>406</v>
      </c>
      <c r="G163" s="42"/>
      <c r="H163" s="42"/>
      <c r="I163" s="227"/>
      <c r="J163" s="227"/>
      <c r="K163" s="42"/>
      <c r="L163" s="42"/>
      <c r="M163" s="46"/>
      <c r="N163" s="228"/>
      <c r="O163" s="229"/>
      <c r="P163" s="86"/>
      <c r="Q163" s="86"/>
      <c r="R163" s="86"/>
      <c r="S163" s="86"/>
      <c r="T163" s="86"/>
      <c r="U163" s="86"/>
      <c r="V163" s="86"/>
      <c r="W163" s="86"/>
      <c r="X163" s="87"/>
      <c r="Y163" s="40"/>
      <c r="Z163" s="40"/>
      <c r="AA163" s="40"/>
      <c r="AB163" s="40"/>
      <c r="AC163" s="40"/>
      <c r="AD163" s="40"/>
      <c r="AE163" s="40"/>
      <c r="AT163" s="18" t="s">
        <v>145</v>
      </c>
      <c r="AU163" s="18" t="s">
        <v>90</v>
      </c>
    </row>
    <row r="164" s="2" customFormat="1" ht="16.5" customHeight="1">
      <c r="A164" s="40"/>
      <c r="B164" s="41"/>
      <c r="C164" s="254" t="s">
        <v>384</v>
      </c>
      <c r="D164" s="254" t="s">
        <v>178</v>
      </c>
      <c r="E164" s="255" t="s">
        <v>409</v>
      </c>
      <c r="F164" s="256" t="s">
        <v>410</v>
      </c>
      <c r="G164" s="257" t="s">
        <v>355</v>
      </c>
      <c r="H164" s="258">
        <v>2</v>
      </c>
      <c r="I164" s="259"/>
      <c r="J164" s="260"/>
      <c r="K164" s="261">
        <f>ROUND(P164*H164,2)</f>
        <v>0</v>
      </c>
      <c r="L164" s="256" t="s">
        <v>33</v>
      </c>
      <c r="M164" s="262"/>
      <c r="N164" s="263" t="s">
        <v>33</v>
      </c>
      <c r="O164" s="219" t="s">
        <v>49</v>
      </c>
      <c r="P164" s="220">
        <f>I164+J164</f>
        <v>0</v>
      </c>
      <c r="Q164" s="220">
        <f>ROUND(I164*H164,2)</f>
        <v>0</v>
      </c>
      <c r="R164" s="220">
        <f>ROUND(J164*H164,2)</f>
        <v>0</v>
      </c>
      <c r="S164" s="86"/>
      <c r="T164" s="221">
        <f>S164*H164</f>
        <v>0</v>
      </c>
      <c r="U164" s="221">
        <v>0.00010000000000000001</v>
      </c>
      <c r="V164" s="221">
        <f>U164*H164</f>
        <v>0.00020000000000000001</v>
      </c>
      <c r="W164" s="221">
        <v>0</v>
      </c>
      <c r="X164" s="222">
        <f>W164*H164</f>
        <v>0</v>
      </c>
      <c r="Y164" s="40"/>
      <c r="Z164" s="40"/>
      <c r="AA164" s="40"/>
      <c r="AB164" s="40"/>
      <c r="AC164" s="40"/>
      <c r="AD164" s="40"/>
      <c r="AE164" s="40"/>
      <c r="AR164" s="223" t="s">
        <v>181</v>
      </c>
      <c r="AT164" s="223" t="s">
        <v>178</v>
      </c>
      <c r="AU164" s="223" t="s">
        <v>90</v>
      </c>
      <c r="AY164" s="18" t="s">
        <v>135</v>
      </c>
      <c r="BE164" s="224">
        <f>IF(O164="základní",K164,0)</f>
        <v>0</v>
      </c>
      <c r="BF164" s="224">
        <f>IF(O164="snížená",K164,0)</f>
        <v>0</v>
      </c>
      <c r="BG164" s="224">
        <f>IF(O164="zákl. přenesená",K164,0)</f>
        <v>0</v>
      </c>
      <c r="BH164" s="224">
        <f>IF(O164="sníž. přenesená",K164,0)</f>
        <v>0</v>
      </c>
      <c r="BI164" s="224">
        <f>IF(O164="nulová",K164,0)</f>
        <v>0</v>
      </c>
      <c r="BJ164" s="18" t="s">
        <v>88</v>
      </c>
      <c r="BK164" s="224">
        <f>ROUND(P164*H164,2)</f>
        <v>0</v>
      </c>
      <c r="BL164" s="18" t="s">
        <v>143</v>
      </c>
      <c r="BM164" s="223" t="s">
        <v>549</v>
      </c>
    </row>
    <row r="165" s="2" customFormat="1">
      <c r="A165" s="40"/>
      <c r="B165" s="41"/>
      <c r="C165" s="42"/>
      <c r="D165" s="225" t="s">
        <v>145</v>
      </c>
      <c r="E165" s="42"/>
      <c r="F165" s="226" t="s">
        <v>410</v>
      </c>
      <c r="G165" s="42"/>
      <c r="H165" s="42"/>
      <c r="I165" s="227"/>
      <c r="J165" s="227"/>
      <c r="K165" s="42"/>
      <c r="L165" s="42"/>
      <c r="M165" s="46"/>
      <c r="N165" s="228"/>
      <c r="O165" s="229"/>
      <c r="P165" s="86"/>
      <c r="Q165" s="86"/>
      <c r="R165" s="86"/>
      <c r="S165" s="86"/>
      <c r="T165" s="86"/>
      <c r="U165" s="86"/>
      <c r="V165" s="86"/>
      <c r="W165" s="86"/>
      <c r="X165" s="87"/>
      <c r="Y165" s="40"/>
      <c r="Z165" s="40"/>
      <c r="AA165" s="40"/>
      <c r="AB165" s="40"/>
      <c r="AC165" s="40"/>
      <c r="AD165" s="40"/>
      <c r="AE165" s="40"/>
      <c r="AT165" s="18" t="s">
        <v>145</v>
      </c>
      <c r="AU165" s="18" t="s">
        <v>90</v>
      </c>
    </row>
    <row r="166" s="2" customFormat="1" ht="24.15" customHeight="1">
      <c r="A166" s="40"/>
      <c r="B166" s="41"/>
      <c r="C166" s="254" t="s">
        <v>391</v>
      </c>
      <c r="D166" s="254" t="s">
        <v>178</v>
      </c>
      <c r="E166" s="255" t="s">
        <v>413</v>
      </c>
      <c r="F166" s="256" t="s">
        <v>414</v>
      </c>
      <c r="G166" s="257" t="s">
        <v>355</v>
      </c>
      <c r="H166" s="258">
        <v>2</v>
      </c>
      <c r="I166" s="259"/>
      <c r="J166" s="260"/>
      <c r="K166" s="261">
        <f>ROUND(P166*H166,2)</f>
        <v>0</v>
      </c>
      <c r="L166" s="256" t="s">
        <v>142</v>
      </c>
      <c r="M166" s="262"/>
      <c r="N166" s="263" t="s">
        <v>33</v>
      </c>
      <c r="O166" s="219" t="s">
        <v>49</v>
      </c>
      <c r="P166" s="220">
        <f>I166+J166</f>
        <v>0</v>
      </c>
      <c r="Q166" s="220">
        <f>ROUND(I166*H166,2)</f>
        <v>0</v>
      </c>
      <c r="R166" s="220">
        <f>ROUND(J166*H166,2)</f>
        <v>0</v>
      </c>
      <c r="S166" s="86"/>
      <c r="T166" s="221">
        <f>S166*H166</f>
        <v>0</v>
      </c>
      <c r="U166" s="221">
        <v>0.010999999999999999</v>
      </c>
      <c r="V166" s="221">
        <f>U166*H166</f>
        <v>0.021999999999999999</v>
      </c>
      <c r="W166" s="221">
        <v>0</v>
      </c>
      <c r="X166" s="222">
        <f>W166*H166</f>
        <v>0</v>
      </c>
      <c r="Y166" s="40"/>
      <c r="Z166" s="40"/>
      <c r="AA166" s="40"/>
      <c r="AB166" s="40"/>
      <c r="AC166" s="40"/>
      <c r="AD166" s="40"/>
      <c r="AE166" s="40"/>
      <c r="AR166" s="223" t="s">
        <v>181</v>
      </c>
      <c r="AT166" s="223" t="s">
        <v>178</v>
      </c>
      <c r="AU166" s="223" t="s">
        <v>90</v>
      </c>
      <c r="AY166" s="18" t="s">
        <v>135</v>
      </c>
      <c r="BE166" s="224">
        <f>IF(O166="základní",K166,0)</f>
        <v>0</v>
      </c>
      <c r="BF166" s="224">
        <f>IF(O166="snížená",K166,0)</f>
        <v>0</v>
      </c>
      <c r="BG166" s="224">
        <f>IF(O166="zákl. přenesená",K166,0)</f>
        <v>0</v>
      </c>
      <c r="BH166" s="224">
        <f>IF(O166="sníž. přenesená",K166,0)</f>
        <v>0</v>
      </c>
      <c r="BI166" s="224">
        <f>IF(O166="nulová",K166,0)</f>
        <v>0</v>
      </c>
      <c r="BJ166" s="18" t="s">
        <v>88</v>
      </c>
      <c r="BK166" s="224">
        <f>ROUND(P166*H166,2)</f>
        <v>0</v>
      </c>
      <c r="BL166" s="18" t="s">
        <v>143</v>
      </c>
      <c r="BM166" s="223" t="s">
        <v>550</v>
      </c>
    </row>
    <row r="167" s="2" customFormat="1">
      <c r="A167" s="40"/>
      <c r="B167" s="41"/>
      <c r="C167" s="42"/>
      <c r="D167" s="225" t="s">
        <v>145</v>
      </c>
      <c r="E167" s="42"/>
      <c r="F167" s="226" t="s">
        <v>414</v>
      </c>
      <c r="G167" s="42"/>
      <c r="H167" s="42"/>
      <c r="I167" s="227"/>
      <c r="J167" s="227"/>
      <c r="K167" s="42"/>
      <c r="L167" s="42"/>
      <c r="M167" s="46"/>
      <c r="N167" s="228"/>
      <c r="O167" s="229"/>
      <c r="P167" s="86"/>
      <c r="Q167" s="86"/>
      <c r="R167" s="86"/>
      <c r="S167" s="86"/>
      <c r="T167" s="86"/>
      <c r="U167" s="86"/>
      <c r="V167" s="86"/>
      <c r="W167" s="86"/>
      <c r="X167" s="87"/>
      <c r="Y167" s="40"/>
      <c r="Z167" s="40"/>
      <c r="AA167" s="40"/>
      <c r="AB167" s="40"/>
      <c r="AC167" s="40"/>
      <c r="AD167" s="40"/>
      <c r="AE167" s="40"/>
      <c r="AT167" s="18" t="s">
        <v>145</v>
      </c>
      <c r="AU167" s="18" t="s">
        <v>90</v>
      </c>
    </row>
    <row r="168" s="2" customFormat="1" ht="24.15" customHeight="1">
      <c r="A168" s="40"/>
      <c r="B168" s="41"/>
      <c r="C168" s="211" t="s">
        <v>396</v>
      </c>
      <c r="D168" s="211" t="s">
        <v>138</v>
      </c>
      <c r="E168" s="212" t="s">
        <v>421</v>
      </c>
      <c r="F168" s="213" t="s">
        <v>422</v>
      </c>
      <c r="G168" s="214" t="s">
        <v>313</v>
      </c>
      <c r="H168" s="215">
        <v>152</v>
      </c>
      <c r="I168" s="216"/>
      <c r="J168" s="216"/>
      <c r="K168" s="217">
        <f>ROUND(P168*H168,2)</f>
        <v>0</v>
      </c>
      <c r="L168" s="213" t="s">
        <v>142</v>
      </c>
      <c r="M168" s="46"/>
      <c r="N168" s="218" t="s">
        <v>33</v>
      </c>
      <c r="O168" s="219" t="s">
        <v>49</v>
      </c>
      <c r="P168" s="220">
        <f>I168+J168</f>
        <v>0</v>
      </c>
      <c r="Q168" s="220">
        <f>ROUND(I168*H168,2)</f>
        <v>0</v>
      </c>
      <c r="R168" s="220">
        <f>ROUND(J168*H168,2)</f>
        <v>0</v>
      </c>
      <c r="S168" s="86"/>
      <c r="T168" s="221">
        <f>S168*H168</f>
        <v>0</v>
      </c>
      <c r="U168" s="221">
        <v>0.15540000000000001</v>
      </c>
      <c r="V168" s="221">
        <f>U168*H168</f>
        <v>23.620800000000003</v>
      </c>
      <c r="W168" s="221">
        <v>0</v>
      </c>
      <c r="X168" s="222">
        <f>W168*H168</f>
        <v>0</v>
      </c>
      <c r="Y168" s="40"/>
      <c r="Z168" s="40"/>
      <c r="AA168" s="40"/>
      <c r="AB168" s="40"/>
      <c r="AC168" s="40"/>
      <c r="AD168" s="40"/>
      <c r="AE168" s="40"/>
      <c r="AR168" s="223" t="s">
        <v>143</v>
      </c>
      <c r="AT168" s="223" t="s">
        <v>138</v>
      </c>
      <c r="AU168" s="223" t="s">
        <v>90</v>
      </c>
      <c r="AY168" s="18" t="s">
        <v>135</v>
      </c>
      <c r="BE168" s="224">
        <f>IF(O168="základní",K168,0)</f>
        <v>0</v>
      </c>
      <c r="BF168" s="224">
        <f>IF(O168="snížená",K168,0)</f>
        <v>0</v>
      </c>
      <c r="BG168" s="224">
        <f>IF(O168="zákl. přenesená",K168,0)</f>
        <v>0</v>
      </c>
      <c r="BH168" s="224">
        <f>IF(O168="sníž. přenesená",K168,0)</f>
        <v>0</v>
      </c>
      <c r="BI168" s="224">
        <f>IF(O168="nulová",K168,0)</f>
        <v>0</v>
      </c>
      <c r="BJ168" s="18" t="s">
        <v>88</v>
      </c>
      <c r="BK168" s="224">
        <f>ROUND(P168*H168,2)</f>
        <v>0</v>
      </c>
      <c r="BL168" s="18" t="s">
        <v>143</v>
      </c>
      <c r="BM168" s="223" t="s">
        <v>551</v>
      </c>
    </row>
    <row r="169" s="2" customFormat="1">
      <c r="A169" s="40"/>
      <c r="B169" s="41"/>
      <c r="C169" s="42"/>
      <c r="D169" s="225" t="s">
        <v>145</v>
      </c>
      <c r="E169" s="42"/>
      <c r="F169" s="226" t="s">
        <v>424</v>
      </c>
      <c r="G169" s="42"/>
      <c r="H169" s="42"/>
      <c r="I169" s="227"/>
      <c r="J169" s="227"/>
      <c r="K169" s="42"/>
      <c r="L169" s="42"/>
      <c r="M169" s="46"/>
      <c r="N169" s="228"/>
      <c r="O169" s="229"/>
      <c r="P169" s="86"/>
      <c r="Q169" s="86"/>
      <c r="R169" s="86"/>
      <c r="S169" s="86"/>
      <c r="T169" s="86"/>
      <c r="U169" s="86"/>
      <c r="V169" s="86"/>
      <c r="W169" s="86"/>
      <c r="X169" s="87"/>
      <c r="Y169" s="40"/>
      <c r="Z169" s="40"/>
      <c r="AA169" s="40"/>
      <c r="AB169" s="40"/>
      <c r="AC169" s="40"/>
      <c r="AD169" s="40"/>
      <c r="AE169" s="40"/>
      <c r="AT169" s="18" t="s">
        <v>145</v>
      </c>
      <c r="AU169" s="18" t="s">
        <v>90</v>
      </c>
    </row>
    <row r="170" s="2" customFormat="1">
      <c r="A170" s="40"/>
      <c r="B170" s="41"/>
      <c r="C170" s="42"/>
      <c r="D170" s="230" t="s">
        <v>147</v>
      </c>
      <c r="E170" s="42"/>
      <c r="F170" s="231" t="s">
        <v>425</v>
      </c>
      <c r="G170" s="42"/>
      <c r="H170" s="42"/>
      <c r="I170" s="227"/>
      <c r="J170" s="227"/>
      <c r="K170" s="42"/>
      <c r="L170" s="42"/>
      <c r="M170" s="46"/>
      <c r="N170" s="228"/>
      <c r="O170" s="229"/>
      <c r="P170" s="86"/>
      <c r="Q170" s="86"/>
      <c r="R170" s="86"/>
      <c r="S170" s="86"/>
      <c r="T170" s="86"/>
      <c r="U170" s="86"/>
      <c r="V170" s="86"/>
      <c r="W170" s="86"/>
      <c r="X170" s="87"/>
      <c r="Y170" s="40"/>
      <c r="Z170" s="40"/>
      <c r="AA170" s="40"/>
      <c r="AB170" s="40"/>
      <c r="AC170" s="40"/>
      <c r="AD170" s="40"/>
      <c r="AE170" s="40"/>
      <c r="AT170" s="18" t="s">
        <v>147</v>
      </c>
      <c r="AU170" s="18" t="s">
        <v>90</v>
      </c>
    </row>
    <row r="171" s="13" customFormat="1">
      <c r="A171" s="13"/>
      <c r="B171" s="232"/>
      <c r="C171" s="233"/>
      <c r="D171" s="225" t="s">
        <v>166</v>
      </c>
      <c r="E171" s="234" t="s">
        <v>33</v>
      </c>
      <c r="F171" s="235" t="s">
        <v>552</v>
      </c>
      <c r="G171" s="233"/>
      <c r="H171" s="236">
        <v>130</v>
      </c>
      <c r="I171" s="237"/>
      <c r="J171" s="237"/>
      <c r="K171" s="233"/>
      <c r="L171" s="233"/>
      <c r="M171" s="238"/>
      <c r="N171" s="239"/>
      <c r="O171" s="240"/>
      <c r="P171" s="240"/>
      <c r="Q171" s="240"/>
      <c r="R171" s="240"/>
      <c r="S171" s="240"/>
      <c r="T171" s="240"/>
      <c r="U171" s="240"/>
      <c r="V171" s="240"/>
      <c r="W171" s="240"/>
      <c r="X171" s="241"/>
      <c r="Y171" s="13"/>
      <c r="Z171" s="13"/>
      <c r="AA171" s="13"/>
      <c r="AB171" s="13"/>
      <c r="AC171" s="13"/>
      <c r="AD171" s="13"/>
      <c r="AE171" s="13"/>
      <c r="AT171" s="242" t="s">
        <v>166</v>
      </c>
      <c r="AU171" s="242" t="s">
        <v>90</v>
      </c>
      <c r="AV171" s="13" t="s">
        <v>90</v>
      </c>
      <c r="AW171" s="13" t="s">
        <v>5</v>
      </c>
      <c r="AX171" s="13" t="s">
        <v>80</v>
      </c>
      <c r="AY171" s="242" t="s">
        <v>135</v>
      </c>
    </row>
    <row r="172" s="13" customFormat="1">
      <c r="A172" s="13"/>
      <c r="B172" s="232"/>
      <c r="C172" s="233"/>
      <c r="D172" s="225" t="s">
        <v>166</v>
      </c>
      <c r="E172" s="234" t="s">
        <v>33</v>
      </c>
      <c r="F172" s="235" t="s">
        <v>553</v>
      </c>
      <c r="G172" s="233"/>
      <c r="H172" s="236">
        <v>22</v>
      </c>
      <c r="I172" s="237"/>
      <c r="J172" s="237"/>
      <c r="K172" s="233"/>
      <c r="L172" s="233"/>
      <c r="M172" s="238"/>
      <c r="N172" s="239"/>
      <c r="O172" s="240"/>
      <c r="P172" s="240"/>
      <c r="Q172" s="240"/>
      <c r="R172" s="240"/>
      <c r="S172" s="240"/>
      <c r="T172" s="240"/>
      <c r="U172" s="240"/>
      <c r="V172" s="240"/>
      <c r="W172" s="240"/>
      <c r="X172" s="241"/>
      <c r="Y172" s="13"/>
      <c r="Z172" s="13"/>
      <c r="AA172" s="13"/>
      <c r="AB172" s="13"/>
      <c r="AC172" s="13"/>
      <c r="AD172" s="13"/>
      <c r="AE172" s="13"/>
      <c r="AT172" s="242" t="s">
        <v>166</v>
      </c>
      <c r="AU172" s="242" t="s">
        <v>90</v>
      </c>
      <c r="AV172" s="13" t="s">
        <v>90</v>
      </c>
      <c r="AW172" s="13" t="s">
        <v>5</v>
      </c>
      <c r="AX172" s="13" t="s">
        <v>80</v>
      </c>
      <c r="AY172" s="242" t="s">
        <v>135</v>
      </c>
    </row>
    <row r="173" s="14" customFormat="1">
      <c r="A173" s="14"/>
      <c r="B173" s="243"/>
      <c r="C173" s="244"/>
      <c r="D173" s="225" t="s">
        <v>166</v>
      </c>
      <c r="E173" s="245" t="s">
        <v>33</v>
      </c>
      <c r="F173" s="246" t="s">
        <v>170</v>
      </c>
      <c r="G173" s="244"/>
      <c r="H173" s="247">
        <v>152</v>
      </c>
      <c r="I173" s="248"/>
      <c r="J173" s="248"/>
      <c r="K173" s="244"/>
      <c r="L173" s="244"/>
      <c r="M173" s="249"/>
      <c r="N173" s="250"/>
      <c r="O173" s="251"/>
      <c r="P173" s="251"/>
      <c r="Q173" s="251"/>
      <c r="R173" s="251"/>
      <c r="S173" s="251"/>
      <c r="T173" s="251"/>
      <c r="U173" s="251"/>
      <c r="V173" s="251"/>
      <c r="W173" s="251"/>
      <c r="X173" s="252"/>
      <c r="Y173" s="14"/>
      <c r="Z173" s="14"/>
      <c r="AA173" s="14"/>
      <c r="AB173" s="14"/>
      <c r="AC173" s="14"/>
      <c r="AD173" s="14"/>
      <c r="AE173" s="14"/>
      <c r="AT173" s="253" t="s">
        <v>166</v>
      </c>
      <c r="AU173" s="253" t="s">
        <v>90</v>
      </c>
      <c r="AV173" s="14" t="s">
        <v>143</v>
      </c>
      <c r="AW173" s="14" t="s">
        <v>5</v>
      </c>
      <c r="AX173" s="14" t="s">
        <v>88</v>
      </c>
      <c r="AY173" s="253" t="s">
        <v>135</v>
      </c>
    </row>
    <row r="174" s="2" customFormat="1" ht="24.15" customHeight="1">
      <c r="A174" s="40"/>
      <c r="B174" s="41"/>
      <c r="C174" s="254" t="s">
        <v>400</v>
      </c>
      <c r="D174" s="254" t="s">
        <v>178</v>
      </c>
      <c r="E174" s="255" t="s">
        <v>429</v>
      </c>
      <c r="F174" s="256" t="s">
        <v>430</v>
      </c>
      <c r="G174" s="257" t="s">
        <v>313</v>
      </c>
      <c r="H174" s="258">
        <v>22.440000000000001</v>
      </c>
      <c r="I174" s="259"/>
      <c r="J174" s="260"/>
      <c r="K174" s="261">
        <f>ROUND(P174*H174,2)</f>
        <v>0</v>
      </c>
      <c r="L174" s="256" t="s">
        <v>142</v>
      </c>
      <c r="M174" s="262"/>
      <c r="N174" s="263" t="s">
        <v>33</v>
      </c>
      <c r="O174" s="219" t="s">
        <v>49</v>
      </c>
      <c r="P174" s="220">
        <f>I174+J174</f>
        <v>0</v>
      </c>
      <c r="Q174" s="220">
        <f>ROUND(I174*H174,2)</f>
        <v>0</v>
      </c>
      <c r="R174" s="220">
        <f>ROUND(J174*H174,2)</f>
        <v>0</v>
      </c>
      <c r="S174" s="86"/>
      <c r="T174" s="221">
        <f>S174*H174</f>
        <v>0</v>
      </c>
      <c r="U174" s="221">
        <v>0.056000000000000001</v>
      </c>
      <c r="V174" s="221">
        <f>U174*H174</f>
        <v>1.2566400000000002</v>
      </c>
      <c r="W174" s="221">
        <v>0</v>
      </c>
      <c r="X174" s="222">
        <f>W174*H174</f>
        <v>0</v>
      </c>
      <c r="Y174" s="40"/>
      <c r="Z174" s="40"/>
      <c r="AA174" s="40"/>
      <c r="AB174" s="40"/>
      <c r="AC174" s="40"/>
      <c r="AD174" s="40"/>
      <c r="AE174" s="40"/>
      <c r="AR174" s="223" t="s">
        <v>181</v>
      </c>
      <c r="AT174" s="223" t="s">
        <v>178</v>
      </c>
      <c r="AU174" s="223" t="s">
        <v>90</v>
      </c>
      <c r="AY174" s="18" t="s">
        <v>135</v>
      </c>
      <c r="BE174" s="224">
        <f>IF(O174="základní",K174,0)</f>
        <v>0</v>
      </c>
      <c r="BF174" s="224">
        <f>IF(O174="snížená",K174,0)</f>
        <v>0</v>
      </c>
      <c r="BG174" s="224">
        <f>IF(O174="zákl. přenesená",K174,0)</f>
        <v>0</v>
      </c>
      <c r="BH174" s="224">
        <f>IF(O174="sníž. přenesená",K174,0)</f>
        <v>0</v>
      </c>
      <c r="BI174" s="224">
        <f>IF(O174="nulová",K174,0)</f>
        <v>0</v>
      </c>
      <c r="BJ174" s="18" t="s">
        <v>88</v>
      </c>
      <c r="BK174" s="224">
        <f>ROUND(P174*H174,2)</f>
        <v>0</v>
      </c>
      <c r="BL174" s="18" t="s">
        <v>143</v>
      </c>
      <c r="BM174" s="223" t="s">
        <v>554</v>
      </c>
    </row>
    <row r="175" s="2" customFormat="1">
      <c r="A175" s="40"/>
      <c r="B175" s="41"/>
      <c r="C175" s="42"/>
      <c r="D175" s="225" t="s">
        <v>145</v>
      </c>
      <c r="E175" s="42"/>
      <c r="F175" s="226" t="s">
        <v>430</v>
      </c>
      <c r="G175" s="42"/>
      <c r="H175" s="42"/>
      <c r="I175" s="227"/>
      <c r="J175" s="227"/>
      <c r="K175" s="42"/>
      <c r="L175" s="42"/>
      <c r="M175" s="46"/>
      <c r="N175" s="228"/>
      <c r="O175" s="229"/>
      <c r="P175" s="86"/>
      <c r="Q175" s="86"/>
      <c r="R175" s="86"/>
      <c r="S175" s="86"/>
      <c r="T175" s="86"/>
      <c r="U175" s="86"/>
      <c r="V175" s="86"/>
      <c r="W175" s="86"/>
      <c r="X175" s="87"/>
      <c r="Y175" s="40"/>
      <c r="Z175" s="40"/>
      <c r="AA175" s="40"/>
      <c r="AB175" s="40"/>
      <c r="AC175" s="40"/>
      <c r="AD175" s="40"/>
      <c r="AE175" s="40"/>
      <c r="AT175" s="18" t="s">
        <v>145</v>
      </c>
      <c r="AU175" s="18" t="s">
        <v>90</v>
      </c>
    </row>
    <row r="176" s="13" customFormat="1">
      <c r="A176" s="13"/>
      <c r="B176" s="232"/>
      <c r="C176" s="233"/>
      <c r="D176" s="225" t="s">
        <v>166</v>
      </c>
      <c r="E176" s="233"/>
      <c r="F176" s="235" t="s">
        <v>555</v>
      </c>
      <c r="G176" s="233"/>
      <c r="H176" s="236">
        <v>22.440000000000001</v>
      </c>
      <c r="I176" s="237"/>
      <c r="J176" s="237"/>
      <c r="K176" s="233"/>
      <c r="L176" s="233"/>
      <c r="M176" s="238"/>
      <c r="N176" s="239"/>
      <c r="O176" s="240"/>
      <c r="P176" s="240"/>
      <c r="Q176" s="240"/>
      <c r="R176" s="240"/>
      <c r="S176" s="240"/>
      <c r="T176" s="240"/>
      <c r="U176" s="240"/>
      <c r="V176" s="240"/>
      <c r="W176" s="240"/>
      <c r="X176" s="241"/>
      <c r="Y176" s="13"/>
      <c r="Z176" s="13"/>
      <c r="AA176" s="13"/>
      <c r="AB176" s="13"/>
      <c r="AC176" s="13"/>
      <c r="AD176" s="13"/>
      <c r="AE176" s="13"/>
      <c r="AT176" s="242" t="s">
        <v>166</v>
      </c>
      <c r="AU176" s="242" t="s">
        <v>90</v>
      </c>
      <c r="AV176" s="13" t="s">
        <v>90</v>
      </c>
      <c r="AW176" s="13" t="s">
        <v>4</v>
      </c>
      <c r="AX176" s="13" t="s">
        <v>88</v>
      </c>
      <c r="AY176" s="242" t="s">
        <v>135</v>
      </c>
    </row>
    <row r="177" s="2" customFormat="1" ht="24.15" customHeight="1">
      <c r="A177" s="40"/>
      <c r="B177" s="41"/>
      <c r="C177" s="254" t="s">
        <v>404</v>
      </c>
      <c r="D177" s="254" t="s">
        <v>178</v>
      </c>
      <c r="E177" s="255" t="s">
        <v>434</v>
      </c>
      <c r="F177" s="256" t="s">
        <v>435</v>
      </c>
      <c r="G177" s="257" t="s">
        <v>313</v>
      </c>
      <c r="H177" s="258">
        <v>132.59999999999999</v>
      </c>
      <c r="I177" s="259"/>
      <c r="J177" s="260"/>
      <c r="K177" s="261">
        <f>ROUND(P177*H177,2)</f>
        <v>0</v>
      </c>
      <c r="L177" s="256" t="s">
        <v>142</v>
      </c>
      <c r="M177" s="262"/>
      <c r="N177" s="263" t="s">
        <v>33</v>
      </c>
      <c r="O177" s="219" t="s">
        <v>49</v>
      </c>
      <c r="P177" s="220">
        <f>I177+J177</f>
        <v>0</v>
      </c>
      <c r="Q177" s="220">
        <f>ROUND(I177*H177,2)</f>
        <v>0</v>
      </c>
      <c r="R177" s="220">
        <f>ROUND(J177*H177,2)</f>
        <v>0</v>
      </c>
      <c r="S177" s="86"/>
      <c r="T177" s="221">
        <f>S177*H177</f>
        <v>0</v>
      </c>
      <c r="U177" s="221">
        <v>0.080000000000000002</v>
      </c>
      <c r="V177" s="221">
        <f>U177*H177</f>
        <v>10.608000000000001</v>
      </c>
      <c r="W177" s="221">
        <v>0</v>
      </c>
      <c r="X177" s="222">
        <f>W177*H177</f>
        <v>0</v>
      </c>
      <c r="Y177" s="40"/>
      <c r="Z177" s="40"/>
      <c r="AA177" s="40"/>
      <c r="AB177" s="40"/>
      <c r="AC177" s="40"/>
      <c r="AD177" s="40"/>
      <c r="AE177" s="40"/>
      <c r="AR177" s="223" t="s">
        <v>181</v>
      </c>
      <c r="AT177" s="223" t="s">
        <v>178</v>
      </c>
      <c r="AU177" s="223" t="s">
        <v>90</v>
      </c>
      <c r="AY177" s="18" t="s">
        <v>135</v>
      </c>
      <c r="BE177" s="224">
        <f>IF(O177="základní",K177,0)</f>
        <v>0</v>
      </c>
      <c r="BF177" s="224">
        <f>IF(O177="snížená",K177,0)</f>
        <v>0</v>
      </c>
      <c r="BG177" s="224">
        <f>IF(O177="zákl. přenesená",K177,0)</f>
        <v>0</v>
      </c>
      <c r="BH177" s="224">
        <f>IF(O177="sníž. přenesená",K177,0)</f>
        <v>0</v>
      </c>
      <c r="BI177" s="224">
        <f>IF(O177="nulová",K177,0)</f>
        <v>0</v>
      </c>
      <c r="BJ177" s="18" t="s">
        <v>88</v>
      </c>
      <c r="BK177" s="224">
        <f>ROUND(P177*H177,2)</f>
        <v>0</v>
      </c>
      <c r="BL177" s="18" t="s">
        <v>143</v>
      </c>
      <c r="BM177" s="223" t="s">
        <v>556</v>
      </c>
    </row>
    <row r="178" s="2" customFormat="1">
      <c r="A178" s="40"/>
      <c r="B178" s="41"/>
      <c r="C178" s="42"/>
      <c r="D178" s="225" t="s">
        <v>145</v>
      </c>
      <c r="E178" s="42"/>
      <c r="F178" s="226" t="s">
        <v>435</v>
      </c>
      <c r="G178" s="42"/>
      <c r="H178" s="42"/>
      <c r="I178" s="227"/>
      <c r="J178" s="227"/>
      <c r="K178" s="42"/>
      <c r="L178" s="42"/>
      <c r="M178" s="46"/>
      <c r="N178" s="228"/>
      <c r="O178" s="229"/>
      <c r="P178" s="86"/>
      <c r="Q178" s="86"/>
      <c r="R178" s="86"/>
      <c r="S178" s="86"/>
      <c r="T178" s="86"/>
      <c r="U178" s="86"/>
      <c r="V178" s="86"/>
      <c r="W178" s="86"/>
      <c r="X178" s="87"/>
      <c r="Y178" s="40"/>
      <c r="Z178" s="40"/>
      <c r="AA178" s="40"/>
      <c r="AB178" s="40"/>
      <c r="AC178" s="40"/>
      <c r="AD178" s="40"/>
      <c r="AE178" s="40"/>
      <c r="AT178" s="18" t="s">
        <v>145</v>
      </c>
      <c r="AU178" s="18" t="s">
        <v>90</v>
      </c>
    </row>
    <row r="179" s="13" customFormat="1">
      <c r="A179" s="13"/>
      <c r="B179" s="232"/>
      <c r="C179" s="233"/>
      <c r="D179" s="225" t="s">
        <v>166</v>
      </c>
      <c r="E179" s="233"/>
      <c r="F179" s="235" t="s">
        <v>557</v>
      </c>
      <c r="G179" s="233"/>
      <c r="H179" s="236">
        <v>132.59999999999999</v>
      </c>
      <c r="I179" s="237"/>
      <c r="J179" s="237"/>
      <c r="K179" s="233"/>
      <c r="L179" s="233"/>
      <c r="M179" s="238"/>
      <c r="N179" s="239"/>
      <c r="O179" s="240"/>
      <c r="P179" s="240"/>
      <c r="Q179" s="240"/>
      <c r="R179" s="240"/>
      <c r="S179" s="240"/>
      <c r="T179" s="240"/>
      <c r="U179" s="240"/>
      <c r="V179" s="240"/>
      <c r="W179" s="240"/>
      <c r="X179" s="241"/>
      <c r="Y179" s="13"/>
      <c r="Z179" s="13"/>
      <c r="AA179" s="13"/>
      <c r="AB179" s="13"/>
      <c r="AC179" s="13"/>
      <c r="AD179" s="13"/>
      <c r="AE179" s="13"/>
      <c r="AT179" s="242" t="s">
        <v>166</v>
      </c>
      <c r="AU179" s="242" t="s">
        <v>90</v>
      </c>
      <c r="AV179" s="13" t="s">
        <v>90</v>
      </c>
      <c r="AW179" s="13" t="s">
        <v>4</v>
      </c>
      <c r="AX179" s="13" t="s">
        <v>88</v>
      </c>
      <c r="AY179" s="242" t="s">
        <v>135</v>
      </c>
    </row>
    <row r="180" s="2" customFormat="1" ht="24.15" customHeight="1">
      <c r="A180" s="40"/>
      <c r="B180" s="41"/>
      <c r="C180" s="211" t="s">
        <v>408</v>
      </c>
      <c r="D180" s="211" t="s">
        <v>138</v>
      </c>
      <c r="E180" s="212" t="s">
        <v>483</v>
      </c>
      <c r="F180" s="213" t="s">
        <v>484</v>
      </c>
      <c r="G180" s="214" t="s">
        <v>141</v>
      </c>
      <c r="H180" s="215">
        <v>380</v>
      </c>
      <c r="I180" s="216"/>
      <c r="J180" s="216"/>
      <c r="K180" s="217">
        <f>ROUND(P180*H180,2)</f>
        <v>0</v>
      </c>
      <c r="L180" s="213" t="s">
        <v>142</v>
      </c>
      <c r="M180" s="46"/>
      <c r="N180" s="218" t="s">
        <v>33</v>
      </c>
      <c r="O180" s="219" t="s">
        <v>49</v>
      </c>
      <c r="P180" s="220">
        <f>I180+J180</f>
        <v>0</v>
      </c>
      <c r="Q180" s="220">
        <f>ROUND(I180*H180,2)</f>
        <v>0</v>
      </c>
      <c r="R180" s="220">
        <f>ROUND(J180*H180,2)</f>
        <v>0</v>
      </c>
      <c r="S180" s="86"/>
      <c r="T180" s="221">
        <f>S180*H180</f>
        <v>0</v>
      </c>
      <c r="U180" s="221">
        <v>0.00068999999999999997</v>
      </c>
      <c r="V180" s="221">
        <f>U180*H180</f>
        <v>0.26219999999999999</v>
      </c>
      <c r="W180" s="221">
        <v>0</v>
      </c>
      <c r="X180" s="222">
        <f>W180*H180</f>
        <v>0</v>
      </c>
      <c r="Y180" s="40"/>
      <c r="Z180" s="40"/>
      <c r="AA180" s="40"/>
      <c r="AB180" s="40"/>
      <c r="AC180" s="40"/>
      <c r="AD180" s="40"/>
      <c r="AE180" s="40"/>
      <c r="AR180" s="223" t="s">
        <v>143</v>
      </c>
      <c r="AT180" s="223" t="s">
        <v>138</v>
      </c>
      <c r="AU180" s="223" t="s">
        <v>90</v>
      </c>
      <c r="AY180" s="18" t="s">
        <v>135</v>
      </c>
      <c r="BE180" s="224">
        <f>IF(O180="základní",K180,0)</f>
        <v>0</v>
      </c>
      <c r="BF180" s="224">
        <f>IF(O180="snížená",K180,0)</f>
        <v>0</v>
      </c>
      <c r="BG180" s="224">
        <f>IF(O180="zákl. přenesená",K180,0)</f>
        <v>0</v>
      </c>
      <c r="BH180" s="224">
        <f>IF(O180="sníž. přenesená",K180,0)</f>
        <v>0</v>
      </c>
      <c r="BI180" s="224">
        <f>IF(O180="nulová",K180,0)</f>
        <v>0</v>
      </c>
      <c r="BJ180" s="18" t="s">
        <v>88</v>
      </c>
      <c r="BK180" s="224">
        <f>ROUND(P180*H180,2)</f>
        <v>0</v>
      </c>
      <c r="BL180" s="18" t="s">
        <v>143</v>
      </c>
      <c r="BM180" s="223" t="s">
        <v>558</v>
      </c>
    </row>
    <row r="181" s="2" customFormat="1">
      <c r="A181" s="40"/>
      <c r="B181" s="41"/>
      <c r="C181" s="42"/>
      <c r="D181" s="225" t="s">
        <v>145</v>
      </c>
      <c r="E181" s="42"/>
      <c r="F181" s="226" t="s">
        <v>486</v>
      </c>
      <c r="G181" s="42"/>
      <c r="H181" s="42"/>
      <c r="I181" s="227"/>
      <c r="J181" s="227"/>
      <c r="K181" s="42"/>
      <c r="L181" s="42"/>
      <c r="M181" s="46"/>
      <c r="N181" s="228"/>
      <c r="O181" s="229"/>
      <c r="P181" s="86"/>
      <c r="Q181" s="86"/>
      <c r="R181" s="86"/>
      <c r="S181" s="86"/>
      <c r="T181" s="86"/>
      <c r="U181" s="86"/>
      <c r="V181" s="86"/>
      <c r="W181" s="86"/>
      <c r="X181" s="87"/>
      <c r="Y181" s="40"/>
      <c r="Z181" s="40"/>
      <c r="AA181" s="40"/>
      <c r="AB181" s="40"/>
      <c r="AC181" s="40"/>
      <c r="AD181" s="40"/>
      <c r="AE181" s="40"/>
      <c r="AT181" s="18" t="s">
        <v>145</v>
      </c>
      <c r="AU181" s="18" t="s">
        <v>90</v>
      </c>
    </row>
    <row r="182" s="2" customFormat="1">
      <c r="A182" s="40"/>
      <c r="B182" s="41"/>
      <c r="C182" s="42"/>
      <c r="D182" s="230" t="s">
        <v>147</v>
      </c>
      <c r="E182" s="42"/>
      <c r="F182" s="231" t="s">
        <v>487</v>
      </c>
      <c r="G182" s="42"/>
      <c r="H182" s="42"/>
      <c r="I182" s="227"/>
      <c r="J182" s="227"/>
      <c r="K182" s="42"/>
      <c r="L182" s="42"/>
      <c r="M182" s="46"/>
      <c r="N182" s="228"/>
      <c r="O182" s="229"/>
      <c r="P182" s="86"/>
      <c r="Q182" s="86"/>
      <c r="R182" s="86"/>
      <c r="S182" s="86"/>
      <c r="T182" s="86"/>
      <c r="U182" s="86"/>
      <c r="V182" s="86"/>
      <c r="W182" s="86"/>
      <c r="X182" s="87"/>
      <c r="Y182" s="40"/>
      <c r="Z182" s="40"/>
      <c r="AA182" s="40"/>
      <c r="AB182" s="40"/>
      <c r="AC182" s="40"/>
      <c r="AD182" s="40"/>
      <c r="AE182" s="40"/>
      <c r="AT182" s="18" t="s">
        <v>147</v>
      </c>
      <c r="AU182" s="18" t="s">
        <v>90</v>
      </c>
    </row>
    <row r="183" s="2" customFormat="1" ht="24.15" customHeight="1">
      <c r="A183" s="40"/>
      <c r="B183" s="41"/>
      <c r="C183" s="211" t="s">
        <v>433</v>
      </c>
      <c r="D183" s="211" t="s">
        <v>138</v>
      </c>
      <c r="E183" s="212" t="s">
        <v>559</v>
      </c>
      <c r="F183" s="213" t="s">
        <v>560</v>
      </c>
      <c r="G183" s="214" t="s">
        <v>313</v>
      </c>
      <c r="H183" s="215">
        <v>55.549999999999997</v>
      </c>
      <c r="I183" s="216"/>
      <c r="J183" s="216"/>
      <c r="K183" s="217">
        <f>ROUND(P183*H183,2)</f>
        <v>0</v>
      </c>
      <c r="L183" s="213" t="s">
        <v>152</v>
      </c>
      <c r="M183" s="46"/>
      <c r="N183" s="218" t="s">
        <v>33</v>
      </c>
      <c r="O183" s="219" t="s">
        <v>49</v>
      </c>
      <c r="P183" s="220">
        <f>I183+J183</f>
        <v>0</v>
      </c>
      <c r="Q183" s="220">
        <f>ROUND(I183*H183,2)</f>
        <v>0</v>
      </c>
      <c r="R183" s="220">
        <f>ROUND(J183*H183,2)</f>
        <v>0</v>
      </c>
      <c r="S183" s="86"/>
      <c r="T183" s="221">
        <f>S183*H183</f>
        <v>0</v>
      </c>
      <c r="U183" s="221">
        <v>0.16370999999999999</v>
      </c>
      <c r="V183" s="221">
        <f>U183*H183</f>
        <v>9.0940905000000001</v>
      </c>
      <c r="W183" s="221">
        <v>0</v>
      </c>
      <c r="X183" s="222">
        <f>W183*H183</f>
        <v>0</v>
      </c>
      <c r="Y183" s="40"/>
      <c r="Z183" s="40"/>
      <c r="AA183" s="40"/>
      <c r="AB183" s="40"/>
      <c r="AC183" s="40"/>
      <c r="AD183" s="40"/>
      <c r="AE183" s="40"/>
      <c r="AR183" s="223" t="s">
        <v>143</v>
      </c>
      <c r="AT183" s="223" t="s">
        <v>138</v>
      </c>
      <c r="AU183" s="223" t="s">
        <v>90</v>
      </c>
      <c r="AY183" s="18" t="s">
        <v>135</v>
      </c>
      <c r="BE183" s="224">
        <f>IF(O183="základní",K183,0)</f>
        <v>0</v>
      </c>
      <c r="BF183" s="224">
        <f>IF(O183="snížená",K183,0)</f>
        <v>0</v>
      </c>
      <c r="BG183" s="224">
        <f>IF(O183="zákl. přenesená",K183,0)</f>
        <v>0</v>
      </c>
      <c r="BH183" s="224">
        <f>IF(O183="sníž. přenesená",K183,0)</f>
        <v>0</v>
      </c>
      <c r="BI183" s="224">
        <f>IF(O183="nulová",K183,0)</f>
        <v>0</v>
      </c>
      <c r="BJ183" s="18" t="s">
        <v>88</v>
      </c>
      <c r="BK183" s="224">
        <f>ROUND(P183*H183,2)</f>
        <v>0</v>
      </c>
      <c r="BL183" s="18" t="s">
        <v>143</v>
      </c>
      <c r="BM183" s="223" t="s">
        <v>561</v>
      </c>
    </row>
    <row r="184" s="2" customFormat="1">
      <c r="A184" s="40"/>
      <c r="B184" s="41"/>
      <c r="C184" s="42"/>
      <c r="D184" s="225" t="s">
        <v>145</v>
      </c>
      <c r="E184" s="42"/>
      <c r="F184" s="226" t="s">
        <v>562</v>
      </c>
      <c r="G184" s="42"/>
      <c r="H184" s="42"/>
      <c r="I184" s="227"/>
      <c r="J184" s="227"/>
      <c r="K184" s="42"/>
      <c r="L184" s="42"/>
      <c r="M184" s="46"/>
      <c r="N184" s="228"/>
      <c r="O184" s="229"/>
      <c r="P184" s="86"/>
      <c r="Q184" s="86"/>
      <c r="R184" s="86"/>
      <c r="S184" s="86"/>
      <c r="T184" s="86"/>
      <c r="U184" s="86"/>
      <c r="V184" s="86"/>
      <c r="W184" s="86"/>
      <c r="X184" s="87"/>
      <c r="Y184" s="40"/>
      <c r="Z184" s="40"/>
      <c r="AA184" s="40"/>
      <c r="AB184" s="40"/>
      <c r="AC184" s="40"/>
      <c r="AD184" s="40"/>
      <c r="AE184" s="40"/>
      <c r="AT184" s="18" t="s">
        <v>145</v>
      </c>
      <c r="AU184" s="18" t="s">
        <v>90</v>
      </c>
    </row>
    <row r="185" s="2" customFormat="1">
      <c r="A185" s="40"/>
      <c r="B185" s="41"/>
      <c r="C185" s="42"/>
      <c r="D185" s="230" t="s">
        <v>147</v>
      </c>
      <c r="E185" s="42"/>
      <c r="F185" s="231" t="s">
        <v>563</v>
      </c>
      <c r="G185" s="42"/>
      <c r="H185" s="42"/>
      <c r="I185" s="227"/>
      <c r="J185" s="227"/>
      <c r="K185" s="42"/>
      <c r="L185" s="42"/>
      <c r="M185" s="46"/>
      <c r="N185" s="228"/>
      <c r="O185" s="229"/>
      <c r="P185" s="86"/>
      <c r="Q185" s="86"/>
      <c r="R185" s="86"/>
      <c r="S185" s="86"/>
      <c r="T185" s="86"/>
      <c r="U185" s="86"/>
      <c r="V185" s="86"/>
      <c r="W185" s="86"/>
      <c r="X185" s="87"/>
      <c r="Y185" s="40"/>
      <c r="Z185" s="40"/>
      <c r="AA185" s="40"/>
      <c r="AB185" s="40"/>
      <c r="AC185" s="40"/>
      <c r="AD185" s="40"/>
      <c r="AE185" s="40"/>
      <c r="AT185" s="18" t="s">
        <v>147</v>
      </c>
      <c r="AU185" s="18" t="s">
        <v>90</v>
      </c>
    </row>
    <row r="186" s="2" customFormat="1" ht="24.15" customHeight="1">
      <c r="A186" s="40"/>
      <c r="B186" s="41"/>
      <c r="C186" s="254" t="s">
        <v>438</v>
      </c>
      <c r="D186" s="254" t="s">
        <v>178</v>
      </c>
      <c r="E186" s="255" t="s">
        <v>564</v>
      </c>
      <c r="F186" s="256" t="s">
        <v>565</v>
      </c>
      <c r="G186" s="257" t="s">
        <v>313</v>
      </c>
      <c r="H186" s="258">
        <v>55.549999999999997</v>
      </c>
      <c r="I186" s="259"/>
      <c r="J186" s="260"/>
      <c r="K186" s="261">
        <f>ROUND(P186*H186,2)</f>
        <v>0</v>
      </c>
      <c r="L186" s="256" t="s">
        <v>152</v>
      </c>
      <c r="M186" s="262"/>
      <c r="N186" s="263" t="s">
        <v>33</v>
      </c>
      <c r="O186" s="219" t="s">
        <v>49</v>
      </c>
      <c r="P186" s="220">
        <f>I186+J186</f>
        <v>0</v>
      </c>
      <c r="Q186" s="220">
        <f>ROUND(I186*H186,2)</f>
        <v>0</v>
      </c>
      <c r="R186" s="220">
        <f>ROUND(J186*H186,2)</f>
        <v>0</v>
      </c>
      <c r="S186" s="86"/>
      <c r="T186" s="221">
        <f>S186*H186</f>
        <v>0</v>
      </c>
      <c r="U186" s="221">
        <v>0.13400000000000001</v>
      </c>
      <c r="V186" s="221">
        <f>U186*H186</f>
        <v>7.4436999999999998</v>
      </c>
      <c r="W186" s="221">
        <v>0</v>
      </c>
      <c r="X186" s="222">
        <f>W186*H186</f>
        <v>0</v>
      </c>
      <c r="Y186" s="40"/>
      <c r="Z186" s="40"/>
      <c r="AA186" s="40"/>
      <c r="AB186" s="40"/>
      <c r="AC186" s="40"/>
      <c r="AD186" s="40"/>
      <c r="AE186" s="40"/>
      <c r="AR186" s="223" t="s">
        <v>181</v>
      </c>
      <c r="AT186" s="223" t="s">
        <v>178</v>
      </c>
      <c r="AU186" s="223" t="s">
        <v>90</v>
      </c>
      <c r="AY186" s="18" t="s">
        <v>135</v>
      </c>
      <c r="BE186" s="224">
        <f>IF(O186="základní",K186,0)</f>
        <v>0</v>
      </c>
      <c r="BF186" s="224">
        <f>IF(O186="snížená",K186,0)</f>
        <v>0</v>
      </c>
      <c r="BG186" s="224">
        <f>IF(O186="zákl. přenesená",K186,0)</f>
        <v>0</v>
      </c>
      <c r="BH186" s="224">
        <f>IF(O186="sníž. přenesená",K186,0)</f>
        <v>0</v>
      </c>
      <c r="BI186" s="224">
        <f>IF(O186="nulová",K186,0)</f>
        <v>0</v>
      </c>
      <c r="BJ186" s="18" t="s">
        <v>88</v>
      </c>
      <c r="BK186" s="224">
        <f>ROUND(P186*H186,2)</f>
        <v>0</v>
      </c>
      <c r="BL186" s="18" t="s">
        <v>143</v>
      </c>
      <c r="BM186" s="223" t="s">
        <v>566</v>
      </c>
    </row>
    <row r="187" s="2" customFormat="1">
      <c r="A187" s="40"/>
      <c r="B187" s="41"/>
      <c r="C187" s="42"/>
      <c r="D187" s="225" t="s">
        <v>145</v>
      </c>
      <c r="E187" s="42"/>
      <c r="F187" s="226" t="s">
        <v>565</v>
      </c>
      <c r="G187" s="42"/>
      <c r="H187" s="42"/>
      <c r="I187" s="227"/>
      <c r="J187" s="227"/>
      <c r="K187" s="42"/>
      <c r="L187" s="42"/>
      <c r="M187" s="46"/>
      <c r="N187" s="228"/>
      <c r="O187" s="229"/>
      <c r="P187" s="86"/>
      <c r="Q187" s="86"/>
      <c r="R187" s="86"/>
      <c r="S187" s="86"/>
      <c r="T187" s="86"/>
      <c r="U187" s="86"/>
      <c r="V187" s="86"/>
      <c r="W187" s="86"/>
      <c r="X187" s="87"/>
      <c r="Y187" s="40"/>
      <c r="Z187" s="40"/>
      <c r="AA187" s="40"/>
      <c r="AB187" s="40"/>
      <c r="AC187" s="40"/>
      <c r="AD187" s="40"/>
      <c r="AE187" s="40"/>
      <c r="AT187" s="18" t="s">
        <v>145</v>
      </c>
      <c r="AU187" s="18" t="s">
        <v>90</v>
      </c>
    </row>
    <row r="188" s="2" customFormat="1" ht="24.15" customHeight="1">
      <c r="A188" s="40"/>
      <c r="B188" s="41"/>
      <c r="C188" s="211" t="s">
        <v>412</v>
      </c>
      <c r="D188" s="211" t="s">
        <v>138</v>
      </c>
      <c r="E188" s="212" t="s">
        <v>501</v>
      </c>
      <c r="F188" s="213" t="s">
        <v>502</v>
      </c>
      <c r="G188" s="214" t="s">
        <v>313</v>
      </c>
      <c r="H188" s="215">
        <v>56</v>
      </c>
      <c r="I188" s="216"/>
      <c r="J188" s="216"/>
      <c r="K188" s="217">
        <f>ROUND(P188*H188,2)</f>
        <v>0</v>
      </c>
      <c r="L188" s="213" t="s">
        <v>142</v>
      </c>
      <c r="M188" s="46"/>
      <c r="N188" s="218" t="s">
        <v>33</v>
      </c>
      <c r="O188" s="219" t="s">
        <v>49</v>
      </c>
      <c r="P188" s="220">
        <f>I188+J188</f>
        <v>0</v>
      </c>
      <c r="Q188" s="220">
        <f>ROUND(I188*H188,2)</f>
        <v>0</v>
      </c>
      <c r="R188" s="220">
        <f>ROUND(J188*H188,2)</f>
        <v>0</v>
      </c>
      <c r="S188" s="86"/>
      <c r="T188" s="221">
        <f>S188*H188</f>
        <v>0</v>
      </c>
      <c r="U188" s="221">
        <v>0</v>
      </c>
      <c r="V188" s="221">
        <f>U188*H188</f>
        <v>0</v>
      </c>
      <c r="W188" s="221">
        <v>0.32400000000000001</v>
      </c>
      <c r="X188" s="222">
        <f>W188*H188</f>
        <v>18.144000000000002</v>
      </c>
      <c r="Y188" s="40"/>
      <c r="Z188" s="40"/>
      <c r="AA188" s="40"/>
      <c r="AB188" s="40"/>
      <c r="AC188" s="40"/>
      <c r="AD188" s="40"/>
      <c r="AE188" s="40"/>
      <c r="AR188" s="223" t="s">
        <v>143</v>
      </c>
      <c r="AT188" s="223" t="s">
        <v>138</v>
      </c>
      <c r="AU188" s="223" t="s">
        <v>90</v>
      </c>
      <c r="AY188" s="18" t="s">
        <v>135</v>
      </c>
      <c r="BE188" s="224">
        <f>IF(O188="základní",K188,0)</f>
        <v>0</v>
      </c>
      <c r="BF188" s="224">
        <f>IF(O188="snížená",K188,0)</f>
        <v>0</v>
      </c>
      <c r="BG188" s="224">
        <f>IF(O188="zákl. přenesená",K188,0)</f>
        <v>0</v>
      </c>
      <c r="BH188" s="224">
        <f>IF(O188="sníž. přenesená",K188,0)</f>
        <v>0</v>
      </c>
      <c r="BI188" s="224">
        <f>IF(O188="nulová",K188,0)</f>
        <v>0</v>
      </c>
      <c r="BJ188" s="18" t="s">
        <v>88</v>
      </c>
      <c r="BK188" s="224">
        <f>ROUND(P188*H188,2)</f>
        <v>0</v>
      </c>
      <c r="BL188" s="18" t="s">
        <v>143</v>
      </c>
      <c r="BM188" s="223" t="s">
        <v>567</v>
      </c>
    </row>
    <row r="189" s="2" customFormat="1">
      <c r="A189" s="40"/>
      <c r="B189" s="41"/>
      <c r="C189" s="42"/>
      <c r="D189" s="225" t="s">
        <v>145</v>
      </c>
      <c r="E189" s="42"/>
      <c r="F189" s="226" t="s">
        <v>504</v>
      </c>
      <c r="G189" s="42"/>
      <c r="H189" s="42"/>
      <c r="I189" s="227"/>
      <c r="J189" s="227"/>
      <c r="K189" s="42"/>
      <c r="L189" s="42"/>
      <c r="M189" s="46"/>
      <c r="N189" s="228"/>
      <c r="O189" s="229"/>
      <c r="P189" s="86"/>
      <c r="Q189" s="86"/>
      <c r="R189" s="86"/>
      <c r="S189" s="86"/>
      <c r="T189" s="86"/>
      <c r="U189" s="86"/>
      <c r="V189" s="86"/>
      <c r="W189" s="86"/>
      <c r="X189" s="87"/>
      <c r="Y189" s="40"/>
      <c r="Z189" s="40"/>
      <c r="AA189" s="40"/>
      <c r="AB189" s="40"/>
      <c r="AC189" s="40"/>
      <c r="AD189" s="40"/>
      <c r="AE189" s="40"/>
      <c r="AT189" s="18" t="s">
        <v>145</v>
      </c>
      <c r="AU189" s="18" t="s">
        <v>90</v>
      </c>
    </row>
    <row r="190" s="2" customFormat="1">
      <c r="A190" s="40"/>
      <c r="B190" s="41"/>
      <c r="C190" s="42"/>
      <c r="D190" s="230" t="s">
        <v>147</v>
      </c>
      <c r="E190" s="42"/>
      <c r="F190" s="231" t="s">
        <v>505</v>
      </c>
      <c r="G190" s="42"/>
      <c r="H190" s="42"/>
      <c r="I190" s="227"/>
      <c r="J190" s="227"/>
      <c r="K190" s="42"/>
      <c r="L190" s="42"/>
      <c r="M190" s="46"/>
      <c r="N190" s="228"/>
      <c r="O190" s="229"/>
      <c r="P190" s="86"/>
      <c r="Q190" s="86"/>
      <c r="R190" s="86"/>
      <c r="S190" s="86"/>
      <c r="T190" s="86"/>
      <c r="U190" s="86"/>
      <c r="V190" s="86"/>
      <c r="W190" s="86"/>
      <c r="X190" s="87"/>
      <c r="Y190" s="40"/>
      <c r="Z190" s="40"/>
      <c r="AA190" s="40"/>
      <c r="AB190" s="40"/>
      <c r="AC190" s="40"/>
      <c r="AD190" s="40"/>
      <c r="AE190" s="40"/>
      <c r="AT190" s="18" t="s">
        <v>147</v>
      </c>
      <c r="AU190" s="18" t="s">
        <v>90</v>
      </c>
    </row>
    <row r="191" s="12" customFormat="1" ht="22.8" customHeight="1">
      <c r="A191" s="12"/>
      <c r="B191" s="194"/>
      <c r="C191" s="195"/>
      <c r="D191" s="196" t="s">
        <v>79</v>
      </c>
      <c r="E191" s="209" t="s">
        <v>568</v>
      </c>
      <c r="F191" s="209" t="s">
        <v>569</v>
      </c>
      <c r="G191" s="195"/>
      <c r="H191" s="195"/>
      <c r="I191" s="198"/>
      <c r="J191" s="198"/>
      <c r="K191" s="210">
        <f>BK191</f>
        <v>0</v>
      </c>
      <c r="L191" s="195"/>
      <c r="M191" s="200"/>
      <c r="N191" s="201"/>
      <c r="O191" s="202"/>
      <c r="P191" s="202"/>
      <c r="Q191" s="203">
        <f>SUM(Q192:Q197)</f>
        <v>0</v>
      </c>
      <c r="R191" s="203">
        <f>SUM(R192:R197)</f>
        <v>0</v>
      </c>
      <c r="S191" s="202"/>
      <c r="T191" s="204">
        <f>SUM(T192:T197)</f>
        <v>0</v>
      </c>
      <c r="U191" s="202"/>
      <c r="V191" s="204">
        <f>SUM(V192:V197)</f>
        <v>0</v>
      </c>
      <c r="W191" s="202"/>
      <c r="X191" s="205">
        <f>SUM(X192:X197)</f>
        <v>0</v>
      </c>
      <c r="Y191" s="12"/>
      <c r="Z191" s="12"/>
      <c r="AA191" s="12"/>
      <c r="AB191" s="12"/>
      <c r="AC191" s="12"/>
      <c r="AD191" s="12"/>
      <c r="AE191" s="12"/>
      <c r="AR191" s="206" t="s">
        <v>88</v>
      </c>
      <c r="AT191" s="207" t="s">
        <v>79</v>
      </c>
      <c r="AU191" s="207" t="s">
        <v>88</v>
      </c>
      <c r="AY191" s="206" t="s">
        <v>135</v>
      </c>
      <c r="BK191" s="208">
        <f>SUM(BK192:BK197)</f>
        <v>0</v>
      </c>
    </row>
    <row r="192" s="2" customFormat="1" ht="24.15" customHeight="1">
      <c r="A192" s="40"/>
      <c r="B192" s="41"/>
      <c r="C192" s="211" t="s">
        <v>416</v>
      </c>
      <c r="D192" s="211" t="s">
        <v>138</v>
      </c>
      <c r="E192" s="212" t="s">
        <v>570</v>
      </c>
      <c r="F192" s="213" t="s">
        <v>571</v>
      </c>
      <c r="G192" s="214" t="s">
        <v>242</v>
      </c>
      <c r="H192" s="215">
        <v>19.155999999999999</v>
      </c>
      <c r="I192" s="216"/>
      <c r="J192" s="216"/>
      <c r="K192" s="217">
        <f>ROUND(P192*H192,2)</f>
        <v>0</v>
      </c>
      <c r="L192" s="213" t="s">
        <v>142</v>
      </c>
      <c r="M192" s="46"/>
      <c r="N192" s="218" t="s">
        <v>33</v>
      </c>
      <c r="O192" s="219" t="s">
        <v>49</v>
      </c>
      <c r="P192" s="220">
        <f>I192+J192</f>
        <v>0</v>
      </c>
      <c r="Q192" s="220">
        <f>ROUND(I192*H192,2)</f>
        <v>0</v>
      </c>
      <c r="R192" s="220">
        <f>ROUND(J192*H192,2)</f>
        <v>0</v>
      </c>
      <c r="S192" s="86"/>
      <c r="T192" s="221">
        <f>S192*H192</f>
        <v>0</v>
      </c>
      <c r="U192" s="221">
        <v>0</v>
      </c>
      <c r="V192" s="221">
        <f>U192*H192</f>
        <v>0</v>
      </c>
      <c r="W192" s="221">
        <v>0</v>
      </c>
      <c r="X192" s="222">
        <f>W192*H192</f>
        <v>0</v>
      </c>
      <c r="Y192" s="40"/>
      <c r="Z192" s="40"/>
      <c r="AA192" s="40"/>
      <c r="AB192" s="40"/>
      <c r="AC192" s="40"/>
      <c r="AD192" s="40"/>
      <c r="AE192" s="40"/>
      <c r="AR192" s="223" t="s">
        <v>143</v>
      </c>
      <c r="AT192" s="223" t="s">
        <v>138</v>
      </c>
      <c r="AU192" s="223" t="s">
        <v>90</v>
      </c>
      <c r="AY192" s="18" t="s">
        <v>135</v>
      </c>
      <c r="BE192" s="224">
        <f>IF(O192="základní",K192,0)</f>
        <v>0</v>
      </c>
      <c r="BF192" s="224">
        <f>IF(O192="snížená",K192,0)</f>
        <v>0</v>
      </c>
      <c r="BG192" s="224">
        <f>IF(O192="zákl. přenesená",K192,0)</f>
        <v>0</v>
      </c>
      <c r="BH192" s="224">
        <f>IF(O192="sníž. přenesená",K192,0)</f>
        <v>0</v>
      </c>
      <c r="BI192" s="224">
        <f>IF(O192="nulová",K192,0)</f>
        <v>0</v>
      </c>
      <c r="BJ192" s="18" t="s">
        <v>88</v>
      </c>
      <c r="BK192" s="224">
        <f>ROUND(P192*H192,2)</f>
        <v>0</v>
      </c>
      <c r="BL192" s="18" t="s">
        <v>143</v>
      </c>
      <c r="BM192" s="223" t="s">
        <v>572</v>
      </c>
    </row>
    <row r="193" s="2" customFormat="1">
      <c r="A193" s="40"/>
      <c r="B193" s="41"/>
      <c r="C193" s="42"/>
      <c r="D193" s="225" t="s">
        <v>145</v>
      </c>
      <c r="E193" s="42"/>
      <c r="F193" s="226" t="s">
        <v>573</v>
      </c>
      <c r="G193" s="42"/>
      <c r="H193" s="42"/>
      <c r="I193" s="227"/>
      <c r="J193" s="227"/>
      <c r="K193" s="42"/>
      <c r="L193" s="42"/>
      <c r="M193" s="46"/>
      <c r="N193" s="228"/>
      <c r="O193" s="229"/>
      <c r="P193" s="86"/>
      <c r="Q193" s="86"/>
      <c r="R193" s="86"/>
      <c r="S193" s="86"/>
      <c r="T193" s="86"/>
      <c r="U193" s="86"/>
      <c r="V193" s="86"/>
      <c r="W193" s="86"/>
      <c r="X193" s="87"/>
      <c r="Y193" s="40"/>
      <c r="Z193" s="40"/>
      <c r="AA193" s="40"/>
      <c r="AB193" s="40"/>
      <c r="AC193" s="40"/>
      <c r="AD193" s="40"/>
      <c r="AE193" s="40"/>
      <c r="AT193" s="18" t="s">
        <v>145</v>
      </c>
      <c r="AU193" s="18" t="s">
        <v>90</v>
      </c>
    </row>
    <row r="194" s="2" customFormat="1">
      <c r="A194" s="40"/>
      <c r="B194" s="41"/>
      <c r="C194" s="42"/>
      <c r="D194" s="230" t="s">
        <v>147</v>
      </c>
      <c r="E194" s="42"/>
      <c r="F194" s="231" t="s">
        <v>574</v>
      </c>
      <c r="G194" s="42"/>
      <c r="H194" s="42"/>
      <c r="I194" s="227"/>
      <c r="J194" s="227"/>
      <c r="K194" s="42"/>
      <c r="L194" s="42"/>
      <c r="M194" s="46"/>
      <c r="N194" s="228"/>
      <c r="O194" s="229"/>
      <c r="P194" s="86"/>
      <c r="Q194" s="86"/>
      <c r="R194" s="86"/>
      <c r="S194" s="86"/>
      <c r="T194" s="86"/>
      <c r="U194" s="86"/>
      <c r="V194" s="86"/>
      <c r="W194" s="86"/>
      <c r="X194" s="87"/>
      <c r="Y194" s="40"/>
      <c r="Z194" s="40"/>
      <c r="AA194" s="40"/>
      <c r="AB194" s="40"/>
      <c r="AC194" s="40"/>
      <c r="AD194" s="40"/>
      <c r="AE194" s="40"/>
      <c r="AT194" s="18" t="s">
        <v>147</v>
      </c>
      <c r="AU194" s="18" t="s">
        <v>90</v>
      </c>
    </row>
    <row r="195" s="2" customFormat="1" ht="24.15" customHeight="1">
      <c r="A195" s="40"/>
      <c r="B195" s="41"/>
      <c r="C195" s="211" t="s">
        <v>420</v>
      </c>
      <c r="D195" s="211" t="s">
        <v>138</v>
      </c>
      <c r="E195" s="212" t="s">
        <v>575</v>
      </c>
      <c r="F195" s="213" t="s">
        <v>576</v>
      </c>
      <c r="G195" s="214" t="s">
        <v>242</v>
      </c>
      <c r="H195" s="215">
        <v>1.012</v>
      </c>
      <c r="I195" s="216"/>
      <c r="J195" s="216"/>
      <c r="K195" s="217">
        <f>ROUND(P195*H195,2)</f>
        <v>0</v>
      </c>
      <c r="L195" s="213" t="s">
        <v>142</v>
      </c>
      <c r="M195" s="46"/>
      <c r="N195" s="218" t="s">
        <v>33</v>
      </c>
      <c r="O195" s="219" t="s">
        <v>49</v>
      </c>
      <c r="P195" s="220">
        <f>I195+J195</f>
        <v>0</v>
      </c>
      <c r="Q195" s="220">
        <f>ROUND(I195*H195,2)</f>
        <v>0</v>
      </c>
      <c r="R195" s="220">
        <f>ROUND(J195*H195,2)</f>
        <v>0</v>
      </c>
      <c r="S195" s="86"/>
      <c r="T195" s="221">
        <f>S195*H195</f>
        <v>0</v>
      </c>
      <c r="U195" s="221">
        <v>0</v>
      </c>
      <c r="V195" s="221">
        <f>U195*H195</f>
        <v>0</v>
      </c>
      <c r="W195" s="221">
        <v>0</v>
      </c>
      <c r="X195" s="222">
        <f>W195*H195</f>
        <v>0</v>
      </c>
      <c r="Y195" s="40"/>
      <c r="Z195" s="40"/>
      <c r="AA195" s="40"/>
      <c r="AB195" s="40"/>
      <c r="AC195" s="40"/>
      <c r="AD195" s="40"/>
      <c r="AE195" s="40"/>
      <c r="AR195" s="223" t="s">
        <v>143</v>
      </c>
      <c r="AT195" s="223" t="s">
        <v>138</v>
      </c>
      <c r="AU195" s="223" t="s">
        <v>90</v>
      </c>
      <c r="AY195" s="18" t="s">
        <v>135</v>
      </c>
      <c r="BE195" s="224">
        <f>IF(O195="základní",K195,0)</f>
        <v>0</v>
      </c>
      <c r="BF195" s="224">
        <f>IF(O195="snížená",K195,0)</f>
        <v>0</v>
      </c>
      <c r="BG195" s="224">
        <f>IF(O195="zákl. přenesená",K195,0)</f>
        <v>0</v>
      </c>
      <c r="BH195" s="224">
        <f>IF(O195="sníž. přenesená",K195,0)</f>
        <v>0</v>
      </c>
      <c r="BI195" s="224">
        <f>IF(O195="nulová",K195,0)</f>
        <v>0</v>
      </c>
      <c r="BJ195" s="18" t="s">
        <v>88</v>
      </c>
      <c r="BK195" s="224">
        <f>ROUND(P195*H195,2)</f>
        <v>0</v>
      </c>
      <c r="BL195" s="18" t="s">
        <v>143</v>
      </c>
      <c r="BM195" s="223" t="s">
        <v>577</v>
      </c>
    </row>
    <row r="196" s="2" customFormat="1">
      <c r="A196" s="40"/>
      <c r="B196" s="41"/>
      <c r="C196" s="42"/>
      <c r="D196" s="225" t="s">
        <v>145</v>
      </c>
      <c r="E196" s="42"/>
      <c r="F196" s="226" t="s">
        <v>578</v>
      </c>
      <c r="G196" s="42"/>
      <c r="H196" s="42"/>
      <c r="I196" s="227"/>
      <c r="J196" s="227"/>
      <c r="K196" s="42"/>
      <c r="L196" s="42"/>
      <c r="M196" s="46"/>
      <c r="N196" s="228"/>
      <c r="O196" s="229"/>
      <c r="P196" s="86"/>
      <c r="Q196" s="86"/>
      <c r="R196" s="86"/>
      <c r="S196" s="86"/>
      <c r="T196" s="86"/>
      <c r="U196" s="86"/>
      <c r="V196" s="86"/>
      <c r="W196" s="86"/>
      <c r="X196" s="87"/>
      <c r="Y196" s="40"/>
      <c r="Z196" s="40"/>
      <c r="AA196" s="40"/>
      <c r="AB196" s="40"/>
      <c r="AC196" s="40"/>
      <c r="AD196" s="40"/>
      <c r="AE196" s="40"/>
      <c r="AT196" s="18" t="s">
        <v>145</v>
      </c>
      <c r="AU196" s="18" t="s">
        <v>90</v>
      </c>
    </row>
    <row r="197" s="2" customFormat="1">
      <c r="A197" s="40"/>
      <c r="B197" s="41"/>
      <c r="C197" s="42"/>
      <c r="D197" s="230" t="s">
        <v>147</v>
      </c>
      <c r="E197" s="42"/>
      <c r="F197" s="231" t="s">
        <v>579</v>
      </c>
      <c r="G197" s="42"/>
      <c r="H197" s="42"/>
      <c r="I197" s="227"/>
      <c r="J197" s="227"/>
      <c r="K197" s="42"/>
      <c r="L197" s="42"/>
      <c r="M197" s="46"/>
      <c r="N197" s="228"/>
      <c r="O197" s="229"/>
      <c r="P197" s="86"/>
      <c r="Q197" s="86"/>
      <c r="R197" s="86"/>
      <c r="S197" s="86"/>
      <c r="T197" s="86"/>
      <c r="U197" s="86"/>
      <c r="V197" s="86"/>
      <c r="W197" s="86"/>
      <c r="X197" s="87"/>
      <c r="Y197" s="40"/>
      <c r="Z197" s="40"/>
      <c r="AA197" s="40"/>
      <c r="AB197" s="40"/>
      <c r="AC197" s="40"/>
      <c r="AD197" s="40"/>
      <c r="AE197" s="40"/>
      <c r="AT197" s="18" t="s">
        <v>147</v>
      </c>
      <c r="AU197" s="18" t="s">
        <v>90</v>
      </c>
    </row>
    <row r="198" s="12" customFormat="1" ht="22.8" customHeight="1">
      <c r="A198" s="12"/>
      <c r="B198" s="194"/>
      <c r="C198" s="195"/>
      <c r="D198" s="196" t="s">
        <v>79</v>
      </c>
      <c r="E198" s="209" t="s">
        <v>237</v>
      </c>
      <c r="F198" s="209" t="s">
        <v>238</v>
      </c>
      <c r="G198" s="195"/>
      <c r="H198" s="195"/>
      <c r="I198" s="198"/>
      <c r="J198" s="198"/>
      <c r="K198" s="210">
        <f>BK198</f>
        <v>0</v>
      </c>
      <c r="L198" s="195"/>
      <c r="M198" s="200"/>
      <c r="N198" s="201"/>
      <c r="O198" s="202"/>
      <c r="P198" s="202"/>
      <c r="Q198" s="203">
        <f>SUM(Q199:Q201)</f>
        <v>0</v>
      </c>
      <c r="R198" s="203">
        <f>SUM(R199:R201)</f>
        <v>0</v>
      </c>
      <c r="S198" s="202"/>
      <c r="T198" s="204">
        <f>SUM(T199:T201)</f>
        <v>0</v>
      </c>
      <c r="U198" s="202"/>
      <c r="V198" s="204">
        <f>SUM(V199:V201)</f>
        <v>0</v>
      </c>
      <c r="W198" s="202"/>
      <c r="X198" s="205">
        <f>SUM(X199:X201)</f>
        <v>0</v>
      </c>
      <c r="Y198" s="12"/>
      <c r="Z198" s="12"/>
      <c r="AA198" s="12"/>
      <c r="AB198" s="12"/>
      <c r="AC198" s="12"/>
      <c r="AD198" s="12"/>
      <c r="AE198" s="12"/>
      <c r="AR198" s="206" t="s">
        <v>88</v>
      </c>
      <c r="AT198" s="207" t="s">
        <v>79</v>
      </c>
      <c r="AU198" s="207" t="s">
        <v>88</v>
      </c>
      <c r="AY198" s="206" t="s">
        <v>135</v>
      </c>
      <c r="BK198" s="208">
        <f>SUM(BK199:BK201)</f>
        <v>0</v>
      </c>
    </row>
    <row r="199" s="2" customFormat="1">
      <c r="A199" s="40"/>
      <c r="B199" s="41"/>
      <c r="C199" s="211" t="s">
        <v>428</v>
      </c>
      <c r="D199" s="211" t="s">
        <v>138</v>
      </c>
      <c r="E199" s="212" t="s">
        <v>246</v>
      </c>
      <c r="F199" s="213" t="s">
        <v>247</v>
      </c>
      <c r="G199" s="214" t="s">
        <v>242</v>
      </c>
      <c r="H199" s="215">
        <v>73.653999999999996</v>
      </c>
      <c r="I199" s="216"/>
      <c r="J199" s="216"/>
      <c r="K199" s="217">
        <f>ROUND(P199*H199,2)</f>
        <v>0</v>
      </c>
      <c r="L199" s="213" t="s">
        <v>142</v>
      </c>
      <c r="M199" s="46"/>
      <c r="N199" s="218" t="s">
        <v>33</v>
      </c>
      <c r="O199" s="219" t="s">
        <v>49</v>
      </c>
      <c r="P199" s="220">
        <f>I199+J199</f>
        <v>0</v>
      </c>
      <c r="Q199" s="220">
        <f>ROUND(I199*H199,2)</f>
        <v>0</v>
      </c>
      <c r="R199" s="220">
        <f>ROUND(J199*H199,2)</f>
        <v>0</v>
      </c>
      <c r="S199" s="86"/>
      <c r="T199" s="221">
        <f>S199*H199</f>
        <v>0</v>
      </c>
      <c r="U199" s="221">
        <v>0</v>
      </c>
      <c r="V199" s="221">
        <f>U199*H199</f>
        <v>0</v>
      </c>
      <c r="W199" s="221">
        <v>0</v>
      </c>
      <c r="X199" s="222">
        <f>W199*H199</f>
        <v>0</v>
      </c>
      <c r="Y199" s="40"/>
      <c r="Z199" s="40"/>
      <c r="AA199" s="40"/>
      <c r="AB199" s="40"/>
      <c r="AC199" s="40"/>
      <c r="AD199" s="40"/>
      <c r="AE199" s="40"/>
      <c r="AR199" s="223" t="s">
        <v>143</v>
      </c>
      <c r="AT199" s="223" t="s">
        <v>138</v>
      </c>
      <c r="AU199" s="223" t="s">
        <v>90</v>
      </c>
      <c r="AY199" s="18" t="s">
        <v>135</v>
      </c>
      <c r="BE199" s="224">
        <f>IF(O199="základní",K199,0)</f>
        <v>0</v>
      </c>
      <c r="BF199" s="224">
        <f>IF(O199="snížená",K199,0)</f>
        <v>0</v>
      </c>
      <c r="BG199" s="224">
        <f>IF(O199="zákl. přenesená",K199,0)</f>
        <v>0</v>
      </c>
      <c r="BH199" s="224">
        <f>IF(O199="sníž. přenesená",K199,0)</f>
        <v>0</v>
      </c>
      <c r="BI199" s="224">
        <f>IF(O199="nulová",K199,0)</f>
        <v>0</v>
      </c>
      <c r="BJ199" s="18" t="s">
        <v>88</v>
      </c>
      <c r="BK199" s="224">
        <f>ROUND(P199*H199,2)</f>
        <v>0</v>
      </c>
      <c r="BL199" s="18" t="s">
        <v>143</v>
      </c>
      <c r="BM199" s="223" t="s">
        <v>580</v>
      </c>
    </row>
    <row r="200" s="2" customFormat="1">
      <c r="A200" s="40"/>
      <c r="B200" s="41"/>
      <c r="C200" s="42"/>
      <c r="D200" s="225" t="s">
        <v>145</v>
      </c>
      <c r="E200" s="42"/>
      <c r="F200" s="226" t="s">
        <v>249</v>
      </c>
      <c r="G200" s="42"/>
      <c r="H200" s="42"/>
      <c r="I200" s="227"/>
      <c r="J200" s="227"/>
      <c r="K200" s="42"/>
      <c r="L200" s="42"/>
      <c r="M200" s="46"/>
      <c r="N200" s="228"/>
      <c r="O200" s="229"/>
      <c r="P200" s="86"/>
      <c r="Q200" s="86"/>
      <c r="R200" s="86"/>
      <c r="S200" s="86"/>
      <c r="T200" s="86"/>
      <c r="U200" s="86"/>
      <c r="V200" s="86"/>
      <c r="W200" s="86"/>
      <c r="X200" s="87"/>
      <c r="Y200" s="40"/>
      <c r="Z200" s="40"/>
      <c r="AA200" s="40"/>
      <c r="AB200" s="40"/>
      <c r="AC200" s="40"/>
      <c r="AD200" s="40"/>
      <c r="AE200" s="40"/>
      <c r="AT200" s="18" t="s">
        <v>145</v>
      </c>
      <c r="AU200" s="18" t="s">
        <v>90</v>
      </c>
    </row>
    <row r="201" s="2" customFormat="1">
      <c r="A201" s="40"/>
      <c r="B201" s="41"/>
      <c r="C201" s="42"/>
      <c r="D201" s="230" t="s">
        <v>147</v>
      </c>
      <c r="E201" s="42"/>
      <c r="F201" s="231" t="s">
        <v>250</v>
      </c>
      <c r="G201" s="42"/>
      <c r="H201" s="42"/>
      <c r="I201" s="227"/>
      <c r="J201" s="227"/>
      <c r="K201" s="42"/>
      <c r="L201" s="42"/>
      <c r="M201" s="46"/>
      <c r="N201" s="265"/>
      <c r="O201" s="266"/>
      <c r="P201" s="267"/>
      <c r="Q201" s="267"/>
      <c r="R201" s="267"/>
      <c r="S201" s="267"/>
      <c r="T201" s="267"/>
      <c r="U201" s="267"/>
      <c r="V201" s="267"/>
      <c r="W201" s="267"/>
      <c r="X201" s="268"/>
      <c r="Y201" s="40"/>
      <c r="Z201" s="40"/>
      <c r="AA201" s="40"/>
      <c r="AB201" s="40"/>
      <c r="AC201" s="40"/>
      <c r="AD201" s="40"/>
      <c r="AE201" s="40"/>
      <c r="AT201" s="18" t="s">
        <v>147</v>
      </c>
      <c r="AU201" s="18" t="s">
        <v>90</v>
      </c>
    </row>
    <row r="202" s="2" customFormat="1" ht="6.96" customHeight="1">
      <c r="A202" s="40"/>
      <c r="B202" s="61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46"/>
      <c r="N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</row>
  </sheetData>
  <sheetProtection sheet="1" autoFilter="0" formatColumns="0" formatRows="0" objects="1" scenarios="1" spinCount="100000" saltValue="IEsc0sPypdC7uz7LpE+7tC8mRnide8emq8WR4y4O4nPrLe4VILVdbWGvlDUYjcbWDO/yXg75+aw2L23gVbOIWg==" hashValue="hNXkTmEbICqKB6kZZFKzPD+1TmM8y1Au8z5ebiBywuiIJwI9yi0q0oI6Bov/871MuGd3Syxgp1Pq+fmkR/88sA==" algorithmName="SHA-512" password="CC35"/>
  <autoFilter ref="C87:L201"/>
  <mergeCells count="9">
    <mergeCell ref="E7:H7"/>
    <mergeCell ref="E9:H9"/>
    <mergeCell ref="E18:H18"/>
    <mergeCell ref="E27:H27"/>
    <mergeCell ref="E50:H50"/>
    <mergeCell ref="E52:H52"/>
    <mergeCell ref="E78:H78"/>
    <mergeCell ref="E80:H80"/>
    <mergeCell ref="M2:Z2"/>
  </mergeCells>
  <hyperlinks>
    <hyperlink ref="F93" r:id="rId1" display="https://podminky.urs.cz/item/CS_URS_2024_01/113154112"/>
    <hyperlink ref="F96" r:id="rId2" display="https://podminky.urs.cz/item/CS_URS_2024_01/122252204"/>
    <hyperlink ref="F102" r:id="rId3" display="https://podminky.urs.cz/item/CS_URS_2024_01/131151100"/>
    <hyperlink ref="F106" r:id="rId4" display="https://podminky.urs.cz/item/CS_URS_2024_01/162751117"/>
    <hyperlink ref="F109" r:id="rId5" display="https://podminky.urs.cz/item/CS_URS_2024_01/171201231"/>
    <hyperlink ref="F113" r:id="rId6" display="https://podminky.urs.cz/item/CS_URS_2024_01/175111201"/>
    <hyperlink ref="F119" r:id="rId7" display="https://podminky.urs.cz/item/CS_URS_2024_01/181111121"/>
    <hyperlink ref="F122" r:id="rId8" display="https://podminky.urs.cz/item/CS_URS_2024_02/181951112"/>
    <hyperlink ref="F126" r:id="rId9" display="https://podminky.urs.cz/item/CS_URS_2024_01/564851111"/>
    <hyperlink ref="F129" r:id="rId10" display="https://podminky.urs.cz/item/CS_URS_2024_01/564861111"/>
    <hyperlink ref="F132" r:id="rId11" display="https://podminky.urs.cz/item/CS_URS_2024_01/564971315"/>
    <hyperlink ref="F137" r:id="rId12" display="https://podminky.urs.cz/item/CS_URS_2021_02/895941311"/>
    <hyperlink ref="F146" r:id="rId13" display="https://podminky.urs.cz/item/CS_URS_2024_01/899204112"/>
    <hyperlink ref="F151" r:id="rId14" display="https://podminky.urs.cz/item/CS_URS_2021_02/899331111"/>
    <hyperlink ref="F154" r:id="rId15" display="https://podminky.urs.cz/item/CS_URS_2021_02/899431111"/>
    <hyperlink ref="F170" r:id="rId16" display="https://podminky.urs.cz/item/CS_URS_2024_01/916131213"/>
    <hyperlink ref="F182" r:id="rId17" display="https://podminky.urs.cz/item/CS_URS_2024_01/919726123"/>
    <hyperlink ref="F185" r:id="rId18" display="https://podminky.urs.cz/item/CS_URS_2024_02/935112211"/>
    <hyperlink ref="F190" r:id="rId19" display="https://podminky.urs.cz/item/CS_URS_2024_01/938902113"/>
    <hyperlink ref="F194" r:id="rId20" display="https://podminky.urs.cz/item/CS_URS_2024_01/997221551"/>
    <hyperlink ref="F197" r:id="rId21" display="https://podminky.urs.cz/item/CS_URS_2024_01/997221875"/>
    <hyperlink ref="F201" r:id="rId22" display="https://podminky.urs.cz/item/CS_URS_2024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3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8" t="s">
        <v>99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21"/>
      <c r="AT3" s="18" t="s">
        <v>90</v>
      </c>
    </row>
    <row r="4" s="1" customFormat="1" ht="24.96" customHeight="1">
      <c r="B4" s="21"/>
      <c r="D4" s="133" t="s">
        <v>101</v>
      </c>
      <c r="M4" s="21"/>
      <c r="N4" s="134" t="s">
        <v>11</v>
      </c>
      <c r="AT4" s="18" t="s">
        <v>4</v>
      </c>
    </row>
    <row r="5" s="1" customFormat="1" ht="6.96" customHeight="1">
      <c r="B5" s="21"/>
      <c r="M5" s="21"/>
    </row>
    <row r="6" s="1" customFormat="1" ht="12" customHeight="1">
      <c r="B6" s="21"/>
      <c r="D6" s="135" t="s">
        <v>17</v>
      </c>
      <c r="M6" s="21"/>
    </row>
    <row r="7" s="1" customFormat="1" ht="16.5" customHeight="1">
      <c r="B7" s="21"/>
      <c r="E7" s="136" t="str">
        <f>'Rekapitulace stavby'!K6</f>
        <v>Komunikace pro lokalitu RD, Smidary</v>
      </c>
      <c r="F7" s="135"/>
      <c r="G7" s="135"/>
      <c r="H7" s="135"/>
      <c r="M7" s="21"/>
    </row>
    <row r="8" s="2" customFormat="1" ht="12" customHeight="1">
      <c r="A8" s="40"/>
      <c r="B8" s="46"/>
      <c r="C8" s="40"/>
      <c r="D8" s="135" t="s">
        <v>102</v>
      </c>
      <c r="E8" s="40"/>
      <c r="F8" s="40"/>
      <c r="G8" s="40"/>
      <c r="H8" s="40"/>
      <c r="I8" s="40"/>
      <c r="J8" s="40"/>
      <c r="K8" s="40"/>
      <c r="L8" s="40"/>
      <c r="M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581</v>
      </c>
      <c r="F9" s="40"/>
      <c r="G9" s="40"/>
      <c r="H9" s="40"/>
      <c r="I9" s="40"/>
      <c r="J9" s="40"/>
      <c r="K9" s="40"/>
      <c r="L9" s="40"/>
      <c r="M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19</v>
      </c>
      <c r="E11" s="40"/>
      <c r="F11" s="139" t="s">
        <v>100</v>
      </c>
      <c r="G11" s="40"/>
      <c r="H11" s="40"/>
      <c r="I11" s="135" t="s">
        <v>21</v>
      </c>
      <c r="J11" s="139" t="s">
        <v>33</v>
      </c>
      <c r="K11" s="40"/>
      <c r="L11" s="40"/>
      <c r="M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23</v>
      </c>
      <c r="E12" s="40"/>
      <c r="F12" s="139" t="s">
        <v>39</v>
      </c>
      <c r="G12" s="40"/>
      <c r="H12" s="40"/>
      <c r="I12" s="135" t="s">
        <v>25</v>
      </c>
      <c r="J12" s="140" t="str">
        <f>'Rekapitulace stavby'!AN8</f>
        <v>9. 6. 2024</v>
      </c>
      <c r="K12" s="40"/>
      <c r="L12" s="40"/>
      <c r="M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31</v>
      </c>
      <c r="E14" s="40"/>
      <c r="F14" s="40"/>
      <c r="G14" s="40"/>
      <c r="H14" s="40"/>
      <c r="I14" s="135" t="s">
        <v>32</v>
      </c>
      <c r="J14" s="139" t="s">
        <v>33</v>
      </c>
      <c r="K14" s="40"/>
      <c r="L14" s="40"/>
      <c r="M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582</v>
      </c>
      <c r="F15" s="40"/>
      <c r="G15" s="40"/>
      <c r="H15" s="40"/>
      <c r="I15" s="135" t="s">
        <v>35</v>
      </c>
      <c r="J15" s="139" t="s">
        <v>33</v>
      </c>
      <c r="K15" s="40"/>
      <c r="L15" s="40"/>
      <c r="M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36</v>
      </c>
      <c r="E17" s="40"/>
      <c r="F17" s="40"/>
      <c r="G17" s="40"/>
      <c r="H17" s="40"/>
      <c r="I17" s="135" t="s">
        <v>32</v>
      </c>
      <c r="J17" s="34" t="str">
        <f>'Rekapitulace stavby'!AN13</f>
        <v>Vyplň údaj</v>
      </c>
      <c r="K17" s="40"/>
      <c r="L17" s="40"/>
      <c r="M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35" t="s">
        <v>35</v>
      </c>
      <c r="J18" s="34" t="str">
        <f>'Rekapitulace stavby'!AN14</f>
        <v>Vyplň údaj</v>
      </c>
      <c r="K18" s="40"/>
      <c r="L18" s="40"/>
      <c r="M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38</v>
      </c>
      <c r="E20" s="40"/>
      <c r="F20" s="40"/>
      <c r="G20" s="40"/>
      <c r="H20" s="40"/>
      <c r="I20" s="135" t="s">
        <v>32</v>
      </c>
      <c r="J20" s="139" t="s">
        <v>583</v>
      </c>
      <c r="K20" s="40"/>
      <c r="L20" s="40"/>
      <c r="M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584</v>
      </c>
      <c r="F21" s="40"/>
      <c r="G21" s="40"/>
      <c r="H21" s="40"/>
      <c r="I21" s="135" t="s">
        <v>35</v>
      </c>
      <c r="J21" s="139" t="s">
        <v>585</v>
      </c>
      <c r="K21" s="40"/>
      <c r="L21" s="40"/>
      <c r="M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40</v>
      </c>
      <c r="E23" s="40"/>
      <c r="F23" s="40"/>
      <c r="G23" s="40"/>
      <c r="H23" s="40"/>
      <c r="I23" s="135" t="s">
        <v>32</v>
      </c>
      <c r="J23" s="139" t="s">
        <v>33</v>
      </c>
      <c r="K23" s="40"/>
      <c r="L23" s="40"/>
      <c r="M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41</v>
      </c>
      <c r="F24" s="40"/>
      <c r="G24" s="40"/>
      <c r="H24" s="40"/>
      <c r="I24" s="135" t="s">
        <v>35</v>
      </c>
      <c r="J24" s="139" t="s">
        <v>33</v>
      </c>
      <c r="K24" s="40"/>
      <c r="L24" s="40"/>
      <c r="M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42</v>
      </c>
      <c r="E26" s="40"/>
      <c r="F26" s="40"/>
      <c r="G26" s="40"/>
      <c r="H26" s="40"/>
      <c r="I26" s="40"/>
      <c r="J26" s="40"/>
      <c r="K26" s="40"/>
      <c r="L26" s="40"/>
      <c r="M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3"/>
      <c r="B27" s="144"/>
      <c r="C27" s="143"/>
      <c r="D27" s="143"/>
      <c r="E27" s="145" t="s">
        <v>33</v>
      </c>
      <c r="F27" s="145"/>
      <c r="G27" s="145"/>
      <c r="H27" s="145"/>
      <c r="I27" s="143"/>
      <c r="J27" s="143"/>
      <c r="K27" s="143"/>
      <c r="L27" s="143"/>
      <c r="M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7"/>
      <c r="E29" s="147"/>
      <c r="F29" s="147"/>
      <c r="G29" s="147"/>
      <c r="H29" s="147"/>
      <c r="I29" s="147"/>
      <c r="J29" s="147"/>
      <c r="K29" s="147"/>
      <c r="L29" s="147"/>
      <c r="M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>
      <c r="A30" s="40"/>
      <c r="B30" s="46"/>
      <c r="C30" s="40"/>
      <c r="D30" s="40"/>
      <c r="E30" s="135" t="s">
        <v>105</v>
      </c>
      <c r="F30" s="40"/>
      <c r="G30" s="40"/>
      <c r="H30" s="40"/>
      <c r="I30" s="40"/>
      <c r="J30" s="40"/>
      <c r="K30" s="148">
        <f>I61</f>
        <v>0</v>
      </c>
      <c r="L30" s="40"/>
      <c r="M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>
      <c r="A31" s="40"/>
      <c r="B31" s="46"/>
      <c r="C31" s="40"/>
      <c r="D31" s="40"/>
      <c r="E31" s="135" t="s">
        <v>106</v>
      </c>
      <c r="F31" s="40"/>
      <c r="G31" s="40"/>
      <c r="H31" s="40"/>
      <c r="I31" s="40"/>
      <c r="J31" s="40"/>
      <c r="K31" s="148">
        <f>J61</f>
        <v>0</v>
      </c>
      <c r="L31" s="40"/>
      <c r="M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49" t="s">
        <v>44</v>
      </c>
      <c r="E32" s="40"/>
      <c r="F32" s="40"/>
      <c r="G32" s="40"/>
      <c r="H32" s="40"/>
      <c r="I32" s="40"/>
      <c r="J32" s="40"/>
      <c r="K32" s="150">
        <f>ROUND(K86, 2)</f>
        <v>0</v>
      </c>
      <c r="L32" s="40"/>
      <c r="M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47"/>
      <c r="E33" s="147"/>
      <c r="F33" s="147"/>
      <c r="G33" s="147"/>
      <c r="H33" s="147"/>
      <c r="I33" s="147"/>
      <c r="J33" s="147"/>
      <c r="K33" s="147"/>
      <c r="L33" s="147"/>
      <c r="M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1" t="s">
        <v>46</v>
      </c>
      <c r="G34" s="40"/>
      <c r="H34" s="40"/>
      <c r="I34" s="151" t="s">
        <v>45</v>
      </c>
      <c r="J34" s="40"/>
      <c r="K34" s="151" t="s">
        <v>47</v>
      </c>
      <c r="L34" s="40"/>
      <c r="M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2" t="s">
        <v>48</v>
      </c>
      <c r="E35" s="135" t="s">
        <v>49</v>
      </c>
      <c r="F35" s="148">
        <f>ROUND((SUM(BE86:BE116)),  2)</f>
        <v>0</v>
      </c>
      <c r="G35" s="40"/>
      <c r="H35" s="40"/>
      <c r="I35" s="153">
        <v>0.20999999999999999</v>
      </c>
      <c r="J35" s="40"/>
      <c r="K35" s="148">
        <f>ROUND(((SUM(BE86:BE116))*I35),  2)</f>
        <v>0</v>
      </c>
      <c r="L35" s="40"/>
      <c r="M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35" t="s">
        <v>50</v>
      </c>
      <c r="F36" s="148">
        <f>ROUND((SUM(BF86:BF116)),  2)</f>
        <v>0</v>
      </c>
      <c r="G36" s="40"/>
      <c r="H36" s="40"/>
      <c r="I36" s="153">
        <v>0.12</v>
      </c>
      <c r="J36" s="40"/>
      <c r="K36" s="148">
        <f>ROUND(((SUM(BF86:BF116))*I36),  2)</f>
        <v>0</v>
      </c>
      <c r="L36" s="40"/>
      <c r="M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51</v>
      </c>
      <c r="F37" s="148">
        <f>ROUND((SUM(BG86:BG116)),  2)</f>
        <v>0</v>
      </c>
      <c r="G37" s="40"/>
      <c r="H37" s="40"/>
      <c r="I37" s="153">
        <v>0.20999999999999999</v>
      </c>
      <c r="J37" s="40"/>
      <c r="K37" s="148">
        <f>0</f>
        <v>0</v>
      </c>
      <c r="L37" s="40"/>
      <c r="M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35" t="s">
        <v>52</v>
      </c>
      <c r="F38" s="148">
        <f>ROUND((SUM(BH86:BH116)),  2)</f>
        <v>0</v>
      </c>
      <c r="G38" s="40"/>
      <c r="H38" s="40"/>
      <c r="I38" s="153">
        <v>0.12</v>
      </c>
      <c r="J38" s="40"/>
      <c r="K38" s="148">
        <f>0</f>
        <v>0</v>
      </c>
      <c r="L38" s="40"/>
      <c r="M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35" t="s">
        <v>53</v>
      </c>
      <c r="F39" s="148">
        <f>ROUND((SUM(BI86:BI116)),  2)</f>
        <v>0</v>
      </c>
      <c r="G39" s="40"/>
      <c r="H39" s="40"/>
      <c r="I39" s="153">
        <v>0</v>
      </c>
      <c r="J39" s="40"/>
      <c r="K39" s="148">
        <f>0</f>
        <v>0</v>
      </c>
      <c r="L39" s="40"/>
      <c r="M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54"/>
      <c r="D41" s="155" t="s">
        <v>54</v>
      </c>
      <c r="E41" s="156"/>
      <c r="F41" s="156"/>
      <c r="G41" s="157" t="s">
        <v>55</v>
      </c>
      <c r="H41" s="158" t="s">
        <v>56</v>
      </c>
      <c r="I41" s="156"/>
      <c r="J41" s="156"/>
      <c r="K41" s="159">
        <f>SUM(K32:K39)</f>
        <v>0</v>
      </c>
      <c r="L41" s="160"/>
      <c r="M41" s="137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37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4" t="s">
        <v>107</v>
      </c>
      <c r="D47" s="42"/>
      <c r="E47" s="42"/>
      <c r="F47" s="42"/>
      <c r="G47" s="42"/>
      <c r="H47" s="42"/>
      <c r="I47" s="42"/>
      <c r="J47" s="42"/>
      <c r="K47" s="42"/>
      <c r="L47" s="42"/>
      <c r="M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17</v>
      </c>
      <c r="D49" s="42"/>
      <c r="E49" s="42"/>
      <c r="F49" s="42"/>
      <c r="G49" s="42"/>
      <c r="H49" s="42"/>
      <c r="I49" s="42"/>
      <c r="J49" s="42"/>
      <c r="K49" s="42"/>
      <c r="L49" s="42"/>
      <c r="M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65" t="str">
        <f>E7</f>
        <v>Komunikace pro lokalitu RD, Smidary</v>
      </c>
      <c r="F50" s="33"/>
      <c r="G50" s="33"/>
      <c r="H50" s="33"/>
      <c r="I50" s="42"/>
      <c r="J50" s="42"/>
      <c r="K50" s="42"/>
      <c r="L50" s="42"/>
      <c r="M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3" t="s">
        <v>102</v>
      </c>
      <c r="D51" s="42"/>
      <c r="E51" s="42"/>
      <c r="F51" s="42"/>
      <c r="G51" s="42"/>
      <c r="H51" s="42"/>
      <c r="I51" s="42"/>
      <c r="J51" s="42"/>
      <c r="K51" s="42"/>
      <c r="L51" s="42"/>
      <c r="M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6.5" customHeight="1">
      <c r="A52" s="40"/>
      <c r="B52" s="41"/>
      <c r="C52" s="42"/>
      <c r="D52" s="42"/>
      <c r="E52" s="71" t="str">
        <f>E9</f>
        <v>VON - Vedlejší rozpočtové náklady</v>
      </c>
      <c r="F52" s="42"/>
      <c r="G52" s="42"/>
      <c r="H52" s="42"/>
      <c r="I52" s="42"/>
      <c r="J52" s="42"/>
      <c r="K52" s="42"/>
      <c r="L52" s="42"/>
      <c r="M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2" customHeight="1">
      <c r="A54" s="40"/>
      <c r="B54" s="41"/>
      <c r="C54" s="33" t="s">
        <v>23</v>
      </c>
      <c r="D54" s="42"/>
      <c r="E54" s="42"/>
      <c r="F54" s="28" t="str">
        <f>F12</f>
        <v xml:space="preserve"> </v>
      </c>
      <c r="G54" s="42"/>
      <c r="H54" s="42"/>
      <c r="I54" s="33" t="s">
        <v>25</v>
      </c>
      <c r="J54" s="74" t="str">
        <f>IF(J12="","",J12)</f>
        <v>9. 6. 2024</v>
      </c>
      <c r="K54" s="42"/>
      <c r="L54" s="42"/>
      <c r="M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5.15" customHeight="1">
      <c r="A56" s="40"/>
      <c r="B56" s="41"/>
      <c r="C56" s="33" t="s">
        <v>31</v>
      </c>
      <c r="D56" s="42"/>
      <c r="E56" s="42"/>
      <c r="F56" s="28" t="str">
        <f>E15</f>
        <v>Obec Lužec</v>
      </c>
      <c r="G56" s="42"/>
      <c r="H56" s="42"/>
      <c r="I56" s="33" t="s">
        <v>38</v>
      </c>
      <c r="J56" s="38" t="str">
        <f>E21</f>
        <v>PROJSTAVHK</v>
      </c>
      <c r="K56" s="42"/>
      <c r="L56" s="42"/>
      <c r="M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5.15" customHeight="1">
      <c r="A57" s="40"/>
      <c r="B57" s="41"/>
      <c r="C57" s="33" t="s">
        <v>36</v>
      </c>
      <c r="D57" s="42"/>
      <c r="E57" s="42"/>
      <c r="F57" s="28" t="str">
        <f>IF(E18="","",E18)</f>
        <v>Vyplň údaj</v>
      </c>
      <c r="G57" s="42"/>
      <c r="H57" s="42"/>
      <c r="I57" s="33" t="s">
        <v>40</v>
      </c>
      <c r="J57" s="38" t="str">
        <f>E24</f>
        <v>Daniel Kadavý</v>
      </c>
      <c r="K57" s="42"/>
      <c r="L57" s="42"/>
      <c r="M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9.28" customHeight="1">
      <c r="A59" s="40"/>
      <c r="B59" s="41"/>
      <c r="C59" s="166" t="s">
        <v>108</v>
      </c>
      <c r="D59" s="167"/>
      <c r="E59" s="167"/>
      <c r="F59" s="167"/>
      <c r="G59" s="167"/>
      <c r="H59" s="167"/>
      <c r="I59" s="168" t="s">
        <v>109</v>
      </c>
      <c r="J59" s="168" t="s">
        <v>110</v>
      </c>
      <c r="K59" s="168" t="s">
        <v>111</v>
      </c>
      <c r="L59" s="167"/>
      <c r="M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137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2.8" customHeight="1">
      <c r="A61" s="40"/>
      <c r="B61" s="41"/>
      <c r="C61" s="169" t="s">
        <v>78</v>
      </c>
      <c r="D61" s="42"/>
      <c r="E61" s="42"/>
      <c r="F61" s="42"/>
      <c r="G61" s="42"/>
      <c r="H61" s="42"/>
      <c r="I61" s="104">
        <f>Q86</f>
        <v>0</v>
      </c>
      <c r="J61" s="104">
        <f>R86</f>
        <v>0</v>
      </c>
      <c r="K61" s="104">
        <f>K86</f>
        <v>0</v>
      </c>
      <c r="L61" s="42"/>
      <c r="M61" s="137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U61" s="18" t="s">
        <v>112</v>
      </c>
    </row>
    <row r="62" s="9" customFormat="1" ht="24.96" customHeight="1">
      <c r="A62" s="9"/>
      <c r="B62" s="170"/>
      <c r="C62" s="171"/>
      <c r="D62" s="172" t="s">
        <v>586</v>
      </c>
      <c r="E62" s="173"/>
      <c r="F62" s="173"/>
      <c r="G62" s="173"/>
      <c r="H62" s="173"/>
      <c r="I62" s="174">
        <f>Q87</f>
        <v>0</v>
      </c>
      <c r="J62" s="174">
        <f>R87</f>
        <v>0</v>
      </c>
      <c r="K62" s="174">
        <f>K87</f>
        <v>0</v>
      </c>
      <c r="L62" s="171"/>
      <c r="M62" s="17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6"/>
      <c r="C63" s="177"/>
      <c r="D63" s="178" t="s">
        <v>587</v>
      </c>
      <c r="E63" s="179"/>
      <c r="F63" s="179"/>
      <c r="G63" s="179"/>
      <c r="H63" s="179"/>
      <c r="I63" s="180">
        <f>Q88</f>
        <v>0</v>
      </c>
      <c r="J63" s="180">
        <f>R88</f>
        <v>0</v>
      </c>
      <c r="K63" s="180">
        <f>K88</f>
        <v>0</v>
      </c>
      <c r="L63" s="177"/>
      <c r="M63" s="18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6"/>
      <c r="C64" s="177"/>
      <c r="D64" s="178" t="s">
        <v>588</v>
      </c>
      <c r="E64" s="179"/>
      <c r="F64" s="179"/>
      <c r="G64" s="179"/>
      <c r="H64" s="179"/>
      <c r="I64" s="180">
        <f>Q96</f>
        <v>0</v>
      </c>
      <c r="J64" s="180">
        <f>R96</f>
        <v>0</v>
      </c>
      <c r="K64" s="180">
        <f>K96</f>
        <v>0</v>
      </c>
      <c r="L64" s="177"/>
      <c r="M64" s="18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6"/>
      <c r="C65" s="177"/>
      <c r="D65" s="178" t="s">
        <v>589</v>
      </c>
      <c r="E65" s="179"/>
      <c r="F65" s="179"/>
      <c r="G65" s="179"/>
      <c r="H65" s="179"/>
      <c r="I65" s="180">
        <f>Q106</f>
        <v>0</v>
      </c>
      <c r="J65" s="180">
        <f>R106</f>
        <v>0</v>
      </c>
      <c r="K65" s="180">
        <f>K106</f>
        <v>0</v>
      </c>
      <c r="L65" s="177"/>
      <c r="M65" s="18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6"/>
      <c r="C66" s="177"/>
      <c r="D66" s="178" t="s">
        <v>590</v>
      </c>
      <c r="E66" s="179"/>
      <c r="F66" s="179"/>
      <c r="G66" s="179"/>
      <c r="H66" s="179"/>
      <c r="I66" s="180">
        <f>Q110</f>
        <v>0</v>
      </c>
      <c r="J66" s="180">
        <f>R110</f>
        <v>0</v>
      </c>
      <c r="K66" s="180">
        <f>K110</f>
        <v>0</v>
      </c>
      <c r="L66" s="177"/>
      <c r="M66" s="18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13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4" t="s">
        <v>116</v>
      </c>
      <c r="D73" s="42"/>
      <c r="E73" s="42"/>
      <c r="F73" s="42"/>
      <c r="G73" s="42"/>
      <c r="H73" s="42"/>
      <c r="I73" s="42"/>
      <c r="J73" s="42"/>
      <c r="K73" s="42"/>
      <c r="L73" s="42"/>
      <c r="M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3" t="s">
        <v>17</v>
      </c>
      <c r="D75" s="42"/>
      <c r="E75" s="42"/>
      <c r="F75" s="42"/>
      <c r="G75" s="42"/>
      <c r="H75" s="42"/>
      <c r="I75" s="42"/>
      <c r="J75" s="42"/>
      <c r="K75" s="42"/>
      <c r="L75" s="42"/>
      <c r="M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5" t="str">
        <f>E7</f>
        <v>Komunikace pro lokalitu RD, Smidary</v>
      </c>
      <c r="F76" s="33"/>
      <c r="G76" s="33"/>
      <c r="H76" s="33"/>
      <c r="I76" s="42"/>
      <c r="J76" s="42"/>
      <c r="K76" s="42"/>
      <c r="L76" s="42"/>
      <c r="M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102</v>
      </c>
      <c r="D77" s="42"/>
      <c r="E77" s="42"/>
      <c r="F77" s="42"/>
      <c r="G77" s="42"/>
      <c r="H77" s="42"/>
      <c r="I77" s="42"/>
      <c r="J77" s="42"/>
      <c r="K77" s="42"/>
      <c r="L77" s="42"/>
      <c r="M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VON - Vedlejší rozpočtové náklady</v>
      </c>
      <c r="F78" s="42"/>
      <c r="G78" s="42"/>
      <c r="H78" s="42"/>
      <c r="I78" s="42"/>
      <c r="J78" s="42"/>
      <c r="K78" s="42"/>
      <c r="L78" s="42"/>
      <c r="M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3" t="s">
        <v>23</v>
      </c>
      <c r="D80" s="42"/>
      <c r="E80" s="42"/>
      <c r="F80" s="28" t="str">
        <f>F12</f>
        <v xml:space="preserve"> </v>
      </c>
      <c r="G80" s="42"/>
      <c r="H80" s="42"/>
      <c r="I80" s="33" t="s">
        <v>25</v>
      </c>
      <c r="J80" s="74" t="str">
        <f>IF(J12="","",J12)</f>
        <v>9. 6. 2024</v>
      </c>
      <c r="K80" s="42"/>
      <c r="L80" s="42"/>
      <c r="M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3" t="s">
        <v>31</v>
      </c>
      <c r="D82" s="42"/>
      <c r="E82" s="42"/>
      <c r="F82" s="28" t="str">
        <f>E15</f>
        <v>Obec Lužec</v>
      </c>
      <c r="G82" s="42"/>
      <c r="H82" s="42"/>
      <c r="I82" s="33" t="s">
        <v>38</v>
      </c>
      <c r="J82" s="38" t="str">
        <f>E21</f>
        <v>PROJSTAVHK</v>
      </c>
      <c r="K82" s="42"/>
      <c r="L82" s="42"/>
      <c r="M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3" t="s">
        <v>36</v>
      </c>
      <c r="D83" s="42"/>
      <c r="E83" s="42"/>
      <c r="F83" s="28" t="str">
        <f>IF(E18="","",E18)</f>
        <v>Vyplň údaj</v>
      </c>
      <c r="G83" s="42"/>
      <c r="H83" s="42"/>
      <c r="I83" s="33" t="s">
        <v>40</v>
      </c>
      <c r="J83" s="38" t="str">
        <f>E24</f>
        <v>Daniel Kadavý</v>
      </c>
      <c r="K83" s="42"/>
      <c r="L83" s="42"/>
      <c r="M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82"/>
      <c r="B85" s="183"/>
      <c r="C85" s="184" t="s">
        <v>117</v>
      </c>
      <c r="D85" s="185" t="s">
        <v>63</v>
      </c>
      <c r="E85" s="185" t="s">
        <v>59</v>
      </c>
      <c r="F85" s="185" t="s">
        <v>60</v>
      </c>
      <c r="G85" s="185" t="s">
        <v>118</v>
      </c>
      <c r="H85" s="185" t="s">
        <v>119</v>
      </c>
      <c r="I85" s="185" t="s">
        <v>120</v>
      </c>
      <c r="J85" s="185" t="s">
        <v>121</v>
      </c>
      <c r="K85" s="185" t="s">
        <v>111</v>
      </c>
      <c r="L85" s="186" t="s">
        <v>122</v>
      </c>
      <c r="M85" s="187"/>
      <c r="N85" s="94" t="s">
        <v>33</v>
      </c>
      <c r="O85" s="95" t="s">
        <v>48</v>
      </c>
      <c r="P85" s="95" t="s">
        <v>123</v>
      </c>
      <c r="Q85" s="95" t="s">
        <v>124</v>
      </c>
      <c r="R85" s="95" t="s">
        <v>125</v>
      </c>
      <c r="S85" s="95" t="s">
        <v>126</v>
      </c>
      <c r="T85" s="95" t="s">
        <v>127</v>
      </c>
      <c r="U85" s="95" t="s">
        <v>128</v>
      </c>
      <c r="V85" s="95" t="s">
        <v>129</v>
      </c>
      <c r="W85" s="95" t="s">
        <v>130</v>
      </c>
      <c r="X85" s="96" t="s">
        <v>131</v>
      </c>
      <c r="Y85" s="182"/>
      <c r="Z85" s="182"/>
      <c r="AA85" s="182"/>
      <c r="AB85" s="182"/>
      <c r="AC85" s="182"/>
      <c r="AD85" s="182"/>
      <c r="AE85" s="182"/>
    </row>
    <row r="86" s="2" customFormat="1" ht="22.8" customHeight="1">
      <c r="A86" s="40"/>
      <c r="B86" s="41"/>
      <c r="C86" s="101" t="s">
        <v>132</v>
      </c>
      <c r="D86" s="42"/>
      <c r="E86" s="42"/>
      <c r="F86" s="42"/>
      <c r="G86" s="42"/>
      <c r="H86" s="42"/>
      <c r="I86" s="42"/>
      <c r="J86" s="42"/>
      <c r="K86" s="188">
        <f>BK86</f>
        <v>0</v>
      </c>
      <c r="L86" s="42"/>
      <c r="M86" s="46"/>
      <c r="N86" s="97"/>
      <c r="O86" s="189"/>
      <c r="P86" s="98"/>
      <c r="Q86" s="190">
        <f>Q87</f>
        <v>0</v>
      </c>
      <c r="R86" s="190">
        <f>R87</f>
        <v>0</v>
      </c>
      <c r="S86" s="98"/>
      <c r="T86" s="191">
        <f>T87</f>
        <v>0</v>
      </c>
      <c r="U86" s="98"/>
      <c r="V86" s="191">
        <f>V87</f>
        <v>0</v>
      </c>
      <c r="W86" s="98"/>
      <c r="X86" s="192">
        <f>X87</f>
        <v>0</v>
      </c>
      <c r="Y86" s="40"/>
      <c r="Z86" s="40"/>
      <c r="AA86" s="40"/>
      <c r="AB86" s="40"/>
      <c r="AC86" s="40"/>
      <c r="AD86" s="40"/>
      <c r="AE86" s="40"/>
      <c r="AT86" s="18" t="s">
        <v>79</v>
      </c>
      <c r="AU86" s="18" t="s">
        <v>112</v>
      </c>
      <c r="BK86" s="193">
        <f>BK87</f>
        <v>0</v>
      </c>
    </row>
    <row r="87" s="12" customFormat="1" ht="25.92" customHeight="1">
      <c r="A87" s="12"/>
      <c r="B87" s="194"/>
      <c r="C87" s="195"/>
      <c r="D87" s="196" t="s">
        <v>79</v>
      </c>
      <c r="E87" s="197" t="s">
        <v>591</v>
      </c>
      <c r="F87" s="197" t="s">
        <v>98</v>
      </c>
      <c r="G87" s="195"/>
      <c r="H87" s="195"/>
      <c r="I87" s="198"/>
      <c r="J87" s="198"/>
      <c r="K87" s="199">
        <f>BK87</f>
        <v>0</v>
      </c>
      <c r="L87" s="195"/>
      <c r="M87" s="200"/>
      <c r="N87" s="201"/>
      <c r="O87" s="202"/>
      <c r="P87" s="202"/>
      <c r="Q87" s="203">
        <f>Q88+Q96+Q106+Q110</f>
        <v>0</v>
      </c>
      <c r="R87" s="203">
        <f>R88+R96+R106+R110</f>
        <v>0</v>
      </c>
      <c r="S87" s="202"/>
      <c r="T87" s="204">
        <f>T88+T96+T106+T110</f>
        <v>0</v>
      </c>
      <c r="U87" s="202"/>
      <c r="V87" s="204">
        <f>V88+V96+V106+V110</f>
        <v>0</v>
      </c>
      <c r="W87" s="202"/>
      <c r="X87" s="205">
        <f>X88+X96+X106+X110</f>
        <v>0</v>
      </c>
      <c r="Y87" s="12"/>
      <c r="Z87" s="12"/>
      <c r="AA87" s="12"/>
      <c r="AB87" s="12"/>
      <c r="AC87" s="12"/>
      <c r="AD87" s="12"/>
      <c r="AE87" s="12"/>
      <c r="AR87" s="206" t="s">
        <v>136</v>
      </c>
      <c r="AT87" s="207" t="s">
        <v>79</v>
      </c>
      <c r="AU87" s="207" t="s">
        <v>80</v>
      </c>
      <c r="AY87" s="206" t="s">
        <v>135</v>
      </c>
      <c r="BK87" s="208">
        <f>BK88+BK96+BK106+BK110</f>
        <v>0</v>
      </c>
    </row>
    <row r="88" s="12" customFormat="1" ht="22.8" customHeight="1">
      <c r="A88" s="12"/>
      <c r="B88" s="194"/>
      <c r="C88" s="195"/>
      <c r="D88" s="196" t="s">
        <v>79</v>
      </c>
      <c r="E88" s="209" t="s">
        <v>592</v>
      </c>
      <c r="F88" s="209" t="s">
        <v>593</v>
      </c>
      <c r="G88" s="195"/>
      <c r="H88" s="195"/>
      <c r="I88" s="198"/>
      <c r="J88" s="198"/>
      <c r="K88" s="210">
        <f>BK88</f>
        <v>0</v>
      </c>
      <c r="L88" s="195"/>
      <c r="M88" s="200"/>
      <c r="N88" s="201"/>
      <c r="O88" s="202"/>
      <c r="P88" s="202"/>
      <c r="Q88" s="203">
        <f>SUM(Q89:Q95)</f>
        <v>0</v>
      </c>
      <c r="R88" s="203">
        <f>SUM(R89:R95)</f>
        <v>0</v>
      </c>
      <c r="S88" s="202"/>
      <c r="T88" s="204">
        <f>SUM(T89:T95)</f>
        <v>0</v>
      </c>
      <c r="U88" s="202"/>
      <c r="V88" s="204">
        <f>SUM(V89:V95)</f>
        <v>0</v>
      </c>
      <c r="W88" s="202"/>
      <c r="X88" s="205">
        <f>SUM(X89:X95)</f>
        <v>0</v>
      </c>
      <c r="Y88" s="12"/>
      <c r="Z88" s="12"/>
      <c r="AA88" s="12"/>
      <c r="AB88" s="12"/>
      <c r="AC88" s="12"/>
      <c r="AD88" s="12"/>
      <c r="AE88" s="12"/>
      <c r="AR88" s="206" t="s">
        <v>136</v>
      </c>
      <c r="AT88" s="207" t="s">
        <v>79</v>
      </c>
      <c r="AU88" s="207" t="s">
        <v>88</v>
      </c>
      <c r="AY88" s="206" t="s">
        <v>135</v>
      </c>
      <c r="BK88" s="208">
        <f>SUM(BK89:BK95)</f>
        <v>0</v>
      </c>
    </row>
    <row r="89" s="2" customFormat="1" ht="24.15" customHeight="1">
      <c r="A89" s="40"/>
      <c r="B89" s="41"/>
      <c r="C89" s="211" t="s">
        <v>88</v>
      </c>
      <c r="D89" s="211" t="s">
        <v>138</v>
      </c>
      <c r="E89" s="212" t="s">
        <v>594</v>
      </c>
      <c r="F89" s="213" t="s">
        <v>595</v>
      </c>
      <c r="G89" s="214" t="s">
        <v>596</v>
      </c>
      <c r="H89" s="215">
        <v>1</v>
      </c>
      <c r="I89" s="216"/>
      <c r="J89" s="216"/>
      <c r="K89" s="217">
        <f>ROUND(P89*H89,2)</f>
        <v>0</v>
      </c>
      <c r="L89" s="213" t="s">
        <v>142</v>
      </c>
      <c r="M89" s="46"/>
      <c r="N89" s="218" t="s">
        <v>33</v>
      </c>
      <c r="O89" s="219" t="s">
        <v>49</v>
      </c>
      <c r="P89" s="220">
        <f>I89+J89</f>
        <v>0</v>
      </c>
      <c r="Q89" s="220">
        <f>ROUND(I89*H89,2)</f>
        <v>0</v>
      </c>
      <c r="R89" s="220">
        <f>ROUND(J89*H89,2)</f>
        <v>0</v>
      </c>
      <c r="S89" s="86"/>
      <c r="T89" s="221">
        <f>S89*H89</f>
        <v>0</v>
      </c>
      <c r="U89" s="221">
        <v>0</v>
      </c>
      <c r="V89" s="221">
        <f>U89*H89</f>
        <v>0</v>
      </c>
      <c r="W89" s="221">
        <v>0</v>
      </c>
      <c r="X89" s="222">
        <f>W89*H89</f>
        <v>0</v>
      </c>
      <c r="Y89" s="40"/>
      <c r="Z89" s="40"/>
      <c r="AA89" s="40"/>
      <c r="AB89" s="40"/>
      <c r="AC89" s="40"/>
      <c r="AD89" s="40"/>
      <c r="AE89" s="40"/>
      <c r="AR89" s="223" t="s">
        <v>597</v>
      </c>
      <c r="AT89" s="223" t="s">
        <v>138</v>
      </c>
      <c r="AU89" s="223" t="s">
        <v>90</v>
      </c>
      <c r="AY89" s="18" t="s">
        <v>135</v>
      </c>
      <c r="BE89" s="224">
        <f>IF(O89="základní",K89,0)</f>
        <v>0</v>
      </c>
      <c r="BF89" s="224">
        <f>IF(O89="snížená",K89,0)</f>
        <v>0</v>
      </c>
      <c r="BG89" s="224">
        <f>IF(O89="zákl. přenesená",K89,0)</f>
        <v>0</v>
      </c>
      <c r="BH89" s="224">
        <f>IF(O89="sníž. přenesená",K89,0)</f>
        <v>0</v>
      </c>
      <c r="BI89" s="224">
        <f>IF(O89="nulová",K89,0)</f>
        <v>0</v>
      </c>
      <c r="BJ89" s="18" t="s">
        <v>88</v>
      </c>
      <c r="BK89" s="224">
        <f>ROUND(P89*H89,2)</f>
        <v>0</v>
      </c>
      <c r="BL89" s="18" t="s">
        <v>597</v>
      </c>
      <c r="BM89" s="223" t="s">
        <v>598</v>
      </c>
    </row>
    <row r="90" s="2" customFormat="1">
      <c r="A90" s="40"/>
      <c r="B90" s="41"/>
      <c r="C90" s="42"/>
      <c r="D90" s="225" t="s">
        <v>145</v>
      </c>
      <c r="E90" s="42"/>
      <c r="F90" s="226" t="s">
        <v>595</v>
      </c>
      <c r="G90" s="42"/>
      <c r="H90" s="42"/>
      <c r="I90" s="227"/>
      <c r="J90" s="227"/>
      <c r="K90" s="42"/>
      <c r="L90" s="42"/>
      <c r="M90" s="46"/>
      <c r="N90" s="228"/>
      <c r="O90" s="229"/>
      <c r="P90" s="86"/>
      <c r="Q90" s="86"/>
      <c r="R90" s="86"/>
      <c r="S90" s="86"/>
      <c r="T90" s="86"/>
      <c r="U90" s="86"/>
      <c r="V90" s="86"/>
      <c r="W90" s="86"/>
      <c r="X90" s="87"/>
      <c r="Y90" s="40"/>
      <c r="Z90" s="40"/>
      <c r="AA90" s="40"/>
      <c r="AB90" s="40"/>
      <c r="AC90" s="40"/>
      <c r="AD90" s="40"/>
      <c r="AE90" s="40"/>
      <c r="AT90" s="18" t="s">
        <v>145</v>
      </c>
      <c r="AU90" s="18" t="s">
        <v>90</v>
      </c>
    </row>
    <row r="91" s="2" customFormat="1">
      <c r="A91" s="40"/>
      <c r="B91" s="41"/>
      <c r="C91" s="42"/>
      <c r="D91" s="230" t="s">
        <v>147</v>
      </c>
      <c r="E91" s="42"/>
      <c r="F91" s="231" t="s">
        <v>599</v>
      </c>
      <c r="G91" s="42"/>
      <c r="H91" s="42"/>
      <c r="I91" s="227"/>
      <c r="J91" s="227"/>
      <c r="K91" s="42"/>
      <c r="L91" s="42"/>
      <c r="M91" s="46"/>
      <c r="N91" s="228"/>
      <c r="O91" s="229"/>
      <c r="P91" s="86"/>
      <c r="Q91" s="86"/>
      <c r="R91" s="86"/>
      <c r="S91" s="86"/>
      <c r="T91" s="86"/>
      <c r="U91" s="86"/>
      <c r="V91" s="86"/>
      <c r="W91" s="86"/>
      <c r="X91" s="87"/>
      <c r="Y91" s="40"/>
      <c r="Z91" s="40"/>
      <c r="AA91" s="40"/>
      <c r="AB91" s="40"/>
      <c r="AC91" s="40"/>
      <c r="AD91" s="40"/>
      <c r="AE91" s="40"/>
      <c r="AT91" s="18" t="s">
        <v>147</v>
      </c>
      <c r="AU91" s="18" t="s">
        <v>90</v>
      </c>
    </row>
    <row r="92" s="2" customFormat="1">
      <c r="A92" s="40"/>
      <c r="B92" s="41"/>
      <c r="C92" s="42"/>
      <c r="D92" s="225" t="s">
        <v>233</v>
      </c>
      <c r="E92" s="42"/>
      <c r="F92" s="264" t="s">
        <v>600</v>
      </c>
      <c r="G92" s="42"/>
      <c r="H92" s="42"/>
      <c r="I92" s="227"/>
      <c r="J92" s="227"/>
      <c r="K92" s="42"/>
      <c r="L92" s="42"/>
      <c r="M92" s="46"/>
      <c r="N92" s="228"/>
      <c r="O92" s="229"/>
      <c r="P92" s="86"/>
      <c r="Q92" s="86"/>
      <c r="R92" s="86"/>
      <c r="S92" s="86"/>
      <c r="T92" s="86"/>
      <c r="U92" s="86"/>
      <c r="V92" s="86"/>
      <c r="W92" s="86"/>
      <c r="X92" s="87"/>
      <c r="Y92" s="40"/>
      <c r="Z92" s="40"/>
      <c r="AA92" s="40"/>
      <c r="AB92" s="40"/>
      <c r="AC92" s="40"/>
      <c r="AD92" s="40"/>
      <c r="AE92" s="40"/>
      <c r="AT92" s="18" t="s">
        <v>233</v>
      </c>
      <c r="AU92" s="18" t="s">
        <v>90</v>
      </c>
    </row>
    <row r="93" s="2" customFormat="1" ht="24.15" customHeight="1">
      <c r="A93" s="40"/>
      <c r="B93" s="41"/>
      <c r="C93" s="211" t="s">
        <v>90</v>
      </c>
      <c r="D93" s="211" t="s">
        <v>138</v>
      </c>
      <c r="E93" s="212" t="s">
        <v>601</v>
      </c>
      <c r="F93" s="213" t="s">
        <v>602</v>
      </c>
      <c r="G93" s="214" t="s">
        <v>596</v>
      </c>
      <c r="H93" s="215">
        <v>1</v>
      </c>
      <c r="I93" s="216"/>
      <c r="J93" s="216"/>
      <c r="K93" s="217">
        <f>ROUND(P93*H93,2)</f>
        <v>0</v>
      </c>
      <c r="L93" s="213" t="s">
        <v>142</v>
      </c>
      <c r="M93" s="46"/>
      <c r="N93" s="218" t="s">
        <v>33</v>
      </c>
      <c r="O93" s="219" t="s">
        <v>49</v>
      </c>
      <c r="P93" s="220">
        <f>I93+J93</f>
        <v>0</v>
      </c>
      <c r="Q93" s="220">
        <f>ROUND(I93*H93,2)</f>
        <v>0</v>
      </c>
      <c r="R93" s="220">
        <f>ROUND(J93*H93,2)</f>
        <v>0</v>
      </c>
      <c r="S93" s="86"/>
      <c r="T93" s="221">
        <f>S93*H93</f>
        <v>0</v>
      </c>
      <c r="U93" s="221">
        <v>0</v>
      </c>
      <c r="V93" s="221">
        <f>U93*H93</f>
        <v>0</v>
      </c>
      <c r="W93" s="221">
        <v>0</v>
      </c>
      <c r="X93" s="222">
        <f>W93*H93</f>
        <v>0</v>
      </c>
      <c r="Y93" s="40"/>
      <c r="Z93" s="40"/>
      <c r="AA93" s="40"/>
      <c r="AB93" s="40"/>
      <c r="AC93" s="40"/>
      <c r="AD93" s="40"/>
      <c r="AE93" s="40"/>
      <c r="AR93" s="223" t="s">
        <v>597</v>
      </c>
      <c r="AT93" s="223" t="s">
        <v>138</v>
      </c>
      <c r="AU93" s="223" t="s">
        <v>90</v>
      </c>
      <c r="AY93" s="18" t="s">
        <v>135</v>
      </c>
      <c r="BE93" s="224">
        <f>IF(O93="základní",K93,0)</f>
        <v>0</v>
      </c>
      <c r="BF93" s="224">
        <f>IF(O93="snížená",K93,0)</f>
        <v>0</v>
      </c>
      <c r="BG93" s="224">
        <f>IF(O93="zákl. přenesená",K93,0)</f>
        <v>0</v>
      </c>
      <c r="BH93" s="224">
        <f>IF(O93="sníž. přenesená",K93,0)</f>
        <v>0</v>
      </c>
      <c r="BI93" s="224">
        <f>IF(O93="nulová",K93,0)</f>
        <v>0</v>
      </c>
      <c r="BJ93" s="18" t="s">
        <v>88</v>
      </c>
      <c r="BK93" s="224">
        <f>ROUND(P93*H93,2)</f>
        <v>0</v>
      </c>
      <c r="BL93" s="18" t="s">
        <v>597</v>
      </c>
      <c r="BM93" s="223" t="s">
        <v>603</v>
      </c>
    </row>
    <row r="94" s="2" customFormat="1">
      <c r="A94" s="40"/>
      <c r="B94" s="41"/>
      <c r="C94" s="42"/>
      <c r="D94" s="225" t="s">
        <v>145</v>
      </c>
      <c r="E94" s="42"/>
      <c r="F94" s="226" t="s">
        <v>602</v>
      </c>
      <c r="G94" s="42"/>
      <c r="H94" s="42"/>
      <c r="I94" s="227"/>
      <c r="J94" s="227"/>
      <c r="K94" s="42"/>
      <c r="L94" s="42"/>
      <c r="M94" s="46"/>
      <c r="N94" s="228"/>
      <c r="O94" s="229"/>
      <c r="P94" s="86"/>
      <c r="Q94" s="86"/>
      <c r="R94" s="86"/>
      <c r="S94" s="86"/>
      <c r="T94" s="86"/>
      <c r="U94" s="86"/>
      <c r="V94" s="86"/>
      <c r="W94" s="86"/>
      <c r="X94" s="87"/>
      <c r="Y94" s="40"/>
      <c r="Z94" s="40"/>
      <c r="AA94" s="40"/>
      <c r="AB94" s="40"/>
      <c r="AC94" s="40"/>
      <c r="AD94" s="40"/>
      <c r="AE94" s="40"/>
      <c r="AT94" s="18" t="s">
        <v>145</v>
      </c>
      <c r="AU94" s="18" t="s">
        <v>90</v>
      </c>
    </row>
    <row r="95" s="2" customFormat="1">
      <c r="A95" s="40"/>
      <c r="B95" s="41"/>
      <c r="C95" s="42"/>
      <c r="D95" s="230" t="s">
        <v>147</v>
      </c>
      <c r="E95" s="42"/>
      <c r="F95" s="231" t="s">
        <v>604</v>
      </c>
      <c r="G95" s="42"/>
      <c r="H95" s="42"/>
      <c r="I95" s="227"/>
      <c r="J95" s="227"/>
      <c r="K95" s="42"/>
      <c r="L95" s="42"/>
      <c r="M95" s="46"/>
      <c r="N95" s="228"/>
      <c r="O95" s="229"/>
      <c r="P95" s="86"/>
      <c r="Q95" s="86"/>
      <c r="R95" s="86"/>
      <c r="S95" s="86"/>
      <c r="T95" s="86"/>
      <c r="U95" s="86"/>
      <c r="V95" s="86"/>
      <c r="W95" s="86"/>
      <c r="X95" s="87"/>
      <c r="Y95" s="40"/>
      <c r="Z95" s="40"/>
      <c r="AA95" s="40"/>
      <c r="AB95" s="40"/>
      <c r="AC95" s="40"/>
      <c r="AD95" s="40"/>
      <c r="AE95" s="40"/>
      <c r="AT95" s="18" t="s">
        <v>147</v>
      </c>
      <c r="AU95" s="18" t="s">
        <v>90</v>
      </c>
    </row>
    <row r="96" s="12" customFormat="1" ht="22.8" customHeight="1">
      <c r="A96" s="12"/>
      <c r="B96" s="194"/>
      <c r="C96" s="195"/>
      <c r="D96" s="196" t="s">
        <v>79</v>
      </c>
      <c r="E96" s="209" t="s">
        <v>605</v>
      </c>
      <c r="F96" s="209" t="s">
        <v>606</v>
      </c>
      <c r="G96" s="195"/>
      <c r="H96" s="195"/>
      <c r="I96" s="198"/>
      <c r="J96" s="198"/>
      <c r="K96" s="210">
        <f>BK96</f>
        <v>0</v>
      </c>
      <c r="L96" s="195"/>
      <c r="M96" s="200"/>
      <c r="N96" s="201"/>
      <c r="O96" s="202"/>
      <c r="P96" s="202"/>
      <c r="Q96" s="203">
        <f>SUM(Q97:Q105)</f>
        <v>0</v>
      </c>
      <c r="R96" s="203">
        <f>SUM(R97:R105)</f>
        <v>0</v>
      </c>
      <c r="S96" s="202"/>
      <c r="T96" s="204">
        <f>SUM(T97:T105)</f>
        <v>0</v>
      </c>
      <c r="U96" s="202"/>
      <c r="V96" s="204">
        <f>SUM(V97:V105)</f>
        <v>0</v>
      </c>
      <c r="W96" s="202"/>
      <c r="X96" s="205">
        <f>SUM(X97:X105)</f>
        <v>0</v>
      </c>
      <c r="Y96" s="12"/>
      <c r="Z96" s="12"/>
      <c r="AA96" s="12"/>
      <c r="AB96" s="12"/>
      <c r="AC96" s="12"/>
      <c r="AD96" s="12"/>
      <c r="AE96" s="12"/>
      <c r="AR96" s="206" t="s">
        <v>136</v>
      </c>
      <c r="AT96" s="207" t="s">
        <v>79</v>
      </c>
      <c r="AU96" s="207" t="s">
        <v>88</v>
      </c>
      <c r="AY96" s="206" t="s">
        <v>135</v>
      </c>
      <c r="BK96" s="208">
        <f>SUM(BK97:BK105)</f>
        <v>0</v>
      </c>
    </row>
    <row r="97" s="2" customFormat="1" ht="24.15" customHeight="1">
      <c r="A97" s="40"/>
      <c r="B97" s="41"/>
      <c r="C97" s="211" t="s">
        <v>155</v>
      </c>
      <c r="D97" s="211" t="s">
        <v>138</v>
      </c>
      <c r="E97" s="212" t="s">
        <v>607</v>
      </c>
      <c r="F97" s="213" t="s">
        <v>608</v>
      </c>
      <c r="G97" s="214" t="s">
        <v>596</v>
      </c>
      <c r="H97" s="215">
        <v>1</v>
      </c>
      <c r="I97" s="216"/>
      <c r="J97" s="216"/>
      <c r="K97" s="217">
        <f>ROUND(P97*H97,2)</f>
        <v>0</v>
      </c>
      <c r="L97" s="213" t="s">
        <v>142</v>
      </c>
      <c r="M97" s="46"/>
      <c r="N97" s="218" t="s">
        <v>33</v>
      </c>
      <c r="O97" s="219" t="s">
        <v>49</v>
      </c>
      <c r="P97" s="220">
        <f>I97+J97</f>
        <v>0</v>
      </c>
      <c r="Q97" s="220">
        <f>ROUND(I97*H97,2)</f>
        <v>0</v>
      </c>
      <c r="R97" s="220">
        <f>ROUND(J97*H97,2)</f>
        <v>0</v>
      </c>
      <c r="S97" s="86"/>
      <c r="T97" s="221">
        <f>S97*H97</f>
        <v>0</v>
      </c>
      <c r="U97" s="221">
        <v>0</v>
      </c>
      <c r="V97" s="221">
        <f>U97*H97</f>
        <v>0</v>
      </c>
      <c r="W97" s="221">
        <v>0</v>
      </c>
      <c r="X97" s="222">
        <f>W97*H97</f>
        <v>0</v>
      </c>
      <c r="Y97" s="40"/>
      <c r="Z97" s="40"/>
      <c r="AA97" s="40"/>
      <c r="AB97" s="40"/>
      <c r="AC97" s="40"/>
      <c r="AD97" s="40"/>
      <c r="AE97" s="40"/>
      <c r="AR97" s="223" t="s">
        <v>597</v>
      </c>
      <c r="AT97" s="223" t="s">
        <v>138</v>
      </c>
      <c r="AU97" s="223" t="s">
        <v>90</v>
      </c>
      <c r="AY97" s="18" t="s">
        <v>135</v>
      </c>
      <c r="BE97" s="224">
        <f>IF(O97="základní",K97,0)</f>
        <v>0</v>
      </c>
      <c r="BF97" s="224">
        <f>IF(O97="snížená",K97,0)</f>
        <v>0</v>
      </c>
      <c r="BG97" s="224">
        <f>IF(O97="zákl. přenesená",K97,0)</f>
        <v>0</v>
      </c>
      <c r="BH97" s="224">
        <f>IF(O97="sníž. přenesená",K97,0)</f>
        <v>0</v>
      </c>
      <c r="BI97" s="224">
        <f>IF(O97="nulová",K97,0)</f>
        <v>0</v>
      </c>
      <c r="BJ97" s="18" t="s">
        <v>88</v>
      </c>
      <c r="BK97" s="224">
        <f>ROUND(P97*H97,2)</f>
        <v>0</v>
      </c>
      <c r="BL97" s="18" t="s">
        <v>597</v>
      </c>
      <c r="BM97" s="223" t="s">
        <v>609</v>
      </c>
    </row>
    <row r="98" s="2" customFormat="1">
      <c r="A98" s="40"/>
      <c r="B98" s="41"/>
      <c r="C98" s="42"/>
      <c r="D98" s="225" t="s">
        <v>145</v>
      </c>
      <c r="E98" s="42"/>
      <c r="F98" s="226" t="s">
        <v>608</v>
      </c>
      <c r="G98" s="42"/>
      <c r="H98" s="42"/>
      <c r="I98" s="227"/>
      <c r="J98" s="227"/>
      <c r="K98" s="42"/>
      <c r="L98" s="42"/>
      <c r="M98" s="46"/>
      <c r="N98" s="228"/>
      <c r="O98" s="229"/>
      <c r="P98" s="86"/>
      <c r="Q98" s="86"/>
      <c r="R98" s="86"/>
      <c r="S98" s="86"/>
      <c r="T98" s="86"/>
      <c r="U98" s="86"/>
      <c r="V98" s="86"/>
      <c r="W98" s="86"/>
      <c r="X98" s="87"/>
      <c r="Y98" s="40"/>
      <c r="Z98" s="40"/>
      <c r="AA98" s="40"/>
      <c r="AB98" s="40"/>
      <c r="AC98" s="40"/>
      <c r="AD98" s="40"/>
      <c r="AE98" s="40"/>
      <c r="AT98" s="18" t="s">
        <v>145</v>
      </c>
      <c r="AU98" s="18" t="s">
        <v>90</v>
      </c>
    </row>
    <row r="99" s="2" customFormat="1">
      <c r="A99" s="40"/>
      <c r="B99" s="41"/>
      <c r="C99" s="42"/>
      <c r="D99" s="230" t="s">
        <v>147</v>
      </c>
      <c r="E99" s="42"/>
      <c r="F99" s="231" t="s">
        <v>610</v>
      </c>
      <c r="G99" s="42"/>
      <c r="H99" s="42"/>
      <c r="I99" s="227"/>
      <c r="J99" s="227"/>
      <c r="K99" s="42"/>
      <c r="L99" s="42"/>
      <c r="M99" s="46"/>
      <c r="N99" s="228"/>
      <c r="O99" s="229"/>
      <c r="P99" s="86"/>
      <c r="Q99" s="86"/>
      <c r="R99" s="86"/>
      <c r="S99" s="86"/>
      <c r="T99" s="86"/>
      <c r="U99" s="86"/>
      <c r="V99" s="86"/>
      <c r="W99" s="86"/>
      <c r="X99" s="87"/>
      <c r="Y99" s="40"/>
      <c r="Z99" s="40"/>
      <c r="AA99" s="40"/>
      <c r="AB99" s="40"/>
      <c r="AC99" s="40"/>
      <c r="AD99" s="40"/>
      <c r="AE99" s="40"/>
      <c r="AT99" s="18" t="s">
        <v>147</v>
      </c>
      <c r="AU99" s="18" t="s">
        <v>90</v>
      </c>
    </row>
    <row r="100" s="2" customFormat="1" ht="24.15" customHeight="1">
      <c r="A100" s="40"/>
      <c r="B100" s="41"/>
      <c r="C100" s="211" t="s">
        <v>143</v>
      </c>
      <c r="D100" s="211" t="s">
        <v>138</v>
      </c>
      <c r="E100" s="212" t="s">
        <v>611</v>
      </c>
      <c r="F100" s="213" t="s">
        <v>612</v>
      </c>
      <c r="G100" s="214" t="s">
        <v>596</v>
      </c>
      <c r="H100" s="215">
        <v>1</v>
      </c>
      <c r="I100" s="216"/>
      <c r="J100" s="216"/>
      <c r="K100" s="217">
        <f>ROUND(P100*H100,2)</f>
        <v>0</v>
      </c>
      <c r="L100" s="213" t="s">
        <v>142</v>
      </c>
      <c r="M100" s="46"/>
      <c r="N100" s="218" t="s">
        <v>33</v>
      </c>
      <c r="O100" s="219" t="s">
        <v>49</v>
      </c>
      <c r="P100" s="220">
        <f>I100+J100</f>
        <v>0</v>
      </c>
      <c r="Q100" s="220">
        <f>ROUND(I100*H100,2)</f>
        <v>0</v>
      </c>
      <c r="R100" s="220">
        <f>ROUND(J100*H100,2)</f>
        <v>0</v>
      </c>
      <c r="S100" s="86"/>
      <c r="T100" s="221">
        <f>S100*H100</f>
        <v>0</v>
      </c>
      <c r="U100" s="221">
        <v>0</v>
      </c>
      <c r="V100" s="221">
        <f>U100*H100</f>
        <v>0</v>
      </c>
      <c r="W100" s="221">
        <v>0</v>
      </c>
      <c r="X100" s="222">
        <f>W100*H100</f>
        <v>0</v>
      </c>
      <c r="Y100" s="40"/>
      <c r="Z100" s="40"/>
      <c r="AA100" s="40"/>
      <c r="AB100" s="40"/>
      <c r="AC100" s="40"/>
      <c r="AD100" s="40"/>
      <c r="AE100" s="40"/>
      <c r="AR100" s="223" t="s">
        <v>597</v>
      </c>
      <c r="AT100" s="223" t="s">
        <v>138</v>
      </c>
      <c r="AU100" s="223" t="s">
        <v>90</v>
      </c>
      <c r="AY100" s="18" t="s">
        <v>135</v>
      </c>
      <c r="BE100" s="224">
        <f>IF(O100="základní",K100,0)</f>
        <v>0</v>
      </c>
      <c r="BF100" s="224">
        <f>IF(O100="snížená",K100,0)</f>
        <v>0</v>
      </c>
      <c r="BG100" s="224">
        <f>IF(O100="zákl. přenesená",K100,0)</f>
        <v>0</v>
      </c>
      <c r="BH100" s="224">
        <f>IF(O100="sníž. přenesená",K100,0)</f>
        <v>0</v>
      </c>
      <c r="BI100" s="224">
        <f>IF(O100="nulová",K100,0)</f>
        <v>0</v>
      </c>
      <c r="BJ100" s="18" t="s">
        <v>88</v>
      </c>
      <c r="BK100" s="224">
        <f>ROUND(P100*H100,2)</f>
        <v>0</v>
      </c>
      <c r="BL100" s="18" t="s">
        <v>597</v>
      </c>
      <c r="BM100" s="223" t="s">
        <v>613</v>
      </c>
    </row>
    <row r="101" s="2" customFormat="1">
      <c r="A101" s="40"/>
      <c r="B101" s="41"/>
      <c r="C101" s="42"/>
      <c r="D101" s="225" t="s">
        <v>145</v>
      </c>
      <c r="E101" s="42"/>
      <c r="F101" s="226" t="s">
        <v>612</v>
      </c>
      <c r="G101" s="42"/>
      <c r="H101" s="42"/>
      <c r="I101" s="227"/>
      <c r="J101" s="227"/>
      <c r="K101" s="42"/>
      <c r="L101" s="42"/>
      <c r="M101" s="46"/>
      <c r="N101" s="228"/>
      <c r="O101" s="229"/>
      <c r="P101" s="86"/>
      <c r="Q101" s="86"/>
      <c r="R101" s="86"/>
      <c r="S101" s="86"/>
      <c r="T101" s="86"/>
      <c r="U101" s="86"/>
      <c r="V101" s="86"/>
      <c r="W101" s="86"/>
      <c r="X101" s="87"/>
      <c r="Y101" s="40"/>
      <c r="Z101" s="40"/>
      <c r="AA101" s="40"/>
      <c r="AB101" s="40"/>
      <c r="AC101" s="40"/>
      <c r="AD101" s="40"/>
      <c r="AE101" s="40"/>
      <c r="AT101" s="18" t="s">
        <v>145</v>
      </c>
      <c r="AU101" s="18" t="s">
        <v>90</v>
      </c>
    </row>
    <row r="102" s="2" customFormat="1">
      <c r="A102" s="40"/>
      <c r="B102" s="41"/>
      <c r="C102" s="42"/>
      <c r="D102" s="230" t="s">
        <v>147</v>
      </c>
      <c r="E102" s="42"/>
      <c r="F102" s="231" t="s">
        <v>614</v>
      </c>
      <c r="G102" s="42"/>
      <c r="H102" s="42"/>
      <c r="I102" s="227"/>
      <c r="J102" s="227"/>
      <c r="K102" s="42"/>
      <c r="L102" s="42"/>
      <c r="M102" s="46"/>
      <c r="N102" s="228"/>
      <c r="O102" s="229"/>
      <c r="P102" s="86"/>
      <c r="Q102" s="86"/>
      <c r="R102" s="86"/>
      <c r="S102" s="86"/>
      <c r="T102" s="86"/>
      <c r="U102" s="86"/>
      <c r="V102" s="86"/>
      <c r="W102" s="86"/>
      <c r="X102" s="87"/>
      <c r="Y102" s="40"/>
      <c r="Z102" s="40"/>
      <c r="AA102" s="40"/>
      <c r="AB102" s="40"/>
      <c r="AC102" s="40"/>
      <c r="AD102" s="40"/>
      <c r="AE102" s="40"/>
      <c r="AT102" s="18" t="s">
        <v>147</v>
      </c>
      <c r="AU102" s="18" t="s">
        <v>90</v>
      </c>
    </row>
    <row r="103" s="2" customFormat="1" ht="24.15" customHeight="1">
      <c r="A103" s="40"/>
      <c r="B103" s="41"/>
      <c r="C103" s="211" t="s">
        <v>136</v>
      </c>
      <c r="D103" s="211" t="s">
        <v>138</v>
      </c>
      <c r="E103" s="212" t="s">
        <v>615</v>
      </c>
      <c r="F103" s="213" t="s">
        <v>616</v>
      </c>
      <c r="G103" s="214" t="s">
        <v>596</v>
      </c>
      <c r="H103" s="215">
        <v>1</v>
      </c>
      <c r="I103" s="216"/>
      <c r="J103" s="216"/>
      <c r="K103" s="217">
        <f>ROUND(P103*H103,2)</f>
        <v>0</v>
      </c>
      <c r="L103" s="213" t="s">
        <v>142</v>
      </c>
      <c r="M103" s="46"/>
      <c r="N103" s="218" t="s">
        <v>33</v>
      </c>
      <c r="O103" s="219" t="s">
        <v>49</v>
      </c>
      <c r="P103" s="220">
        <f>I103+J103</f>
        <v>0</v>
      </c>
      <c r="Q103" s="220">
        <f>ROUND(I103*H103,2)</f>
        <v>0</v>
      </c>
      <c r="R103" s="220">
        <f>ROUND(J103*H103,2)</f>
        <v>0</v>
      </c>
      <c r="S103" s="86"/>
      <c r="T103" s="221">
        <f>S103*H103</f>
        <v>0</v>
      </c>
      <c r="U103" s="221">
        <v>0</v>
      </c>
      <c r="V103" s="221">
        <f>U103*H103</f>
        <v>0</v>
      </c>
      <c r="W103" s="221">
        <v>0</v>
      </c>
      <c r="X103" s="222">
        <f>W103*H103</f>
        <v>0</v>
      </c>
      <c r="Y103" s="40"/>
      <c r="Z103" s="40"/>
      <c r="AA103" s="40"/>
      <c r="AB103" s="40"/>
      <c r="AC103" s="40"/>
      <c r="AD103" s="40"/>
      <c r="AE103" s="40"/>
      <c r="AR103" s="223" t="s">
        <v>597</v>
      </c>
      <c r="AT103" s="223" t="s">
        <v>138</v>
      </c>
      <c r="AU103" s="223" t="s">
        <v>90</v>
      </c>
      <c r="AY103" s="18" t="s">
        <v>135</v>
      </c>
      <c r="BE103" s="224">
        <f>IF(O103="základní",K103,0)</f>
        <v>0</v>
      </c>
      <c r="BF103" s="224">
        <f>IF(O103="snížená",K103,0)</f>
        <v>0</v>
      </c>
      <c r="BG103" s="224">
        <f>IF(O103="zákl. přenesená",K103,0)</f>
        <v>0</v>
      </c>
      <c r="BH103" s="224">
        <f>IF(O103="sníž. přenesená",K103,0)</f>
        <v>0</v>
      </c>
      <c r="BI103" s="224">
        <f>IF(O103="nulová",K103,0)</f>
        <v>0</v>
      </c>
      <c r="BJ103" s="18" t="s">
        <v>88</v>
      </c>
      <c r="BK103" s="224">
        <f>ROUND(P103*H103,2)</f>
        <v>0</v>
      </c>
      <c r="BL103" s="18" t="s">
        <v>597</v>
      </c>
      <c r="BM103" s="223" t="s">
        <v>617</v>
      </c>
    </row>
    <row r="104" s="2" customFormat="1">
      <c r="A104" s="40"/>
      <c r="B104" s="41"/>
      <c r="C104" s="42"/>
      <c r="D104" s="225" t="s">
        <v>145</v>
      </c>
      <c r="E104" s="42"/>
      <c r="F104" s="226" t="s">
        <v>616</v>
      </c>
      <c r="G104" s="42"/>
      <c r="H104" s="42"/>
      <c r="I104" s="227"/>
      <c r="J104" s="227"/>
      <c r="K104" s="42"/>
      <c r="L104" s="42"/>
      <c r="M104" s="46"/>
      <c r="N104" s="228"/>
      <c r="O104" s="229"/>
      <c r="P104" s="86"/>
      <c r="Q104" s="86"/>
      <c r="R104" s="86"/>
      <c r="S104" s="86"/>
      <c r="T104" s="86"/>
      <c r="U104" s="86"/>
      <c r="V104" s="86"/>
      <c r="W104" s="86"/>
      <c r="X104" s="87"/>
      <c r="Y104" s="40"/>
      <c r="Z104" s="40"/>
      <c r="AA104" s="40"/>
      <c r="AB104" s="40"/>
      <c r="AC104" s="40"/>
      <c r="AD104" s="40"/>
      <c r="AE104" s="40"/>
      <c r="AT104" s="18" t="s">
        <v>145</v>
      </c>
      <c r="AU104" s="18" t="s">
        <v>90</v>
      </c>
    </row>
    <row r="105" s="2" customFormat="1">
      <c r="A105" s="40"/>
      <c r="B105" s="41"/>
      <c r="C105" s="42"/>
      <c r="D105" s="230" t="s">
        <v>147</v>
      </c>
      <c r="E105" s="42"/>
      <c r="F105" s="231" t="s">
        <v>618</v>
      </c>
      <c r="G105" s="42"/>
      <c r="H105" s="42"/>
      <c r="I105" s="227"/>
      <c r="J105" s="227"/>
      <c r="K105" s="42"/>
      <c r="L105" s="42"/>
      <c r="M105" s="46"/>
      <c r="N105" s="228"/>
      <c r="O105" s="229"/>
      <c r="P105" s="86"/>
      <c r="Q105" s="86"/>
      <c r="R105" s="86"/>
      <c r="S105" s="86"/>
      <c r="T105" s="86"/>
      <c r="U105" s="86"/>
      <c r="V105" s="86"/>
      <c r="W105" s="86"/>
      <c r="X105" s="87"/>
      <c r="Y105" s="40"/>
      <c r="Z105" s="40"/>
      <c r="AA105" s="40"/>
      <c r="AB105" s="40"/>
      <c r="AC105" s="40"/>
      <c r="AD105" s="40"/>
      <c r="AE105" s="40"/>
      <c r="AT105" s="18" t="s">
        <v>147</v>
      </c>
      <c r="AU105" s="18" t="s">
        <v>90</v>
      </c>
    </row>
    <row r="106" s="12" customFormat="1" ht="22.8" customHeight="1">
      <c r="A106" s="12"/>
      <c r="B106" s="194"/>
      <c r="C106" s="195"/>
      <c r="D106" s="196" t="s">
        <v>79</v>
      </c>
      <c r="E106" s="209" t="s">
        <v>619</v>
      </c>
      <c r="F106" s="209" t="s">
        <v>620</v>
      </c>
      <c r="G106" s="195"/>
      <c r="H106" s="195"/>
      <c r="I106" s="198"/>
      <c r="J106" s="198"/>
      <c r="K106" s="210">
        <f>BK106</f>
        <v>0</v>
      </c>
      <c r="L106" s="195"/>
      <c r="M106" s="200"/>
      <c r="N106" s="201"/>
      <c r="O106" s="202"/>
      <c r="P106" s="202"/>
      <c r="Q106" s="203">
        <f>SUM(Q107:Q109)</f>
        <v>0</v>
      </c>
      <c r="R106" s="203">
        <f>SUM(R107:R109)</f>
        <v>0</v>
      </c>
      <c r="S106" s="202"/>
      <c r="T106" s="204">
        <f>SUM(T107:T109)</f>
        <v>0</v>
      </c>
      <c r="U106" s="202"/>
      <c r="V106" s="204">
        <f>SUM(V107:V109)</f>
        <v>0</v>
      </c>
      <c r="W106" s="202"/>
      <c r="X106" s="205">
        <f>SUM(X107:X109)</f>
        <v>0</v>
      </c>
      <c r="Y106" s="12"/>
      <c r="Z106" s="12"/>
      <c r="AA106" s="12"/>
      <c r="AB106" s="12"/>
      <c r="AC106" s="12"/>
      <c r="AD106" s="12"/>
      <c r="AE106" s="12"/>
      <c r="AR106" s="206" t="s">
        <v>136</v>
      </c>
      <c r="AT106" s="207" t="s">
        <v>79</v>
      </c>
      <c r="AU106" s="207" t="s">
        <v>88</v>
      </c>
      <c r="AY106" s="206" t="s">
        <v>135</v>
      </c>
      <c r="BK106" s="208">
        <f>SUM(BK107:BK109)</f>
        <v>0</v>
      </c>
    </row>
    <row r="107" s="2" customFormat="1" ht="24.15" customHeight="1">
      <c r="A107" s="40"/>
      <c r="B107" s="41"/>
      <c r="C107" s="211" t="s">
        <v>201</v>
      </c>
      <c r="D107" s="211" t="s">
        <v>138</v>
      </c>
      <c r="E107" s="212" t="s">
        <v>621</v>
      </c>
      <c r="F107" s="213" t="s">
        <v>622</v>
      </c>
      <c r="G107" s="214" t="s">
        <v>596</v>
      </c>
      <c r="H107" s="215">
        <v>20</v>
      </c>
      <c r="I107" s="216"/>
      <c r="J107" s="216"/>
      <c r="K107" s="217">
        <f>ROUND(P107*H107,2)</f>
        <v>0</v>
      </c>
      <c r="L107" s="213" t="s">
        <v>142</v>
      </c>
      <c r="M107" s="46"/>
      <c r="N107" s="218" t="s">
        <v>33</v>
      </c>
      <c r="O107" s="219" t="s">
        <v>49</v>
      </c>
      <c r="P107" s="220">
        <f>I107+J107</f>
        <v>0</v>
      </c>
      <c r="Q107" s="220">
        <f>ROUND(I107*H107,2)</f>
        <v>0</v>
      </c>
      <c r="R107" s="220">
        <f>ROUND(J107*H107,2)</f>
        <v>0</v>
      </c>
      <c r="S107" s="86"/>
      <c r="T107" s="221">
        <f>S107*H107</f>
        <v>0</v>
      </c>
      <c r="U107" s="221">
        <v>0</v>
      </c>
      <c r="V107" s="221">
        <f>U107*H107</f>
        <v>0</v>
      </c>
      <c r="W107" s="221">
        <v>0</v>
      </c>
      <c r="X107" s="222">
        <f>W107*H107</f>
        <v>0</v>
      </c>
      <c r="Y107" s="40"/>
      <c r="Z107" s="40"/>
      <c r="AA107" s="40"/>
      <c r="AB107" s="40"/>
      <c r="AC107" s="40"/>
      <c r="AD107" s="40"/>
      <c r="AE107" s="40"/>
      <c r="AR107" s="223" t="s">
        <v>597</v>
      </c>
      <c r="AT107" s="223" t="s">
        <v>138</v>
      </c>
      <c r="AU107" s="223" t="s">
        <v>90</v>
      </c>
      <c r="AY107" s="18" t="s">
        <v>135</v>
      </c>
      <c r="BE107" s="224">
        <f>IF(O107="základní",K107,0)</f>
        <v>0</v>
      </c>
      <c r="BF107" s="224">
        <f>IF(O107="snížená",K107,0)</f>
        <v>0</v>
      </c>
      <c r="BG107" s="224">
        <f>IF(O107="zákl. přenesená",K107,0)</f>
        <v>0</v>
      </c>
      <c r="BH107" s="224">
        <f>IF(O107="sníž. přenesená",K107,0)</f>
        <v>0</v>
      </c>
      <c r="BI107" s="224">
        <f>IF(O107="nulová",K107,0)</f>
        <v>0</v>
      </c>
      <c r="BJ107" s="18" t="s">
        <v>88</v>
      </c>
      <c r="BK107" s="224">
        <f>ROUND(P107*H107,2)</f>
        <v>0</v>
      </c>
      <c r="BL107" s="18" t="s">
        <v>597</v>
      </c>
      <c r="BM107" s="223" t="s">
        <v>623</v>
      </c>
    </row>
    <row r="108" s="2" customFormat="1">
      <c r="A108" s="40"/>
      <c r="B108" s="41"/>
      <c r="C108" s="42"/>
      <c r="D108" s="225" t="s">
        <v>145</v>
      </c>
      <c r="E108" s="42"/>
      <c r="F108" s="226" t="s">
        <v>622</v>
      </c>
      <c r="G108" s="42"/>
      <c r="H108" s="42"/>
      <c r="I108" s="227"/>
      <c r="J108" s="227"/>
      <c r="K108" s="42"/>
      <c r="L108" s="42"/>
      <c r="M108" s="46"/>
      <c r="N108" s="228"/>
      <c r="O108" s="229"/>
      <c r="P108" s="86"/>
      <c r="Q108" s="86"/>
      <c r="R108" s="86"/>
      <c r="S108" s="86"/>
      <c r="T108" s="86"/>
      <c r="U108" s="86"/>
      <c r="V108" s="86"/>
      <c r="W108" s="86"/>
      <c r="X108" s="87"/>
      <c r="Y108" s="40"/>
      <c r="Z108" s="40"/>
      <c r="AA108" s="40"/>
      <c r="AB108" s="40"/>
      <c r="AC108" s="40"/>
      <c r="AD108" s="40"/>
      <c r="AE108" s="40"/>
      <c r="AT108" s="18" t="s">
        <v>145</v>
      </c>
      <c r="AU108" s="18" t="s">
        <v>90</v>
      </c>
    </row>
    <row r="109" s="2" customFormat="1">
      <c r="A109" s="40"/>
      <c r="B109" s="41"/>
      <c r="C109" s="42"/>
      <c r="D109" s="230" t="s">
        <v>147</v>
      </c>
      <c r="E109" s="42"/>
      <c r="F109" s="231" t="s">
        <v>624</v>
      </c>
      <c r="G109" s="42"/>
      <c r="H109" s="42"/>
      <c r="I109" s="227"/>
      <c r="J109" s="227"/>
      <c r="K109" s="42"/>
      <c r="L109" s="42"/>
      <c r="M109" s="46"/>
      <c r="N109" s="228"/>
      <c r="O109" s="229"/>
      <c r="P109" s="86"/>
      <c r="Q109" s="86"/>
      <c r="R109" s="86"/>
      <c r="S109" s="86"/>
      <c r="T109" s="86"/>
      <c r="U109" s="86"/>
      <c r="V109" s="86"/>
      <c r="W109" s="86"/>
      <c r="X109" s="87"/>
      <c r="Y109" s="40"/>
      <c r="Z109" s="40"/>
      <c r="AA109" s="40"/>
      <c r="AB109" s="40"/>
      <c r="AC109" s="40"/>
      <c r="AD109" s="40"/>
      <c r="AE109" s="40"/>
      <c r="AT109" s="18" t="s">
        <v>147</v>
      </c>
      <c r="AU109" s="18" t="s">
        <v>90</v>
      </c>
    </row>
    <row r="110" s="12" customFormat="1" ht="22.8" customHeight="1">
      <c r="A110" s="12"/>
      <c r="B110" s="194"/>
      <c r="C110" s="195"/>
      <c r="D110" s="196" t="s">
        <v>79</v>
      </c>
      <c r="E110" s="209" t="s">
        <v>625</v>
      </c>
      <c r="F110" s="209" t="s">
        <v>626</v>
      </c>
      <c r="G110" s="195"/>
      <c r="H110" s="195"/>
      <c r="I110" s="198"/>
      <c r="J110" s="198"/>
      <c r="K110" s="210">
        <f>BK110</f>
        <v>0</v>
      </c>
      <c r="L110" s="195"/>
      <c r="M110" s="200"/>
      <c r="N110" s="201"/>
      <c r="O110" s="202"/>
      <c r="P110" s="202"/>
      <c r="Q110" s="203">
        <f>SUM(Q111:Q116)</f>
        <v>0</v>
      </c>
      <c r="R110" s="203">
        <f>SUM(R111:R116)</f>
        <v>0</v>
      </c>
      <c r="S110" s="202"/>
      <c r="T110" s="204">
        <f>SUM(T111:T116)</f>
        <v>0</v>
      </c>
      <c r="U110" s="202"/>
      <c r="V110" s="204">
        <f>SUM(V111:V116)</f>
        <v>0</v>
      </c>
      <c r="W110" s="202"/>
      <c r="X110" s="205">
        <f>SUM(X111:X116)</f>
        <v>0</v>
      </c>
      <c r="Y110" s="12"/>
      <c r="Z110" s="12"/>
      <c r="AA110" s="12"/>
      <c r="AB110" s="12"/>
      <c r="AC110" s="12"/>
      <c r="AD110" s="12"/>
      <c r="AE110" s="12"/>
      <c r="AR110" s="206" t="s">
        <v>136</v>
      </c>
      <c r="AT110" s="207" t="s">
        <v>79</v>
      </c>
      <c r="AU110" s="207" t="s">
        <v>88</v>
      </c>
      <c r="AY110" s="206" t="s">
        <v>135</v>
      </c>
      <c r="BK110" s="208">
        <f>SUM(BK111:BK116)</f>
        <v>0</v>
      </c>
    </row>
    <row r="111" s="2" customFormat="1" ht="24.15" customHeight="1">
      <c r="A111" s="40"/>
      <c r="B111" s="41"/>
      <c r="C111" s="211" t="s">
        <v>211</v>
      </c>
      <c r="D111" s="211" t="s">
        <v>138</v>
      </c>
      <c r="E111" s="212" t="s">
        <v>627</v>
      </c>
      <c r="F111" s="213" t="s">
        <v>628</v>
      </c>
      <c r="G111" s="214" t="s">
        <v>596</v>
      </c>
      <c r="H111" s="215">
        <v>1</v>
      </c>
      <c r="I111" s="216"/>
      <c r="J111" s="216"/>
      <c r="K111" s="217">
        <f>ROUND(P111*H111,2)</f>
        <v>0</v>
      </c>
      <c r="L111" s="213" t="s">
        <v>142</v>
      </c>
      <c r="M111" s="46"/>
      <c r="N111" s="218" t="s">
        <v>33</v>
      </c>
      <c r="O111" s="219" t="s">
        <v>49</v>
      </c>
      <c r="P111" s="220">
        <f>I111+J111</f>
        <v>0</v>
      </c>
      <c r="Q111" s="220">
        <f>ROUND(I111*H111,2)</f>
        <v>0</v>
      </c>
      <c r="R111" s="220">
        <f>ROUND(J111*H111,2)</f>
        <v>0</v>
      </c>
      <c r="S111" s="86"/>
      <c r="T111" s="221">
        <f>S111*H111</f>
        <v>0</v>
      </c>
      <c r="U111" s="221">
        <v>0</v>
      </c>
      <c r="V111" s="221">
        <f>U111*H111</f>
        <v>0</v>
      </c>
      <c r="W111" s="221">
        <v>0</v>
      </c>
      <c r="X111" s="222">
        <f>W111*H111</f>
        <v>0</v>
      </c>
      <c r="Y111" s="40"/>
      <c r="Z111" s="40"/>
      <c r="AA111" s="40"/>
      <c r="AB111" s="40"/>
      <c r="AC111" s="40"/>
      <c r="AD111" s="40"/>
      <c r="AE111" s="40"/>
      <c r="AR111" s="223" t="s">
        <v>597</v>
      </c>
      <c r="AT111" s="223" t="s">
        <v>138</v>
      </c>
      <c r="AU111" s="223" t="s">
        <v>90</v>
      </c>
      <c r="AY111" s="18" t="s">
        <v>135</v>
      </c>
      <c r="BE111" s="224">
        <f>IF(O111="základní",K111,0)</f>
        <v>0</v>
      </c>
      <c r="BF111" s="224">
        <f>IF(O111="snížená",K111,0)</f>
        <v>0</v>
      </c>
      <c r="BG111" s="224">
        <f>IF(O111="zákl. přenesená",K111,0)</f>
        <v>0</v>
      </c>
      <c r="BH111" s="224">
        <f>IF(O111="sníž. přenesená",K111,0)</f>
        <v>0</v>
      </c>
      <c r="BI111" s="224">
        <f>IF(O111="nulová",K111,0)</f>
        <v>0</v>
      </c>
      <c r="BJ111" s="18" t="s">
        <v>88</v>
      </c>
      <c r="BK111" s="224">
        <f>ROUND(P111*H111,2)</f>
        <v>0</v>
      </c>
      <c r="BL111" s="18" t="s">
        <v>597</v>
      </c>
      <c r="BM111" s="223" t="s">
        <v>629</v>
      </c>
    </row>
    <row r="112" s="2" customFormat="1">
      <c r="A112" s="40"/>
      <c r="B112" s="41"/>
      <c r="C112" s="42"/>
      <c r="D112" s="225" t="s">
        <v>145</v>
      </c>
      <c r="E112" s="42"/>
      <c r="F112" s="226" t="s">
        <v>628</v>
      </c>
      <c r="G112" s="42"/>
      <c r="H112" s="42"/>
      <c r="I112" s="227"/>
      <c r="J112" s="227"/>
      <c r="K112" s="42"/>
      <c r="L112" s="42"/>
      <c r="M112" s="46"/>
      <c r="N112" s="228"/>
      <c r="O112" s="229"/>
      <c r="P112" s="86"/>
      <c r="Q112" s="86"/>
      <c r="R112" s="86"/>
      <c r="S112" s="86"/>
      <c r="T112" s="86"/>
      <c r="U112" s="86"/>
      <c r="V112" s="86"/>
      <c r="W112" s="86"/>
      <c r="X112" s="87"/>
      <c r="Y112" s="40"/>
      <c r="Z112" s="40"/>
      <c r="AA112" s="40"/>
      <c r="AB112" s="40"/>
      <c r="AC112" s="40"/>
      <c r="AD112" s="40"/>
      <c r="AE112" s="40"/>
      <c r="AT112" s="18" t="s">
        <v>145</v>
      </c>
      <c r="AU112" s="18" t="s">
        <v>90</v>
      </c>
    </row>
    <row r="113" s="2" customFormat="1">
      <c r="A113" s="40"/>
      <c r="B113" s="41"/>
      <c r="C113" s="42"/>
      <c r="D113" s="230" t="s">
        <v>147</v>
      </c>
      <c r="E113" s="42"/>
      <c r="F113" s="231" t="s">
        <v>630</v>
      </c>
      <c r="G113" s="42"/>
      <c r="H113" s="42"/>
      <c r="I113" s="227"/>
      <c r="J113" s="227"/>
      <c r="K113" s="42"/>
      <c r="L113" s="42"/>
      <c r="M113" s="46"/>
      <c r="N113" s="228"/>
      <c r="O113" s="229"/>
      <c r="P113" s="86"/>
      <c r="Q113" s="86"/>
      <c r="R113" s="86"/>
      <c r="S113" s="86"/>
      <c r="T113" s="86"/>
      <c r="U113" s="86"/>
      <c r="V113" s="86"/>
      <c r="W113" s="86"/>
      <c r="X113" s="87"/>
      <c r="Y113" s="40"/>
      <c r="Z113" s="40"/>
      <c r="AA113" s="40"/>
      <c r="AB113" s="40"/>
      <c r="AC113" s="40"/>
      <c r="AD113" s="40"/>
      <c r="AE113" s="40"/>
      <c r="AT113" s="18" t="s">
        <v>147</v>
      </c>
      <c r="AU113" s="18" t="s">
        <v>90</v>
      </c>
    </row>
    <row r="114" s="2" customFormat="1" ht="24.15" customHeight="1">
      <c r="A114" s="40"/>
      <c r="B114" s="41"/>
      <c r="C114" s="211" t="s">
        <v>181</v>
      </c>
      <c r="D114" s="211" t="s">
        <v>138</v>
      </c>
      <c r="E114" s="212" t="s">
        <v>631</v>
      </c>
      <c r="F114" s="213" t="s">
        <v>632</v>
      </c>
      <c r="G114" s="214" t="s">
        <v>596</v>
      </c>
      <c r="H114" s="215">
        <v>1</v>
      </c>
      <c r="I114" s="216"/>
      <c r="J114" s="216"/>
      <c r="K114" s="217">
        <f>ROUND(P114*H114,2)</f>
        <v>0</v>
      </c>
      <c r="L114" s="213" t="s">
        <v>142</v>
      </c>
      <c r="M114" s="46"/>
      <c r="N114" s="218" t="s">
        <v>33</v>
      </c>
      <c r="O114" s="219" t="s">
        <v>49</v>
      </c>
      <c r="P114" s="220">
        <f>I114+J114</f>
        <v>0</v>
      </c>
      <c r="Q114" s="220">
        <f>ROUND(I114*H114,2)</f>
        <v>0</v>
      </c>
      <c r="R114" s="220">
        <f>ROUND(J114*H114,2)</f>
        <v>0</v>
      </c>
      <c r="S114" s="86"/>
      <c r="T114" s="221">
        <f>S114*H114</f>
        <v>0</v>
      </c>
      <c r="U114" s="221">
        <v>0</v>
      </c>
      <c r="V114" s="221">
        <f>U114*H114</f>
        <v>0</v>
      </c>
      <c r="W114" s="221">
        <v>0</v>
      </c>
      <c r="X114" s="222">
        <f>W114*H114</f>
        <v>0</v>
      </c>
      <c r="Y114" s="40"/>
      <c r="Z114" s="40"/>
      <c r="AA114" s="40"/>
      <c r="AB114" s="40"/>
      <c r="AC114" s="40"/>
      <c r="AD114" s="40"/>
      <c r="AE114" s="40"/>
      <c r="AR114" s="223" t="s">
        <v>597</v>
      </c>
      <c r="AT114" s="223" t="s">
        <v>138</v>
      </c>
      <c r="AU114" s="223" t="s">
        <v>90</v>
      </c>
      <c r="AY114" s="18" t="s">
        <v>135</v>
      </c>
      <c r="BE114" s="224">
        <f>IF(O114="základní",K114,0)</f>
        <v>0</v>
      </c>
      <c r="BF114" s="224">
        <f>IF(O114="snížená",K114,0)</f>
        <v>0</v>
      </c>
      <c r="BG114" s="224">
        <f>IF(O114="zákl. přenesená",K114,0)</f>
        <v>0</v>
      </c>
      <c r="BH114" s="224">
        <f>IF(O114="sníž. přenesená",K114,0)</f>
        <v>0</v>
      </c>
      <c r="BI114" s="224">
        <f>IF(O114="nulová",K114,0)</f>
        <v>0</v>
      </c>
      <c r="BJ114" s="18" t="s">
        <v>88</v>
      </c>
      <c r="BK114" s="224">
        <f>ROUND(P114*H114,2)</f>
        <v>0</v>
      </c>
      <c r="BL114" s="18" t="s">
        <v>597</v>
      </c>
      <c r="BM114" s="223" t="s">
        <v>633</v>
      </c>
    </row>
    <row r="115" s="2" customFormat="1">
      <c r="A115" s="40"/>
      <c r="B115" s="41"/>
      <c r="C115" s="42"/>
      <c r="D115" s="225" t="s">
        <v>145</v>
      </c>
      <c r="E115" s="42"/>
      <c r="F115" s="226" t="s">
        <v>632</v>
      </c>
      <c r="G115" s="42"/>
      <c r="H115" s="42"/>
      <c r="I115" s="227"/>
      <c r="J115" s="227"/>
      <c r="K115" s="42"/>
      <c r="L115" s="42"/>
      <c r="M115" s="46"/>
      <c r="N115" s="228"/>
      <c r="O115" s="229"/>
      <c r="P115" s="86"/>
      <c r="Q115" s="86"/>
      <c r="R115" s="86"/>
      <c r="S115" s="86"/>
      <c r="T115" s="86"/>
      <c r="U115" s="86"/>
      <c r="V115" s="86"/>
      <c r="W115" s="86"/>
      <c r="X115" s="87"/>
      <c r="Y115" s="40"/>
      <c r="Z115" s="40"/>
      <c r="AA115" s="40"/>
      <c r="AB115" s="40"/>
      <c r="AC115" s="40"/>
      <c r="AD115" s="40"/>
      <c r="AE115" s="40"/>
      <c r="AT115" s="18" t="s">
        <v>145</v>
      </c>
      <c r="AU115" s="18" t="s">
        <v>90</v>
      </c>
    </row>
    <row r="116" s="2" customFormat="1">
      <c r="A116" s="40"/>
      <c r="B116" s="41"/>
      <c r="C116" s="42"/>
      <c r="D116" s="230" t="s">
        <v>147</v>
      </c>
      <c r="E116" s="42"/>
      <c r="F116" s="231" t="s">
        <v>634</v>
      </c>
      <c r="G116" s="42"/>
      <c r="H116" s="42"/>
      <c r="I116" s="227"/>
      <c r="J116" s="227"/>
      <c r="K116" s="42"/>
      <c r="L116" s="42"/>
      <c r="M116" s="46"/>
      <c r="N116" s="265"/>
      <c r="O116" s="266"/>
      <c r="P116" s="267"/>
      <c r="Q116" s="267"/>
      <c r="R116" s="267"/>
      <c r="S116" s="267"/>
      <c r="T116" s="267"/>
      <c r="U116" s="267"/>
      <c r="V116" s="267"/>
      <c r="W116" s="267"/>
      <c r="X116" s="268"/>
      <c r="Y116" s="40"/>
      <c r="Z116" s="40"/>
      <c r="AA116" s="40"/>
      <c r="AB116" s="40"/>
      <c r="AC116" s="40"/>
      <c r="AD116" s="40"/>
      <c r="AE116" s="40"/>
      <c r="AT116" s="18" t="s">
        <v>147</v>
      </c>
      <c r="AU116" s="18" t="s">
        <v>90</v>
      </c>
    </row>
    <row r="117" s="2" customFormat="1" ht="6.96" customHeight="1">
      <c r="A117" s="40"/>
      <c r="B117" s="61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46"/>
      <c r="N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</sheetData>
  <sheetProtection sheet="1" autoFilter="0" formatColumns="0" formatRows="0" objects="1" scenarios="1" spinCount="100000" saltValue="n+cgORdWmLcQkHrUy3ttVANVk3A6k5MJMEHhljvdpK9O9ipN6vM7ZoX/0bTB8J+5F/7SFYgqPV1BECANIdLpDg==" hashValue="1yMu85yL6rFHzY8Dja+zeA0SxA83XcvBwdkwaop+mocAYScqmR+Gg/HpEC7+dzsIVhpYZ3s5zfQF01GcWZRhag==" algorithmName="SHA-512" password="CC35"/>
  <autoFilter ref="C85:L116"/>
  <mergeCells count="9">
    <mergeCell ref="E7:H7"/>
    <mergeCell ref="E9:H9"/>
    <mergeCell ref="E18:H18"/>
    <mergeCell ref="E27:H27"/>
    <mergeCell ref="E50:H50"/>
    <mergeCell ref="E52:H52"/>
    <mergeCell ref="E76:H76"/>
    <mergeCell ref="E78:H78"/>
    <mergeCell ref="M2:Z2"/>
  </mergeCells>
  <hyperlinks>
    <hyperlink ref="F91" r:id="rId1" display="https://podminky.urs.cz/item/CS_URS_2024_01/012002000"/>
    <hyperlink ref="F95" r:id="rId2" display="https://podminky.urs.cz/item/CS_URS_2024_01/013254000"/>
    <hyperlink ref="F99" r:id="rId3" display="https://podminky.urs.cz/item/CS_URS_2024_01/031002000"/>
    <hyperlink ref="F102" r:id="rId4" display="https://podminky.urs.cz/item/CS_URS_2024_01/032002000"/>
    <hyperlink ref="F105" r:id="rId5" display="https://podminky.urs.cz/item/CS_URS_2024_01/039002000"/>
    <hyperlink ref="F109" r:id="rId6" display="https://podminky.urs.cz/item/CS_URS_2024_01/043154000"/>
    <hyperlink ref="F113" r:id="rId7" display="https://podminky.urs.cz/item/CS_URS_2024_01/072103001"/>
    <hyperlink ref="F116" r:id="rId8" display="https://podminky.urs.cz/item/CS_URS_2024_01/0751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69" customWidth="1"/>
    <col min="2" max="2" width="1.667969" style="269" customWidth="1"/>
    <col min="3" max="4" width="5" style="269" customWidth="1"/>
    <col min="5" max="5" width="11.66016" style="269" customWidth="1"/>
    <col min="6" max="6" width="9.160156" style="269" customWidth="1"/>
    <col min="7" max="7" width="5" style="269" customWidth="1"/>
    <col min="8" max="8" width="77.83203" style="269" customWidth="1"/>
    <col min="9" max="10" width="20" style="269" customWidth="1"/>
    <col min="11" max="11" width="1.667969" style="269" customWidth="1"/>
  </cols>
  <sheetData>
    <row r="1" s="1" customFormat="1" ht="37.5" customHeight="1"/>
    <row r="2" s="1" customFormat="1" ht="7.5" customHeight="1">
      <c r="B2" s="270"/>
      <c r="C2" s="271"/>
      <c r="D2" s="271"/>
      <c r="E2" s="271"/>
      <c r="F2" s="271"/>
      <c r="G2" s="271"/>
      <c r="H2" s="271"/>
      <c r="I2" s="271"/>
      <c r="J2" s="271"/>
      <c r="K2" s="272"/>
    </row>
    <row r="3" s="15" customFormat="1" ht="45" customHeight="1">
      <c r="B3" s="273"/>
      <c r="C3" s="274" t="s">
        <v>635</v>
      </c>
      <c r="D3" s="274"/>
      <c r="E3" s="274"/>
      <c r="F3" s="274"/>
      <c r="G3" s="274"/>
      <c r="H3" s="274"/>
      <c r="I3" s="274"/>
      <c r="J3" s="274"/>
      <c r="K3" s="275"/>
    </row>
    <row r="4" s="1" customFormat="1" ht="25.5" customHeight="1">
      <c r="B4" s="276"/>
      <c r="C4" s="277" t="s">
        <v>636</v>
      </c>
      <c r="D4" s="277"/>
      <c r="E4" s="277"/>
      <c r="F4" s="277"/>
      <c r="G4" s="277"/>
      <c r="H4" s="277"/>
      <c r="I4" s="277"/>
      <c r="J4" s="277"/>
      <c r="K4" s="278"/>
    </row>
    <row r="5" s="1" customFormat="1" ht="5.25" customHeight="1">
      <c r="B5" s="276"/>
      <c r="C5" s="279"/>
      <c r="D5" s="279"/>
      <c r="E5" s="279"/>
      <c r="F5" s="279"/>
      <c r="G5" s="279"/>
      <c r="H5" s="279"/>
      <c r="I5" s="279"/>
      <c r="J5" s="279"/>
      <c r="K5" s="278"/>
    </row>
    <row r="6" s="1" customFormat="1" ht="15" customHeight="1">
      <c r="B6" s="276"/>
      <c r="C6" s="280" t="s">
        <v>637</v>
      </c>
      <c r="D6" s="280"/>
      <c r="E6" s="280"/>
      <c r="F6" s="280"/>
      <c r="G6" s="280"/>
      <c r="H6" s="280"/>
      <c r="I6" s="280"/>
      <c r="J6" s="280"/>
      <c r="K6" s="278"/>
    </row>
    <row r="7" s="1" customFormat="1" ht="15" customHeight="1">
      <c r="B7" s="281"/>
      <c r="C7" s="280" t="s">
        <v>638</v>
      </c>
      <c r="D7" s="280"/>
      <c r="E7" s="280"/>
      <c r="F7" s="280"/>
      <c r="G7" s="280"/>
      <c r="H7" s="280"/>
      <c r="I7" s="280"/>
      <c r="J7" s="280"/>
      <c r="K7" s="278"/>
    </row>
    <row r="8" s="1" customFormat="1" ht="12.75" customHeight="1">
      <c r="B8" s="281"/>
      <c r="C8" s="280"/>
      <c r="D8" s="280"/>
      <c r="E8" s="280"/>
      <c r="F8" s="280"/>
      <c r="G8" s="280"/>
      <c r="H8" s="280"/>
      <c r="I8" s="280"/>
      <c r="J8" s="280"/>
      <c r="K8" s="278"/>
    </row>
    <row r="9" s="1" customFormat="1" ht="15" customHeight="1">
      <c r="B9" s="281"/>
      <c r="C9" s="280" t="s">
        <v>639</v>
      </c>
      <c r="D9" s="280"/>
      <c r="E9" s="280"/>
      <c r="F9" s="280"/>
      <c r="G9" s="280"/>
      <c r="H9" s="280"/>
      <c r="I9" s="280"/>
      <c r="J9" s="280"/>
      <c r="K9" s="278"/>
    </row>
    <row r="10" s="1" customFormat="1" ht="15" customHeight="1">
      <c r="B10" s="281"/>
      <c r="C10" s="280"/>
      <c r="D10" s="280" t="s">
        <v>640</v>
      </c>
      <c r="E10" s="280"/>
      <c r="F10" s="280"/>
      <c r="G10" s="280"/>
      <c r="H10" s="280"/>
      <c r="I10" s="280"/>
      <c r="J10" s="280"/>
      <c r="K10" s="278"/>
    </row>
    <row r="11" s="1" customFormat="1" ht="15" customHeight="1">
      <c r="B11" s="281"/>
      <c r="C11" s="282"/>
      <c r="D11" s="280" t="s">
        <v>641</v>
      </c>
      <c r="E11" s="280"/>
      <c r="F11" s="280"/>
      <c r="G11" s="280"/>
      <c r="H11" s="280"/>
      <c r="I11" s="280"/>
      <c r="J11" s="280"/>
      <c r="K11" s="278"/>
    </row>
    <row r="12" s="1" customFormat="1" ht="15" customHeight="1">
      <c r="B12" s="281"/>
      <c r="C12" s="282"/>
      <c r="D12" s="280"/>
      <c r="E12" s="280"/>
      <c r="F12" s="280"/>
      <c r="G12" s="280"/>
      <c r="H12" s="280"/>
      <c r="I12" s="280"/>
      <c r="J12" s="280"/>
      <c r="K12" s="278"/>
    </row>
    <row r="13" s="1" customFormat="1" ht="15" customHeight="1">
      <c r="B13" s="281"/>
      <c r="C13" s="282"/>
      <c r="D13" s="283" t="s">
        <v>642</v>
      </c>
      <c r="E13" s="280"/>
      <c r="F13" s="280"/>
      <c r="G13" s="280"/>
      <c r="H13" s="280"/>
      <c r="I13" s="280"/>
      <c r="J13" s="280"/>
      <c r="K13" s="278"/>
    </row>
    <row r="14" s="1" customFormat="1" ht="12.75" customHeight="1">
      <c r="B14" s="281"/>
      <c r="C14" s="282"/>
      <c r="D14" s="282"/>
      <c r="E14" s="282"/>
      <c r="F14" s="282"/>
      <c r="G14" s="282"/>
      <c r="H14" s="282"/>
      <c r="I14" s="282"/>
      <c r="J14" s="282"/>
      <c r="K14" s="278"/>
    </row>
    <row r="15" s="1" customFormat="1" ht="15" customHeight="1">
      <c r="B15" s="281"/>
      <c r="C15" s="282"/>
      <c r="D15" s="280" t="s">
        <v>643</v>
      </c>
      <c r="E15" s="280"/>
      <c r="F15" s="280"/>
      <c r="G15" s="280"/>
      <c r="H15" s="280"/>
      <c r="I15" s="280"/>
      <c r="J15" s="280"/>
      <c r="K15" s="278"/>
    </row>
    <row r="16" s="1" customFormat="1" ht="15" customHeight="1">
      <c r="B16" s="281"/>
      <c r="C16" s="282"/>
      <c r="D16" s="280" t="s">
        <v>644</v>
      </c>
      <c r="E16" s="280"/>
      <c r="F16" s="280"/>
      <c r="G16" s="280"/>
      <c r="H16" s="280"/>
      <c r="I16" s="280"/>
      <c r="J16" s="280"/>
      <c r="K16" s="278"/>
    </row>
    <row r="17" s="1" customFormat="1" ht="15" customHeight="1">
      <c r="B17" s="281"/>
      <c r="C17" s="282"/>
      <c r="D17" s="280" t="s">
        <v>645</v>
      </c>
      <c r="E17" s="280"/>
      <c r="F17" s="280"/>
      <c r="G17" s="280"/>
      <c r="H17" s="280"/>
      <c r="I17" s="280"/>
      <c r="J17" s="280"/>
      <c r="K17" s="278"/>
    </row>
    <row r="18" s="1" customFormat="1" ht="15" customHeight="1">
      <c r="B18" s="281"/>
      <c r="C18" s="282"/>
      <c r="D18" s="282"/>
      <c r="E18" s="284" t="s">
        <v>87</v>
      </c>
      <c r="F18" s="280" t="s">
        <v>646</v>
      </c>
      <c r="G18" s="280"/>
      <c r="H18" s="280"/>
      <c r="I18" s="280"/>
      <c r="J18" s="280"/>
      <c r="K18" s="278"/>
    </row>
    <row r="19" s="1" customFormat="1" ht="15" customHeight="1">
      <c r="B19" s="281"/>
      <c r="C19" s="282"/>
      <c r="D19" s="282"/>
      <c r="E19" s="284" t="s">
        <v>647</v>
      </c>
      <c r="F19" s="280" t="s">
        <v>648</v>
      </c>
      <c r="G19" s="280"/>
      <c r="H19" s="280"/>
      <c r="I19" s="280"/>
      <c r="J19" s="280"/>
      <c r="K19" s="278"/>
    </row>
    <row r="20" s="1" customFormat="1" ht="15" customHeight="1">
      <c r="B20" s="281"/>
      <c r="C20" s="282"/>
      <c r="D20" s="282"/>
      <c r="E20" s="284" t="s">
        <v>649</v>
      </c>
      <c r="F20" s="280" t="s">
        <v>650</v>
      </c>
      <c r="G20" s="280"/>
      <c r="H20" s="280"/>
      <c r="I20" s="280"/>
      <c r="J20" s="280"/>
      <c r="K20" s="278"/>
    </row>
    <row r="21" s="1" customFormat="1" ht="15" customHeight="1">
      <c r="B21" s="281"/>
      <c r="C21" s="282"/>
      <c r="D21" s="282"/>
      <c r="E21" s="284" t="s">
        <v>97</v>
      </c>
      <c r="F21" s="280" t="s">
        <v>651</v>
      </c>
      <c r="G21" s="280"/>
      <c r="H21" s="280"/>
      <c r="I21" s="280"/>
      <c r="J21" s="280"/>
      <c r="K21" s="278"/>
    </row>
    <row r="22" s="1" customFormat="1" ht="15" customHeight="1">
      <c r="B22" s="281"/>
      <c r="C22" s="282"/>
      <c r="D22" s="282"/>
      <c r="E22" s="284" t="s">
        <v>652</v>
      </c>
      <c r="F22" s="280" t="s">
        <v>653</v>
      </c>
      <c r="G22" s="280"/>
      <c r="H22" s="280"/>
      <c r="I22" s="280"/>
      <c r="J22" s="280"/>
      <c r="K22" s="278"/>
    </row>
    <row r="23" s="1" customFormat="1" ht="15" customHeight="1">
      <c r="B23" s="281"/>
      <c r="C23" s="282"/>
      <c r="D23" s="282"/>
      <c r="E23" s="284" t="s">
        <v>654</v>
      </c>
      <c r="F23" s="280" t="s">
        <v>655</v>
      </c>
      <c r="G23" s="280"/>
      <c r="H23" s="280"/>
      <c r="I23" s="280"/>
      <c r="J23" s="280"/>
      <c r="K23" s="278"/>
    </row>
    <row r="24" s="1" customFormat="1" ht="12.75" customHeight="1">
      <c r="B24" s="281"/>
      <c r="C24" s="282"/>
      <c r="D24" s="282"/>
      <c r="E24" s="282"/>
      <c r="F24" s="282"/>
      <c r="G24" s="282"/>
      <c r="H24" s="282"/>
      <c r="I24" s="282"/>
      <c r="J24" s="282"/>
      <c r="K24" s="278"/>
    </row>
    <row r="25" s="1" customFormat="1" ht="15" customHeight="1">
      <c r="B25" s="281"/>
      <c r="C25" s="280" t="s">
        <v>656</v>
      </c>
      <c r="D25" s="280"/>
      <c r="E25" s="280"/>
      <c r="F25" s="280"/>
      <c r="G25" s="280"/>
      <c r="H25" s="280"/>
      <c r="I25" s="280"/>
      <c r="J25" s="280"/>
      <c r="K25" s="278"/>
    </row>
    <row r="26" s="1" customFormat="1" ht="15" customHeight="1">
      <c r="B26" s="281"/>
      <c r="C26" s="280" t="s">
        <v>657</v>
      </c>
      <c r="D26" s="280"/>
      <c r="E26" s="280"/>
      <c r="F26" s="280"/>
      <c r="G26" s="280"/>
      <c r="H26" s="280"/>
      <c r="I26" s="280"/>
      <c r="J26" s="280"/>
      <c r="K26" s="278"/>
    </row>
    <row r="27" s="1" customFormat="1" ht="15" customHeight="1">
      <c r="B27" s="281"/>
      <c r="C27" s="280"/>
      <c r="D27" s="280" t="s">
        <v>658</v>
      </c>
      <c r="E27" s="280"/>
      <c r="F27" s="280"/>
      <c r="G27" s="280"/>
      <c r="H27" s="280"/>
      <c r="I27" s="280"/>
      <c r="J27" s="280"/>
      <c r="K27" s="278"/>
    </row>
    <row r="28" s="1" customFormat="1" ht="15" customHeight="1">
      <c r="B28" s="281"/>
      <c r="C28" s="282"/>
      <c r="D28" s="280" t="s">
        <v>659</v>
      </c>
      <c r="E28" s="280"/>
      <c r="F28" s="280"/>
      <c r="G28" s="280"/>
      <c r="H28" s="280"/>
      <c r="I28" s="280"/>
      <c r="J28" s="280"/>
      <c r="K28" s="278"/>
    </row>
    <row r="29" s="1" customFormat="1" ht="12.75" customHeight="1">
      <c r="B29" s="281"/>
      <c r="C29" s="282"/>
      <c r="D29" s="282"/>
      <c r="E29" s="282"/>
      <c r="F29" s="282"/>
      <c r="G29" s="282"/>
      <c r="H29" s="282"/>
      <c r="I29" s="282"/>
      <c r="J29" s="282"/>
      <c r="K29" s="278"/>
    </row>
    <row r="30" s="1" customFormat="1" ht="15" customHeight="1">
      <c r="B30" s="281"/>
      <c r="C30" s="282"/>
      <c r="D30" s="280" t="s">
        <v>660</v>
      </c>
      <c r="E30" s="280"/>
      <c r="F30" s="280"/>
      <c r="G30" s="280"/>
      <c r="H30" s="280"/>
      <c r="I30" s="280"/>
      <c r="J30" s="280"/>
      <c r="K30" s="278"/>
    </row>
    <row r="31" s="1" customFormat="1" ht="15" customHeight="1">
      <c r="B31" s="281"/>
      <c r="C31" s="282"/>
      <c r="D31" s="280" t="s">
        <v>661</v>
      </c>
      <c r="E31" s="280"/>
      <c r="F31" s="280"/>
      <c r="G31" s="280"/>
      <c r="H31" s="280"/>
      <c r="I31" s="280"/>
      <c r="J31" s="280"/>
      <c r="K31" s="278"/>
    </row>
    <row r="32" s="1" customFormat="1" ht="12.75" customHeight="1">
      <c r="B32" s="281"/>
      <c r="C32" s="282"/>
      <c r="D32" s="282"/>
      <c r="E32" s="282"/>
      <c r="F32" s="282"/>
      <c r="G32" s="282"/>
      <c r="H32" s="282"/>
      <c r="I32" s="282"/>
      <c r="J32" s="282"/>
      <c r="K32" s="278"/>
    </row>
    <row r="33" s="1" customFormat="1" ht="15" customHeight="1">
      <c r="B33" s="281"/>
      <c r="C33" s="282"/>
      <c r="D33" s="280" t="s">
        <v>662</v>
      </c>
      <c r="E33" s="280"/>
      <c r="F33" s="280"/>
      <c r="G33" s="280"/>
      <c r="H33" s="280"/>
      <c r="I33" s="280"/>
      <c r="J33" s="280"/>
      <c r="K33" s="278"/>
    </row>
    <row r="34" s="1" customFormat="1" ht="15" customHeight="1">
      <c r="B34" s="281"/>
      <c r="C34" s="282"/>
      <c r="D34" s="280" t="s">
        <v>663</v>
      </c>
      <c r="E34" s="280"/>
      <c r="F34" s="280"/>
      <c r="G34" s="280"/>
      <c r="H34" s="280"/>
      <c r="I34" s="280"/>
      <c r="J34" s="280"/>
      <c r="K34" s="278"/>
    </row>
    <row r="35" s="1" customFormat="1" ht="15" customHeight="1">
      <c r="B35" s="281"/>
      <c r="C35" s="282"/>
      <c r="D35" s="280" t="s">
        <v>664</v>
      </c>
      <c r="E35" s="280"/>
      <c r="F35" s="280"/>
      <c r="G35" s="280"/>
      <c r="H35" s="280"/>
      <c r="I35" s="280"/>
      <c r="J35" s="280"/>
      <c r="K35" s="278"/>
    </row>
    <row r="36" s="1" customFormat="1" ht="15" customHeight="1">
      <c r="B36" s="281"/>
      <c r="C36" s="282"/>
      <c r="D36" s="280"/>
      <c r="E36" s="283" t="s">
        <v>117</v>
      </c>
      <c r="F36" s="280"/>
      <c r="G36" s="280" t="s">
        <v>665</v>
      </c>
      <c r="H36" s="280"/>
      <c r="I36" s="280"/>
      <c r="J36" s="280"/>
      <c r="K36" s="278"/>
    </row>
    <row r="37" s="1" customFormat="1" ht="30.75" customHeight="1">
      <c r="B37" s="281"/>
      <c r="C37" s="282"/>
      <c r="D37" s="280"/>
      <c r="E37" s="283" t="s">
        <v>666</v>
      </c>
      <c r="F37" s="280"/>
      <c r="G37" s="280" t="s">
        <v>667</v>
      </c>
      <c r="H37" s="280"/>
      <c r="I37" s="280"/>
      <c r="J37" s="280"/>
      <c r="K37" s="278"/>
    </row>
    <row r="38" s="1" customFormat="1" ht="15" customHeight="1">
      <c r="B38" s="281"/>
      <c r="C38" s="282"/>
      <c r="D38" s="280"/>
      <c r="E38" s="283" t="s">
        <v>59</v>
      </c>
      <c r="F38" s="280"/>
      <c r="G38" s="280" t="s">
        <v>668</v>
      </c>
      <c r="H38" s="280"/>
      <c r="I38" s="280"/>
      <c r="J38" s="280"/>
      <c r="K38" s="278"/>
    </row>
    <row r="39" s="1" customFormat="1" ht="15" customHeight="1">
      <c r="B39" s="281"/>
      <c r="C39" s="282"/>
      <c r="D39" s="280"/>
      <c r="E39" s="283" t="s">
        <v>60</v>
      </c>
      <c r="F39" s="280"/>
      <c r="G39" s="280" t="s">
        <v>669</v>
      </c>
      <c r="H39" s="280"/>
      <c r="I39" s="280"/>
      <c r="J39" s="280"/>
      <c r="K39" s="278"/>
    </row>
    <row r="40" s="1" customFormat="1" ht="15" customHeight="1">
      <c r="B40" s="281"/>
      <c r="C40" s="282"/>
      <c r="D40" s="280"/>
      <c r="E40" s="283" t="s">
        <v>118</v>
      </c>
      <c r="F40" s="280"/>
      <c r="G40" s="280" t="s">
        <v>670</v>
      </c>
      <c r="H40" s="280"/>
      <c r="I40" s="280"/>
      <c r="J40" s="280"/>
      <c r="K40" s="278"/>
    </row>
    <row r="41" s="1" customFormat="1" ht="15" customHeight="1">
      <c r="B41" s="281"/>
      <c r="C41" s="282"/>
      <c r="D41" s="280"/>
      <c r="E41" s="283" t="s">
        <v>119</v>
      </c>
      <c r="F41" s="280"/>
      <c r="G41" s="280" t="s">
        <v>671</v>
      </c>
      <c r="H41" s="280"/>
      <c r="I41" s="280"/>
      <c r="J41" s="280"/>
      <c r="K41" s="278"/>
    </row>
    <row r="42" s="1" customFormat="1" ht="15" customHeight="1">
      <c r="B42" s="281"/>
      <c r="C42" s="282"/>
      <c r="D42" s="280"/>
      <c r="E42" s="283" t="s">
        <v>672</v>
      </c>
      <c r="F42" s="280"/>
      <c r="G42" s="280" t="s">
        <v>673</v>
      </c>
      <c r="H42" s="280"/>
      <c r="I42" s="280"/>
      <c r="J42" s="280"/>
      <c r="K42" s="278"/>
    </row>
    <row r="43" s="1" customFormat="1" ht="15" customHeight="1">
      <c r="B43" s="281"/>
      <c r="C43" s="282"/>
      <c r="D43" s="280"/>
      <c r="E43" s="283"/>
      <c r="F43" s="280"/>
      <c r="G43" s="280" t="s">
        <v>674</v>
      </c>
      <c r="H43" s="280"/>
      <c r="I43" s="280"/>
      <c r="J43" s="280"/>
      <c r="K43" s="278"/>
    </row>
    <row r="44" s="1" customFormat="1" ht="15" customHeight="1">
      <c r="B44" s="281"/>
      <c r="C44" s="282"/>
      <c r="D44" s="280"/>
      <c r="E44" s="283" t="s">
        <v>675</v>
      </c>
      <c r="F44" s="280"/>
      <c r="G44" s="280" t="s">
        <v>676</v>
      </c>
      <c r="H44" s="280"/>
      <c r="I44" s="280"/>
      <c r="J44" s="280"/>
      <c r="K44" s="278"/>
    </row>
    <row r="45" s="1" customFormat="1" ht="15" customHeight="1">
      <c r="B45" s="281"/>
      <c r="C45" s="282"/>
      <c r="D45" s="280"/>
      <c r="E45" s="283" t="s">
        <v>122</v>
      </c>
      <c r="F45" s="280"/>
      <c r="G45" s="280" t="s">
        <v>677</v>
      </c>
      <c r="H45" s="280"/>
      <c r="I45" s="280"/>
      <c r="J45" s="280"/>
      <c r="K45" s="278"/>
    </row>
    <row r="46" s="1" customFormat="1" ht="12.75" customHeight="1">
      <c r="B46" s="281"/>
      <c r="C46" s="282"/>
      <c r="D46" s="280"/>
      <c r="E46" s="280"/>
      <c r="F46" s="280"/>
      <c r="G46" s="280"/>
      <c r="H46" s="280"/>
      <c r="I46" s="280"/>
      <c r="J46" s="280"/>
      <c r="K46" s="278"/>
    </row>
    <row r="47" s="1" customFormat="1" ht="15" customHeight="1">
      <c r="B47" s="281"/>
      <c r="C47" s="282"/>
      <c r="D47" s="280" t="s">
        <v>678</v>
      </c>
      <c r="E47" s="280"/>
      <c r="F47" s="280"/>
      <c r="G47" s="280"/>
      <c r="H47" s="280"/>
      <c r="I47" s="280"/>
      <c r="J47" s="280"/>
      <c r="K47" s="278"/>
    </row>
    <row r="48" s="1" customFormat="1" ht="15" customHeight="1">
      <c r="B48" s="281"/>
      <c r="C48" s="282"/>
      <c r="D48" s="282"/>
      <c r="E48" s="280" t="s">
        <v>679</v>
      </c>
      <c r="F48" s="280"/>
      <c r="G48" s="280"/>
      <c r="H48" s="280"/>
      <c r="I48" s="280"/>
      <c r="J48" s="280"/>
      <c r="K48" s="278"/>
    </row>
    <row r="49" s="1" customFormat="1" ht="15" customHeight="1">
      <c r="B49" s="281"/>
      <c r="C49" s="282"/>
      <c r="D49" s="282"/>
      <c r="E49" s="280" t="s">
        <v>680</v>
      </c>
      <c r="F49" s="280"/>
      <c r="G49" s="280"/>
      <c r="H49" s="280"/>
      <c r="I49" s="280"/>
      <c r="J49" s="280"/>
      <c r="K49" s="278"/>
    </row>
    <row r="50" s="1" customFormat="1" ht="15" customHeight="1">
      <c r="B50" s="281"/>
      <c r="C50" s="282"/>
      <c r="D50" s="282"/>
      <c r="E50" s="280" t="s">
        <v>681</v>
      </c>
      <c r="F50" s="280"/>
      <c r="G50" s="280"/>
      <c r="H50" s="280"/>
      <c r="I50" s="280"/>
      <c r="J50" s="280"/>
      <c r="K50" s="278"/>
    </row>
    <row r="51" s="1" customFormat="1" ht="15" customHeight="1">
      <c r="B51" s="281"/>
      <c r="C51" s="282"/>
      <c r="D51" s="280" t="s">
        <v>682</v>
      </c>
      <c r="E51" s="280"/>
      <c r="F51" s="280"/>
      <c r="G51" s="280"/>
      <c r="H51" s="280"/>
      <c r="I51" s="280"/>
      <c r="J51" s="280"/>
      <c r="K51" s="278"/>
    </row>
    <row r="52" s="1" customFormat="1" ht="25.5" customHeight="1">
      <c r="B52" s="276"/>
      <c r="C52" s="277" t="s">
        <v>683</v>
      </c>
      <c r="D52" s="277"/>
      <c r="E52" s="277"/>
      <c r="F52" s="277"/>
      <c r="G52" s="277"/>
      <c r="H52" s="277"/>
      <c r="I52" s="277"/>
      <c r="J52" s="277"/>
      <c r="K52" s="278"/>
    </row>
    <row r="53" s="1" customFormat="1" ht="5.25" customHeight="1">
      <c r="B53" s="276"/>
      <c r="C53" s="279"/>
      <c r="D53" s="279"/>
      <c r="E53" s="279"/>
      <c r="F53" s="279"/>
      <c r="G53" s="279"/>
      <c r="H53" s="279"/>
      <c r="I53" s="279"/>
      <c r="J53" s="279"/>
      <c r="K53" s="278"/>
    </row>
    <row r="54" s="1" customFormat="1" ht="15" customHeight="1">
      <c r="B54" s="276"/>
      <c r="C54" s="280" t="s">
        <v>684</v>
      </c>
      <c r="D54" s="280"/>
      <c r="E54" s="280"/>
      <c r="F54" s="280"/>
      <c r="G54" s="280"/>
      <c r="H54" s="280"/>
      <c r="I54" s="280"/>
      <c r="J54" s="280"/>
      <c r="K54" s="278"/>
    </row>
    <row r="55" s="1" customFormat="1" ht="15" customHeight="1">
      <c r="B55" s="276"/>
      <c r="C55" s="280" t="s">
        <v>685</v>
      </c>
      <c r="D55" s="280"/>
      <c r="E55" s="280"/>
      <c r="F55" s="280"/>
      <c r="G55" s="280"/>
      <c r="H55" s="280"/>
      <c r="I55" s="280"/>
      <c r="J55" s="280"/>
      <c r="K55" s="278"/>
    </row>
    <row r="56" s="1" customFormat="1" ht="12.75" customHeight="1">
      <c r="B56" s="276"/>
      <c r="C56" s="280"/>
      <c r="D56" s="280"/>
      <c r="E56" s="280"/>
      <c r="F56" s="280"/>
      <c r="G56" s="280"/>
      <c r="H56" s="280"/>
      <c r="I56" s="280"/>
      <c r="J56" s="280"/>
      <c r="K56" s="278"/>
    </row>
    <row r="57" s="1" customFormat="1" ht="15" customHeight="1">
      <c r="B57" s="276"/>
      <c r="C57" s="280" t="s">
        <v>686</v>
      </c>
      <c r="D57" s="280"/>
      <c r="E57" s="280"/>
      <c r="F57" s="280"/>
      <c r="G57" s="280"/>
      <c r="H57" s="280"/>
      <c r="I57" s="280"/>
      <c r="J57" s="280"/>
      <c r="K57" s="278"/>
    </row>
    <row r="58" s="1" customFormat="1" ht="15" customHeight="1">
      <c r="B58" s="276"/>
      <c r="C58" s="282"/>
      <c r="D58" s="280" t="s">
        <v>687</v>
      </c>
      <c r="E58" s="280"/>
      <c r="F58" s="280"/>
      <c r="G58" s="280"/>
      <c r="H58" s="280"/>
      <c r="I58" s="280"/>
      <c r="J58" s="280"/>
      <c r="K58" s="278"/>
    </row>
    <row r="59" s="1" customFormat="1" ht="15" customHeight="1">
      <c r="B59" s="276"/>
      <c r="C59" s="282"/>
      <c r="D59" s="280" t="s">
        <v>688</v>
      </c>
      <c r="E59" s="280"/>
      <c r="F59" s="280"/>
      <c r="G59" s="280"/>
      <c r="H59" s="280"/>
      <c r="I59" s="280"/>
      <c r="J59" s="280"/>
      <c r="K59" s="278"/>
    </row>
    <row r="60" s="1" customFormat="1" ht="15" customHeight="1">
      <c r="B60" s="276"/>
      <c r="C60" s="282"/>
      <c r="D60" s="280" t="s">
        <v>689</v>
      </c>
      <c r="E60" s="280"/>
      <c r="F60" s="280"/>
      <c r="G60" s="280"/>
      <c r="H60" s="280"/>
      <c r="I60" s="280"/>
      <c r="J60" s="280"/>
      <c r="K60" s="278"/>
    </row>
    <row r="61" s="1" customFormat="1" ht="15" customHeight="1">
      <c r="B61" s="276"/>
      <c r="C61" s="282"/>
      <c r="D61" s="280" t="s">
        <v>690</v>
      </c>
      <c r="E61" s="280"/>
      <c r="F61" s="280"/>
      <c r="G61" s="280"/>
      <c r="H61" s="280"/>
      <c r="I61" s="280"/>
      <c r="J61" s="280"/>
      <c r="K61" s="278"/>
    </row>
    <row r="62" s="1" customFormat="1" ht="15" customHeight="1">
      <c r="B62" s="276"/>
      <c r="C62" s="282"/>
      <c r="D62" s="285" t="s">
        <v>691</v>
      </c>
      <c r="E62" s="285"/>
      <c r="F62" s="285"/>
      <c r="G62" s="285"/>
      <c r="H62" s="285"/>
      <c r="I62" s="285"/>
      <c r="J62" s="285"/>
      <c r="K62" s="278"/>
    </row>
    <row r="63" s="1" customFormat="1" ht="15" customHeight="1">
      <c r="B63" s="276"/>
      <c r="C63" s="282"/>
      <c r="D63" s="280" t="s">
        <v>692</v>
      </c>
      <c r="E63" s="280"/>
      <c r="F63" s="280"/>
      <c r="G63" s="280"/>
      <c r="H63" s="280"/>
      <c r="I63" s="280"/>
      <c r="J63" s="280"/>
      <c r="K63" s="278"/>
    </row>
    <row r="64" s="1" customFormat="1" ht="12.75" customHeight="1">
      <c r="B64" s="276"/>
      <c r="C64" s="282"/>
      <c r="D64" s="282"/>
      <c r="E64" s="286"/>
      <c r="F64" s="282"/>
      <c r="G64" s="282"/>
      <c r="H64" s="282"/>
      <c r="I64" s="282"/>
      <c r="J64" s="282"/>
      <c r="K64" s="278"/>
    </row>
    <row r="65" s="1" customFormat="1" ht="15" customHeight="1">
      <c r="B65" s="276"/>
      <c r="C65" s="282"/>
      <c r="D65" s="280" t="s">
        <v>693</v>
      </c>
      <c r="E65" s="280"/>
      <c r="F65" s="280"/>
      <c r="G65" s="280"/>
      <c r="H65" s="280"/>
      <c r="I65" s="280"/>
      <c r="J65" s="280"/>
      <c r="K65" s="278"/>
    </row>
    <row r="66" s="1" customFormat="1" ht="15" customHeight="1">
      <c r="B66" s="276"/>
      <c r="C66" s="282"/>
      <c r="D66" s="285" t="s">
        <v>694</v>
      </c>
      <c r="E66" s="285"/>
      <c r="F66" s="285"/>
      <c r="G66" s="285"/>
      <c r="H66" s="285"/>
      <c r="I66" s="285"/>
      <c r="J66" s="285"/>
      <c r="K66" s="278"/>
    </row>
    <row r="67" s="1" customFormat="1" ht="15" customHeight="1">
      <c r="B67" s="276"/>
      <c r="C67" s="282"/>
      <c r="D67" s="280" t="s">
        <v>695</v>
      </c>
      <c r="E67" s="280"/>
      <c r="F67" s="280"/>
      <c r="G67" s="280"/>
      <c r="H67" s="280"/>
      <c r="I67" s="280"/>
      <c r="J67" s="280"/>
      <c r="K67" s="278"/>
    </row>
    <row r="68" s="1" customFormat="1" ht="15" customHeight="1">
      <c r="B68" s="276"/>
      <c r="C68" s="282"/>
      <c r="D68" s="280" t="s">
        <v>696</v>
      </c>
      <c r="E68" s="280"/>
      <c r="F68" s="280"/>
      <c r="G68" s="280"/>
      <c r="H68" s="280"/>
      <c r="I68" s="280"/>
      <c r="J68" s="280"/>
      <c r="K68" s="278"/>
    </row>
    <row r="69" s="1" customFormat="1" ht="15" customHeight="1">
      <c r="B69" s="276"/>
      <c r="C69" s="282"/>
      <c r="D69" s="280" t="s">
        <v>697</v>
      </c>
      <c r="E69" s="280"/>
      <c r="F69" s="280"/>
      <c r="G69" s="280"/>
      <c r="H69" s="280"/>
      <c r="I69" s="280"/>
      <c r="J69" s="280"/>
      <c r="K69" s="278"/>
    </row>
    <row r="70" s="1" customFormat="1" ht="15" customHeight="1">
      <c r="B70" s="276"/>
      <c r="C70" s="282"/>
      <c r="D70" s="280" t="s">
        <v>698</v>
      </c>
      <c r="E70" s="280"/>
      <c r="F70" s="280"/>
      <c r="G70" s="280"/>
      <c r="H70" s="280"/>
      <c r="I70" s="280"/>
      <c r="J70" s="280"/>
      <c r="K70" s="278"/>
    </row>
    <row r="7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="1" customFormat="1" ht="45" customHeight="1">
      <c r="B75" s="295"/>
      <c r="C75" s="296" t="s">
        <v>699</v>
      </c>
      <c r="D75" s="296"/>
      <c r="E75" s="296"/>
      <c r="F75" s="296"/>
      <c r="G75" s="296"/>
      <c r="H75" s="296"/>
      <c r="I75" s="296"/>
      <c r="J75" s="296"/>
      <c r="K75" s="297"/>
    </row>
    <row r="76" s="1" customFormat="1" ht="17.25" customHeight="1">
      <c r="B76" s="295"/>
      <c r="C76" s="298" t="s">
        <v>700</v>
      </c>
      <c r="D76" s="298"/>
      <c r="E76" s="298"/>
      <c r="F76" s="298" t="s">
        <v>701</v>
      </c>
      <c r="G76" s="299"/>
      <c r="H76" s="298" t="s">
        <v>60</v>
      </c>
      <c r="I76" s="298" t="s">
        <v>63</v>
      </c>
      <c r="J76" s="298" t="s">
        <v>702</v>
      </c>
      <c r="K76" s="297"/>
    </row>
    <row r="77" s="1" customFormat="1" ht="17.25" customHeight="1">
      <c r="B77" s="295"/>
      <c r="C77" s="300" t="s">
        <v>703</v>
      </c>
      <c r="D77" s="300"/>
      <c r="E77" s="300"/>
      <c r="F77" s="301" t="s">
        <v>704</v>
      </c>
      <c r="G77" s="302"/>
      <c r="H77" s="300"/>
      <c r="I77" s="300"/>
      <c r="J77" s="300" t="s">
        <v>705</v>
      </c>
      <c r="K77" s="297"/>
    </row>
    <row r="78" s="1" customFormat="1" ht="5.25" customHeight="1">
      <c r="B78" s="295"/>
      <c r="C78" s="303"/>
      <c r="D78" s="303"/>
      <c r="E78" s="303"/>
      <c r="F78" s="303"/>
      <c r="G78" s="304"/>
      <c r="H78" s="303"/>
      <c r="I78" s="303"/>
      <c r="J78" s="303"/>
      <c r="K78" s="297"/>
    </row>
    <row r="79" s="1" customFormat="1" ht="15" customHeight="1">
      <c r="B79" s="295"/>
      <c r="C79" s="283" t="s">
        <v>59</v>
      </c>
      <c r="D79" s="305"/>
      <c r="E79" s="305"/>
      <c r="F79" s="306" t="s">
        <v>706</v>
      </c>
      <c r="G79" s="307"/>
      <c r="H79" s="283" t="s">
        <v>707</v>
      </c>
      <c r="I79" s="283" t="s">
        <v>708</v>
      </c>
      <c r="J79" s="283">
        <v>20</v>
      </c>
      <c r="K79" s="297"/>
    </row>
    <row r="80" s="1" customFormat="1" ht="15" customHeight="1">
      <c r="B80" s="295"/>
      <c r="C80" s="283" t="s">
        <v>709</v>
      </c>
      <c r="D80" s="283"/>
      <c r="E80" s="283"/>
      <c r="F80" s="306" t="s">
        <v>706</v>
      </c>
      <c r="G80" s="307"/>
      <c r="H80" s="283" t="s">
        <v>710</v>
      </c>
      <c r="I80" s="283" t="s">
        <v>708</v>
      </c>
      <c r="J80" s="283">
        <v>120</v>
      </c>
      <c r="K80" s="297"/>
    </row>
    <row r="81" s="1" customFormat="1" ht="15" customHeight="1">
      <c r="B81" s="308"/>
      <c r="C81" s="283" t="s">
        <v>711</v>
      </c>
      <c r="D81" s="283"/>
      <c r="E81" s="283"/>
      <c r="F81" s="306" t="s">
        <v>712</v>
      </c>
      <c r="G81" s="307"/>
      <c r="H81" s="283" t="s">
        <v>713</v>
      </c>
      <c r="I81" s="283" t="s">
        <v>708</v>
      </c>
      <c r="J81" s="283">
        <v>50</v>
      </c>
      <c r="K81" s="297"/>
    </row>
    <row r="82" s="1" customFormat="1" ht="15" customHeight="1">
      <c r="B82" s="308"/>
      <c r="C82" s="283" t="s">
        <v>714</v>
      </c>
      <c r="D82" s="283"/>
      <c r="E82" s="283"/>
      <c r="F82" s="306" t="s">
        <v>706</v>
      </c>
      <c r="G82" s="307"/>
      <c r="H82" s="283" t="s">
        <v>715</v>
      </c>
      <c r="I82" s="283" t="s">
        <v>716</v>
      </c>
      <c r="J82" s="283"/>
      <c r="K82" s="297"/>
    </row>
    <row r="83" s="1" customFormat="1" ht="15" customHeight="1">
      <c r="B83" s="308"/>
      <c r="C83" s="309" t="s">
        <v>717</v>
      </c>
      <c r="D83" s="309"/>
      <c r="E83" s="309"/>
      <c r="F83" s="310" t="s">
        <v>712</v>
      </c>
      <c r="G83" s="309"/>
      <c r="H83" s="309" t="s">
        <v>718</v>
      </c>
      <c r="I83" s="309" t="s">
        <v>708</v>
      </c>
      <c r="J83" s="309">
        <v>15</v>
      </c>
      <c r="K83" s="297"/>
    </row>
    <row r="84" s="1" customFormat="1" ht="15" customHeight="1">
      <c r="B84" s="308"/>
      <c r="C84" s="309" t="s">
        <v>719</v>
      </c>
      <c r="D84" s="309"/>
      <c r="E84" s="309"/>
      <c r="F84" s="310" t="s">
        <v>712</v>
      </c>
      <c r="G84" s="309"/>
      <c r="H84" s="309" t="s">
        <v>720</v>
      </c>
      <c r="I84" s="309" t="s">
        <v>708</v>
      </c>
      <c r="J84" s="309">
        <v>15</v>
      </c>
      <c r="K84" s="297"/>
    </row>
    <row r="85" s="1" customFormat="1" ht="15" customHeight="1">
      <c r="B85" s="308"/>
      <c r="C85" s="309" t="s">
        <v>721</v>
      </c>
      <c r="D85" s="309"/>
      <c r="E85" s="309"/>
      <c r="F85" s="310" t="s">
        <v>712</v>
      </c>
      <c r="G85" s="309"/>
      <c r="H85" s="309" t="s">
        <v>722</v>
      </c>
      <c r="I85" s="309" t="s">
        <v>708</v>
      </c>
      <c r="J85" s="309">
        <v>20</v>
      </c>
      <c r="K85" s="297"/>
    </row>
    <row r="86" s="1" customFormat="1" ht="15" customHeight="1">
      <c r="B86" s="308"/>
      <c r="C86" s="309" t="s">
        <v>723</v>
      </c>
      <c r="D86" s="309"/>
      <c r="E86" s="309"/>
      <c r="F86" s="310" t="s">
        <v>712</v>
      </c>
      <c r="G86" s="309"/>
      <c r="H86" s="309" t="s">
        <v>724</v>
      </c>
      <c r="I86" s="309" t="s">
        <v>708</v>
      </c>
      <c r="J86" s="309">
        <v>20</v>
      </c>
      <c r="K86" s="297"/>
    </row>
    <row r="87" s="1" customFormat="1" ht="15" customHeight="1">
      <c r="B87" s="308"/>
      <c r="C87" s="283" t="s">
        <v>725</v>
      </c>
      <c r="D87" s="283"/>
      <c r="E87" s="283"/>
      <c r="F87" s="306" t="s">
        <v>712</v>
      </c>
      <c r="G87" s="307"/>
      <c r="H87" s="283" t="s">
        <v>726</v>
      </c>
      <c r="I87" s="283" t="s">
        <v>708</v>
      </c>
      <c r="J87" s="283">
        <v>50</v>
      </c>
      <c r="K87" s="297"/>
    </row>
    <row r="88" s="1" customFormat="1" ht="15" customHeight="1">
      <c r="B88" s="308"/>
      <c r="C88" s="283" t="s">
        <v>727</v>
      </c>
      <c r="D88" s="283"/>
      <c r="E88" s="283"/>
      <c r="F88" s="306" t="s">
        <v>712</v>
      </c>
      <c r="G88" s="307"/>
      <c r="H88" s="283" t="s">
        <v>728</v>
      </c>
      <c r="I88" s="283" t="s">
        <v>708</v>
      </c>
      <c r="J88" s="283">
        <v>20</v>
      </c>
      <c r="K88" s="297"/>
    </row>
    <row r="89" s="1" customFormat="1" ht="15" customHeight="1">
      <c r="B89" s="308"/>
      <c r="C89" s="283" t="s">
        <v>729</v>
      </c>
      <c r="D89" s="283"/>
      <c r="E89" s="283"/>
      <c r="F89" s="306" t="s">
        <v>712</v>
      </c>
      <c r="G89" s="307"/>
      <c r="H89" s="283" t="s">
        <v>730</v>
      </c>
      <c r="I89" s="283" t="s">
        <v>708</v>
      </c>
      <c r="J89" s="283">
        <v>20</v>
      </c>
      <c r="K89" s="297"/>
    </row>
    <row r="90" s="1" customFormat="1" ht="15" customHeight="1">
      <c r="B90" s="308"/>
      <c r="C90" s="283" t="s">
        <v>731</v>
      </c>
      <c r="D90" s="283"/>
      <c r="E90" s="283"/>
      <c r="F90" s="306" t="s">
        <v>712</v>
      </c>
      <c r="G90" s="307"/>
      <c r="H90" s="283" t="s">
        <v>732</v>
      </c>
      <c r="I90" s="283" t="s">
        <v>708</v>
      </c>
      <c r="J90" s="283">
        <v>50</v>
      </c>
      <c r="K90" s="297"/>
    </row>
    <row r="91" s="1" customFormat="1" ht="15" customHeight="1">
      <c r="B91" s="308"/>
      <c r="C91" s="283" t="s">
        <v>733</v>
      </c>
      <c r="D91" s="283"/>
      <c r="E91" s="283"/>
      <c r="F91" s="306" t="s">
        <v>712</v>
      </c>
      <c r="G91" s="307"/>
      <c r="H91" s="283" t="s">
        <v>733</v>
      </c>
      <c r="I91" s="283" t="s">
        <v>708</v>
      </c>
      <c r="J91" s="283">
        <v>50</v>
      </c>
      <c r="K91" s="297"/>
    </row>
    <row r="92" s="1" customFormat="1" ht="15" customHeight="1">
      <c r="B92" s="308"/>
      <c r="C92" s="283" t="s">
        <v>734</v>
      </c>
      <c r="D92" s="283"/>
      <c r="E92" s="283"/>
      <c r="F92" s="306" t="s">
        <v>712</v>
      </c>
      <c r="G92" s="307"/>
      <c r="H92" s="283" t="s">
        <v>735</v>
      </c>
      <c r="I92" s="283" t="s">
        <v>708</v>
      </c>
      <c r="J92" s="283">
        <v>255</v>
      </c>
      <c r="K92" s="297"/>
    </row>
    <row r="93" s="1" customFormat="1" ht="15" customHeight="1">
      <c r="B93" s="308"/>
      <c r="C93" s="283" t="s">
        <v>736</v>
      </c>
      <c r="D93" s="283"/>
      <c r="E93" s="283"/>
      <c r="F93" s="306" t="s">
        <v>706</v>
      </c>
      <c r="G93" s="307"/>
      <c r="H93" s="283" t="s">
        <v>737</v>
      </c>
      <c r="I93" s="283" t="s">
        <v>738</v>
      </c>
      <c r="J93" s="283"/>
      <c r="K93" s="297"/>
    </row>
    <row r="94" s="1" customFormat="1" ht="15" customHeight="1">
      <c r="B94" s="308"/>
      <c r="C94" s="283" t="s">
        <v>739</v>
      </c>
      <c r="D94" s="283"/>
      <c r="E94" s="283"/>
      <c r="F94" s="306" t="s">
        <v>706</v>
      </c>
      <c r="G94" s="307"/>
      <c r="H94" s="283" t="s">
        <v>740</v>
      </c>
      <c r="I94" s="283" t="s">
        <v>741</v>
      </c>
      <c r="J94" s="283"/>
      <c r="K94" s="297"/>
    </row>
    <row r="95" s="1" customFormat="1" ht="15" customHeight="1">
      <c r="B95" s="308"/>
      <c r="C95" s="283" t="s">
        <v>742</v>
      </c>
      <c r="D95" s="283"/>
      <c r="E95" s="283"/>
      <c r="F95" s="306" t="s">
        <v>706</v>
      </c>
      <c r="G95" s="307"/>
      <c r="H95" s="283" t="s">
        <v>742</v>
      </c>
      <c r="I95" s="283" t="s">
        <v>741</v>
      </c>
      <c r="J95" s="283"/>
      <c r="K95" s="297"/>
    </row>
    <row r="96" s="1" customFormat="1" ht="15" customHeight="1">
      <c r="B96" s="308"/>
      <c r="C96" s="283" t="s">
        <v>44</v>
      </c>
      <c r="D96" s="283"/>
      <c r="E96" s="283"/>
      <c r="F96" s="306" t="s">
        <v>706</v>
      </c>
      <c r="G96" s="307"/>
      <c r="H96" s="283" t="s">
        <v>743</v>
      </c>
      <c r="I96" s="283" t="s">
        <v>741</v>
      </c>
      <c r="J96" s="283"/>
      <c r="K96" s="297"/>
    </row>
    <row r="97" s="1" customFormat="1" ht="15" customHeight="1">
      <c r="B97" s="308"/>
      <c r="C97" s="283" t="s">
        <v>54</v>
      </c>
      <c r="D97" s="283"/>
      <c r="E97" s="283"/>
      <c r="F97" s="306" t="s">
        <v>706</v>
      </c>
      <c r="G97" s="307"/>
      <c r="H97" s="283" t="s">
        <v>744</v>
      </c>
      <c r="I97" s="283" t="s">
        <v>741</v>
      </c>
      <c r="J97" s="283"/>
      <c r="K97" s="297"/>
    </row>
    <row r="98" s="1" customFormat="1" ht="15" customHeight="1">
      <c r="B98" s="311"/>
      <c r="C98" s="312"/>
      <c r="D98" s="312"/>
      <c r="E98" s="312"/>
      <c r="F98" s="312"/>
      <c r="G98" s="312"/>
      <c r="H98" s="312"/>
      <c r="I98" s="312"/>
      <c r="J98" s="312"/>
      <c r="K98" s="313"/>
    </row>
    <row r="99" s="1" customFormat="1" ht="18.7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4"/>
    </row>
    <row r="100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="1" customFormat="1" ht="45" customHeight="1">
      <c r="B102" s="295"/>
      <c r="C102" s="296" t="s">
        <v>745</v>
      </c>
      <c r="D102" s="296"/>
      <c r="E102" s="296"/>
      <c r="F102" s="296"/>
      <c r="G102" s="296"/>
      <c r="H102" s="296"/>
      <c r="I102" s="296"/>
      <c r="J102" s="296"/>
      <c r="K102" s="297"/>
    </row>
    <row r="103" s="1" customFormat="1" ht="17.25" customHeight="1">
      <c r="B103" s="295"/>
      <c r="C103" s="298" t="s">
        <v>700</v>
      </c>
      <c r="D103" s="298"/>
      <c r="E103" s="298"/>
      <c r="F103" s="298" t="s">
        <v>701</v>
      </c>
      <c r="G103" s="299"/>
      <c r="H103" s="298" t="s">
        <v>60</v>
      </c>
      <c r="I103" s="298" t="s">
        <v>63</v>
      </c>
      <c r="J103" s="298" t="s">
        <v>702</v>
      </c>
      <c r="K103" s="297"/>
    </row>
    <row r="104" s="1" customFormat="1" ht="17.25" customHeight="1">
      <c r="B104" s="295"/>
      <c r="C104" s="300" t="s">
        <v>703</v>
      </c>
      <c r="D104" s="300"/>
      <c r="E104" s="300"/>
      <c r="F104" s="301" t="s">
        <v>704</v>
      </c>
      <c r="G104" s="302"/>
      <c r="H104" s="300"/>
      <c r="I104" s="300"/>
      <c r="J104" s="300" t="s">
        <v>705</v>
      </c>
      <c r="K104" s="297"/>
    </row>
    <row r="105" s="1" customFormat="1" ht="5.25" customHeight="1">
      <c r="B105" s="295"/>
      <c r="C105" s="298"/>
      <c r="D105" s="298"/>
      <c r="E105" s="298"/>
      <c r="F105" s="298"/>
      <c r="G105" s="316"/>
      <c r="H105" s="298"/>
      <c r="I105" s="298"/>
      <c r="J105" s="298"/>
      <c r="K105" s="297"/>
    </row>
    <row r="106" s="1" customFormat="1" ht="15" customHeight="1">
      <c r="B106" s="295"/>
      <c r="C106" s="283" t="s">
        <v>59</v>
      </c>
      <c r="D106" s="305"/>
      <c r="E106" s="305"/>
      <c r="F106" s="306" t="s">
        <v>706</v>
      </c>
      <c r="G106" s="283"/>
      <c r="H106" s="283" t="s">
        <v>746</v>
      </c>
      <c r="I106" s="283" t="s">
        <v>708</v>
      </c>
      <c r="J106" s="283">
        <v>20</v>
      </c>
      <c r="K106" s="297"/>
    </row>
    <row r="107" s="1" customFormat="1" ht="15" customHeight="1">
      <c r="B107" s="295"/>
      <c r="C107" s="283" t="s">
        <v>709</v>
      </c>
      <c r="D107" s="283"/>
      <c r="E107" s="283"/>
      <c r="F107" s="306" t="s">
        <v>706</v>
      </c>
      <c r="G107" s="283"/>
      <c r="H107" s="283" t="s">
        <v>746</v>
      </c>
      <c r="I107" s="283" t="s">
        <v>708</v>
      </c>
      <c r="J107" s="283">
        <v>120</v>
      </c>
      <c r="K107" s="297"/>
    </row>
    <row r="108" s="1" customFormat="1" ht="15" customHeight="1">
      <c r="B108" s="308"/>
      <c r="C108" s="283" t="s">
        <v>711</v>
      </c>
      <c r="D108" s="283"/>
      <c r="E108" s="283"/>
      <c r="F108" s="306" t="s">
        <v>712</v>
      </c>
      <c r="G108" s="283"/>
      <c r="H108" s="283" t="s">
        <v>746</v>
      </c>
      <c r="I108" s="283" t="s">
        <v>708</v>
      </c>
      <c r="J108" s="283">
        <v>50</v>
      </c>
      <c r="K108" s="297"/>
    </row>
    <row r="109" s="1" customFormat="1" ht="15" customHeight="1">
      <c r="B109" s="308"/>
      <c r="C109" s="283" t="s">
        <v>714</v>
      </c>
      <c r="D109" s="283"/>
      <c r="E109" s="283"/>
      <c r="F109" s="306" t="s">
        <v>706</v>
      </c>
      <c r="G109" s="283"/>
      <c r="H109" s="283" t="s">
        <v>746</v>
      </c>
      <c r="I109" s="283" t="s">
        <v>716</v>
      </c>
      <c r="J109" s="283"/>
      <c r="K109" s="297"/>
    </row>
    <row r="110" s="1" customFormat="1" ht="15" customHeight="1">
      <c r="B110" s="308"/>
      <c r="C110" s="283" t="s">
        <v>725</v>
      </c>
      <c r="D110" s="283"/>
      <c r="E110" s="283"/>
      <c r="F110" s="306" t="s">
        <v>712</v>
      </c>
      <c r="G110" s="283"/>
      <c r="H110" s="283" t="s">
        <v>746</v>
      </c>
      <c r="I110" s="283" t="s">
        <v>708</v>
      </c>
      <c r="J110" s="283">
        <v>50</v>
      </c>
      <c r="K110" s="297"/>
    </row>
    <row r="111" s="1" customFormat="1" ht="15" customHeight="1">
      <c r="B111" s="308"/>
      <c r="C111" s="283" t="s">
        <v>733</v>
      </c>
      <c r="D111" s="283"/>
      <c r="E111" s="283"/>
      <c r="F111" s="306" t="s">
        <v>712</v>
      </c>
      <c r="G111" s="283"/>
      <c r="H111" s="283" t="s">
        <v>746</v>
      </c>
      <c r="I111" s="283" t="s">
        <v>708</v>
      </c>
      <c r="J111" s="283">
        <v>50</v>
      </c>
      <c r="K111" s="297"/>
    </row>
    <row r="112" s="1" customFormat="1" ht="15" customHeight="1">
      <c r="B112" s="308"/>
      <c r="C112" s="283" t="s">
        <v>731</v>
      </c>
      <c r="D112" s="283"/>
      <c r="E112" s="283"/>
      <c r="F112" s="306" t="s">
        <v>712</v>
      </c>
      <c r="G112" s="283"/>
      <c r="H112" s="283" t="s">
        <v>746</v>
      </c>
      <c r="I112" s="283" t="s">
        <v>708</v>
      </c>
      <c r="J112" s="283">
        <v>50</v>
      </c>
      <c r="K112" s="297"/>
    </row>
    <row r="113" s="1" customFormat="1" ht="15" customHeight="1">
      <c r="B113" s="308"/>
      <c r="C113" s="283" t="s">
        <v>59</v>
      </c>
      <c r="D113" s="283"/>
      <c r="E113" s="283"/>
      <c r="F113" s="306" t="s">
        <v>706</v>
      </c>
      <c r="G113" s="283"/>
      <c r="H113" s="283" t="s">
        <v>747</v>
      </c>
      <c r="I113" s="283" t="s">
        <v>708</v>
      </c>
      <c r="J113" s="283">
        <v>20</v>
      </c>
      <c r="K113" s="297"/>
    </row>
    <row r="114" s="1" customFormat="1" ht="15" customHeight="1">
      <c r="B114" s="308"/>
      <c r="C114" s="283" t="s">
        <v>748</v>
      </c>
      <c r="D114" s="283"/>
      <c r="E114" s="283"/>
      <c r="F114" s="306" t="s">
        <v>706</v>
      </c>
      <c r="G114" s="283"/>
      <c r="H114" s="283" t="s">
        <v>749</v>
      </c>
      <c r="I114" s="283" t="s">
        <v>708</v>
      </c>
      <c r="J114" s="283">
        <v>120</v>
      </c>
      <c r="K114" s="297"/>
    </row>
    <row r="115" s="1" customFormat="1" ht="15" customHeight="1">
      <c r="B115" s="308"/>
      <c r="C115" s="283" t="s">
        <v>44</v>
      </c>
      <c r="D115" s="283"/>
      <c r="E115" s="283"/>
      <c r="F115" s="306" t="s">
        <v>706</v>
      </c>
      <c r="G115" s="283"/>
      <c r="H115" s="283" t="s">
        <v>750</v>
      </c>
      <c r="I115" s="283" t="s">
        <v>741</v>
      </c>
      <c r="J115" s="283"/>
      <c r="K115" s="297"/>
    </row>
    <row r="116" s="1" customFormat="1" ht="15" customHeight="1">
      <c r="B116" s="308"/>
      <c r="C116" s="283" t="s">
        <v>54</v>
      </c>
      <c r="D116" s="283"/>
      <c r="E116" s="283"/>
      <c r="F116" s="306" t="s">
        <v>706</v>
      </c>
      <c r="G116" s="283"/>
      <c r="H116" s="283" t="s">
        <v>751</v>
      </c>
      <c r="I116" s="283" t="s">
        <v>741</v>
      </c>
      <c r="J116" s="283"/>
      <c r="K116" s="297"/>
    </row>
    <row r="117" s="1" customFormat="1" ht="15" customHeight="1">
      <c r="B117" s="308"/>
      <c r="C117" s="283" t="s">
        <v>63</v>
      </c>
      <c r="D117" s="283"/>
      <c r="E117" s="283"/>
      <c r="F117" s="306" t="s">
        <v>706</v>
      </c>
      <c r="G117" s="283"/>
      <c r="H117" s="283" t="s">
        <v>752</v>
      </c>
      <c r="I117" s="283" t="s">
        <v>753</v>
      </c>
      <c r="J117" s="283"/>
      <c r="K117" s="297"/>
    </row>
    <row r="118" s="1" customFormat="1" ht="15" customHeight="1">
      <c r="B118" s="311"/>
      <c r="C118" s="317"/>
      <c r="D118" s="317"/>
      <c r="E118" s="317"/>
      <c r="F118" s="317"/>
      <c r="G118" s="317"/>
      <c r="H118" s="317"/>
      <c r="I118" s="317"/>
      <c r="J118" s="317"/>
      <c r="K118" s="313"/>
    </row>
    <row r="119" s="1" customFormat="1" ht="18.75" customHeight="1">
      <c r="B119" s="318"/>
      <c r="C119" s="319"/>
      <c r="D119" s="319"/>
      <c r="E119" s="319"/>
      <c r="F119" s="320"/>
      <c r="G119" s="319"/>
      <c r="H119" s="319"/>
      <c r="I119" s="319"/>
      <c r="J119" s="319"/>
      <c r="K119" s="318"/>
    </row>
    <row r="120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="1" customFormat="1" ht="7.5" customHeight="1">
      <c r="B121" s="321"/>
      <c r="C121" s="322"/>
      <c r="D121" s="322"/>
      <c r="E121" s="322"/>
      <c r="F121" s="322"/>
      <c r="G121" s="322"/>
      <c r="H121" s="322"/>
      <c r="I121" s="322"/>
      <c r="J121" s="322"/>
      <c r="K121" s="323"/>
    </row>
    <row r="122" s="1" customFormat="1" ht="45" customHeight="1">
      <c r="B122" s="324"/>
      <c r="C122" s="274" t="s">
        <v>754</v>
      </c>
      <c r="D122" s="274"/>
      <c r="E122" s="274"/>
      <c r="F122" s="274"/>
      <c r="G122" s="274"/>
      <c r="H122" s="274"/>
      <c r="I122" s="274"/>
      <c r="J122" s="274"/>
      <c r="K122" s="325"/>
    </row>
    <row r="123" s="1" customFormat="1" ht="17.25" customHeight="1">
      <c r="B123" s="326"/>
      <c r="C123" s="298" t="s">
        <v>700</v>
      </c>
      <c r="D123" s="298"/>
      <c r="E123" s="298"/>
      <c r="F123" s="298" t="s">
        <v>701</v>
      </c>
      <c r="G123" s="299"/>
      <c r="H123" s="298" t="s">
        <v>60</v>
      </c>
      <c r="I123" s="298" t="s">
        <v>63</v>
      </c>
      <c r="J123" s="298" t="s">
        <v>702</v>
      </c>
      <c r="K123" s="327"/>
    </row>
    <row r="124" s="1" customFormat="1" ht="17.25" customHeight="1">
      <c r="B124" s="326"/>
      <c r="C124" s="300" t="s">
        <v>703</v>
      </c>
      <c r="D124" s="300"/>
      <c r="E124" s="300"/>
      <c r="F124" s="301" t="s">
        <v>704</v>
      </c>
      <c r="G124" s="302"/>
      <c r="H124" s="300"/>
      <c r="I124" s="300"/>
      <c r="J124" s="300" t="s">
        <v>705</v>
      </c>
      <c r="K124" s="327"/>
    </row>
    <row r="125" s="1" customFormat="1" ht="5.25" customHeight="1">
      <c r="B125" s="328"/>
      <c r="C125" s="303"/>
      <c r="D125" s="303"/>
      <c r="E125" s="303"/>
      <c r="F125" s="303"/>
      <c r="G125" s="329"/>
      <c r="H125" s="303"/>
      <c r="I125" s="303"/>
      <c r="J125" s="303"/>
      <c r="K125" s="330"/>
    </row>
    <row r="126" s="1" customFormat="1" ht="15" customHeight="1">
      <c r="B126" s="328"/>
      <c r="C126" s="283" t="s">
        <v>709</v>
      </c>
      <c r="D126" s="305"/>
      <c r="E126" s="305"/>
      <c r="F126" s="306" t="s">
        <v>706</v>
      </c>
      <c r="G126" s="283"/>
      <c r="H126" s="283" t="s">
        <v>746</v>
      </c>
      <c r="I126" s="283" t="s">
        <v>708</v>
      </c>
      <c r="J126" s="283">
        <v>120</v>
      </c>
      <c r="K126" s="331"/>
    </row>
    <row r="127" s="1" customFormat="1" ht="15" customHeight="1">
      <c r="B127" s="328"/>
      <c r="C127" s="283" t="s">
        <v>755</v>
      </c>
      <c r="D127" s="283"/>
      <c r="E127" s="283"/>
      <c r="F127" s="306" t="s">
        <v>706</v>
      </c>
      <c r="G127" s="283"/>
      <c r="H127" s="283" t="s">
        <v>756</v>
      </c>
      <c r="I127" s="283" t="s">
        <v>708</v>
      </c>
      <c r="J127" s="283" t="s">
        <v>757</v>
      </c>
      <c r="K127" s="331"/>
    </row>
    <row r="128" s="1" customFormat="1" ht="15" customHeight="1">
      <c r="B128" s="328"/>
      <c r="C128" s="283" t="s">
        <v>654</v>
      </c>
      <c r="D128" s="283"/>
      <c r="E128" s="283"/>
      <c r="F128" s="306" t="s">
        <v>706</v>
      </c>
      <c r="G128" s="283"/>
      <c r="H128" s="283" t="s">
        <v>758</v>
      </c>
      <c r="I128" s="283" t="s">
        <v>708</v>
      </c>
      <c r="J128" s="283" t="s">
        <v>757</v>
      </c>
      <c r="K128" s="331"/>
    </row>
    <row r="129" s="1" customFormat="1" ht="15" customHeight="1">
      <c r="B129" s="328"/>
      <c r="C129" s="283" t="s">
        <v>717</v>
      </c>
      <c r="D129" s="283"/>
      <c r="E129" s="283"/>
      <c r="F129" s="306" t="s">
        <v>712</v>
      </c>
      <c r="G129" s="283"/>
      <c r="H129" s="283" t="s">
        <v>718</v>
      </c>
      <c r="I129" s="283" t="s">
        <v>708</v>
      </c>
      <c r="J129" s="283">
        <v>15</v>
      </c>
      <c r="K129" s="331"/>
    </row>
    <row r="130" s="1" customFormat="1" ht="15" customHeight="1">
      <c r="B130" s="328"/>
      <c r="C130" s="309" t="s">
        <v>719</v>
      </c>
      <c r="D130" s="309"/>
      <c r="E130" s="309"/>
      <c r="F130" s="310" t="s">
        <v>712</v>
      </c>
      <c r="G130" s="309"/>
      <c r="H130" s="309" t="s">
        <v>720</v>
      </c>
      <c r="I130" s="309" t="s">
        <v>708</v>
      </c>
      <c r="J130" s="309">
        <v>15</v>
      </c>
      <c r="K130" s="331"/>
    </row>
    <row r="131" s="1" customFormat="1" ht="15" customHeight="1">
      <c r="B131" s="328"/>
      <c r="C131" s="309" t="s">
        <v>721</v>
      </c>
      <c r="D131" s="309"/>
      <c r="E131" s="309"/>
      <c r="F131" s="310" t="s">
        <v>712</v>
      </c>
      <c r="G131" s="309"/>
      <c r="H131" s="309" t="s">
        <v>722</v>
      </c>
      <c r="I131" s="309" t="s">
        <v>708</v>
      </c>
      <c r="J131" s="309">
        <v>20</v>
      </c>
      <c r="K131" s="331"/>
    </row>
    <row r="132" s="1" customFormat="1" ht="15" customHeight="1">
      <c r="B132" s="328"/>
      <c r="C132" s="309" t="s">
        <v>723</v>
      </c>
      <c r="D132" s="309"/>
      <c r="E132" s="309"/>
      <c r="F132" s="310" t="s">
        <v>712</v>
      </c>
      <c r="G132" s="309"/>
      <c r="H132" s="309" t="s">
        <v>724</v>
      </c>
      <c r="I132" s="309" t="s">
        <v>708</v>
      </c>
      <c r="J132" s="309">
        <v>20</v>
      </c>
      <c r="K132" s="331"/>
    </row>
    <row r="133" s="1" customFormat="1" ht="15" customHeight="1">
      <c r="B133" s="328"/>
      <c r="C133" s="283" t="s">
        <v>711</v>
      </c>
      <c r="D133" s="283"/>
      <c r="E133" s="283"/>
      <c r="F133" s="306" t="s">
        <v>712</v>
      </c>
      <c r="G133" s="283"/>
      <c r="H133" s="283" t="s">
        <v>746</v>
      </c>
      <c r="I133" s="283" t="s">
        <v>708</v>
      </c>
      <c r="J133" s="283">
        <v>50</v>
      </c>
      <c r="K133" s="331"/>
    </row>
    <row r="134" s="1" customFormat="1" ht="15" customHeight="1">
      <c r="B134" s="328"/>
      <c r="C134" s="283" t="s">
        <v>725</v>
      </c>
      <c r="D134" s="283"/>
      <c r="E134" s="283"/>
      <c r="F134" s="306" t="s">
        <v>712</v>
      </c>
      <c r="G134" s="283"/>
      <c r="H134" s="283" t="s">
        <v>746</v>
      </c>
      <c r="I134" s="283" t="s">
        <v>708</v>
      </c>
      <c r="J134" s="283">
        <v>50</v>
      </c>
      <c r="K134" s="331"/>
    </row>
    <row r="135" s="1" customFormat="1" ht="15" customHeight="1">
      <c r="B135" s="328"/>
      <c r="C135" s="283" t="s">
        <v>731</v>
      </c>
      <c r="D135" s="283"/>
      <c r="E135" s="283"/>
      <c r="F135" s="306" t="s">
        <v>712</v>
      </c>
      <c r="G135" s="283"/>
      <c r="H135" s="283" t="s">
        <v>746</v>
      </c>
      <c r="I135" s="283" t="s">
        <v>708</v>
      </c>
      <c r="J135" s="283">
        <v>50</v>
      </c>
      <c r="K135" s="331"/>
    </row>
    <row r="136" s="1" customFormat="1" ht="15" customHeight="1">
      <c r="B136" s="328"/>
      <c r="C136" s="283" t="s">
        <v>733</v>
      </c>
      <c r="D136" s="283"/>
      <c r="E136" s="283"/>
      <c r="F136" s="306" t="s">
        <v>712</v>
      </c>
      <c r="G136" s="283"/>
      <c r="H136" s="283" t="s">
        <v>746</v>
      </c>
      <c r="I136" s="283" t="s">
        <v>708</v>
      </c>
      <c r="J136" s="283">
        <v>50</v>
      </c>
      <c r="K136" s="331"/>
    </row>
    <row r="137" s="1" customFormat="1" ht="15" customHeight="1">
      <c r="B137" s="328"/>
      <c r="C137" s="283" t="s">
        <v>734</v>
      </c>
      <c r="D137" s="283"/>
      <c r="E137" s="283"/>
      <c r="F137" s="306" t="s">
        <v>712</v>
      </c>
      <c r="G137" s="283"/>
      <c r="H137" s="283" t="s">
        <v>759</v>
      </c>
      <c r="I137" s="283" t="s">
        <v>708</v>
      </c>
      <c r="J137" s="283">
        <v>255</v>
      </c>
      <c r="K137" s="331"/>
    </row>
    <row r="138" s="1" customFormat="1" ht="15" customHeight="1">
      <c r="B138" s="328"/>
      <c r="C138" s="283" t="s">
        <v>736</v>
      </c>
      <c r="D138" s="283"/>
      <c r="E138" s="283"/>
      <c r="F138" s="306" t="s">
        <v>706</v>
      </c>
      <c r="G138" s="283"/>
      <c r="H138" s="283" t="s">
        <v>760</v>
      </c>
      <c r="I138" s="283" t="s">
        <v>738</v>
      </c>
      <c r="J138" s="283"/>
      <c r="K138" s="331"/>
    </row>
    <row r="139" s="1" customFormat="1" ht="15" customHeight="1">
      <c r="B139" s="328"/>
      <c r="C139" s="283" t="s">
        <v>739</v>
      </c>
      <c r="D139" s="283"/>
      <c r="E139" s="283"/>
      <c r="F139" s="306" t="s">
        <v>706</v>
      </c>
      <c r="G139" s="283"/>
      <c r="H139" s="283" t="s">
        <v>761</v>
      </c>
      <c r="I139" s="283" t="s">
        <v>741</v>
      </c>
      <c r="J139" s="283"/>
      <c r="K139" s="331"/>
    </row>
    <row r="140" s="1" customFormat="1" ht="15" customHeight="1">
      <c r="B140" s="328"/>
      <c r="C140" s="283" t="s">
        <v>742</v>
      </c>
      <c r="D140" s="283"/>
      <c r="E140" s="283"/>
      <c r="F140" s="306" t="s">
        <v>706</v>
      </c>
      <c r="G140" s="283"/>
      <c r="H140" s="283" t="s">
        <v>742</v>
      </c>
      <c r="I140" s="283" t="s">
        <v>741</v>
      </c>
      <c r="J140" s="283"/>
      <c r="K140" s="331"/>
    </row>
    <row r="141" s="1" customFormat="1" ht="15" customHeight="1">
      <c r="B141" s="328"/>
      <c r="C141" s="283" t="s">
        <v>44</v>
      </c>
      <c r="D141" s="283"/>
      <c r="E141" s="283"/>
      <c r="F141" s="306" t="s">
        <v>706</v>
      </c>
      <c r="G141" s="283"/>
      <c r="H141" s="283" t="s">
        <v>762</v>
      </c>
      <c r="I141" s="283" t="s">
        <v>741</v>
      </c>
      <c r="J141" s="283"/>
      <c r="K141" s="331"/>
    </row>
    <row r="142" s="1" customFormat="1" ht="15" customHeight="1">
      <c r="B142" s="328"/>
      <c r="C142" s="283" t="s">
        <v>763</v>
      </c>
      <c r="D142" s="283"/>
      <c r="E142" s="283"/>
      <c r="F142" s="306" t="s">
        <v>706</v>
      </c>
      <c r="G142" s="283"/>
      <c r="H142" s="283" t="s">
        <v>764</v>
      </c>
      <c r="I142" s="283" t="s">
        <v>741</v>
      </c>
      <c r="J142" s="283"/>
      <c r="K142" s="331"/>
    </row>
    <row r="143" s="1" customFormat="1" ht="15" customHeight="1">
      <c r="B143" s="332"/>
      <c r="C143" s="333"/>
      <c r="D143" s="333"/>
      <c r="E143" s="333"/>
      <c r="F143" s="333"/>
      <c r="G143" s="333"/>
      <c r="H143" s="333"/>
      <c r="I143" s="333"/>
      <c r="J143" s="333"/>
      <c r="K143" s="334"/>
    </row>
    <row r="144" s="1" customFormat="1" ht="18.75" customHeight="1">
      <c r="B144" s="319"/>
      <c r="C144" s="319"/>
      <c r="D144" s="319"/>
      <c r="E144" s="319"/>
      <c r="F144" s="320"/>
      <c r="G144" s="319"/>
      <c r="H144" s="319"/>
      <c r="I144" s="319"/>
      <c r="J144" s="319"/>
      <c r="K144" s="319"/>
    </row>
    <row r="145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="1" customFormat="1" ht="45" customHeight="1">
      <c r="B147" s="295"/>
      <c r="C147" s="296" t="s">
        <v>765</v>
      </c>
      <c r="D147" s="296"/>
      <c r="E147" s="296"/>
      <c r="F147" s="296"/>
      <c r="G147" s="296"/>
      <c r="H147" s="296"/>
      <c r="I147" s="296"/>
      <c r="J147" s="296"/>
      <c r="K147" s="297"/>
    </row>
    <row r="148" s="1" customFormat="1" ht="17.25" customHeight="1">
      <c r="B148" s="295"/>
      <c r="C148" s="298" t="s">
        <v>700</v>
      </c>
      <c r="D148" s="298"/>
      <c r="E148" s="298"/>
      <c r="F148" s="298" t="s">
        <v>701</v>
      </c>
      <c r="G148" s="299"/>
      <c r="H148" s="298" t="s">
        <v>60</v>
      </c>
      <c r="I148" s="298" t="s">
        <v>63</v>
      </c>
      <c r="J148" s="298" t="s">
        <v>702</v>
      </c>
      <c r="K148" s="297"/>
    </row>
    <row r="149" s="1" customFormat="1" ht="17.25" customHeight="1">
      <c r="B149" s="295"/>
      <c r="C149" s="300" t="s">
        <v>703</v>
      </c>
      <c r="D149" s="300"/>
      <c r="E149" s="300"/>
      <c r="F149" s="301" t="s">
        <v>704</v>
      </c>
      <c r="G149" s="302"/>
      <c r="H149" s="300"/>
      <c r="I149" s="300"/>
      <c r="J149" s="300" t="s">
        <v>705</v>
      </c>
      <c r="K149" s="297"/>
    </row>
    <row r="150" s="1" customFormat="1" ht="5.25" customHeight="1">
      <c r="B150" s="308"/>
      <c r="C150" s="303"/>
      <c r="D150" s="303"/>
      <c r="E150" s="303"/>
      <c r="F150" s="303"/>
      <c r="G150" s="304"/>
      <c r="H150" s="303"/>
      <c r="I150" s="303"/>
      <c r="J150" s="303"/>
      <c r="K150" s="331"/>
    </row>
    <row r="151" s="1" customFormat="1" ht="15" customHeight="1">
      <c r="B151" s="308"/>
      <c r="C151" s="335" t="s">
        <v>709</v>
      </c>
      <c r="D151" s="283"/>
      <c r="E151" s="283"/>
      <c r="F151" s="336" t="s">
        <v>706</v>
      </c>
      <c r="G151" s="283"/>
      <c r="H151" s="335" t="s">
        <v>746</v>
      </c>
      <c r="I151" s="335" t="s">
        <v>708</v>
      </c>
      <c r="J151" s="335">
        <v>120</v>
      </c>
      <c r="K151" s="331"/>
    </row>
    <row r="152" s="1" customFormat="1" ht="15" customHeight="1">
      <c r="B152" s="308"/>
      <c r="C152" s="335" t="s">
        <v>755</v>
      </c>
      <c r="D152" s="283"/>
      <c r="E152" s="283"/>
      <c r="F152" s="336" t="s">
        <v>706</v>
      </c>
      <c r="G152" s="283"/>
      <c r="H152" s="335" t="s">
        <v>766</v>
      </c>
      <c r="I152" s="335" t="s">
        <v>708</v>
      </c>
      <c r="J152" s="335" t="s">
        <v>757</v>
      </c>
      <c r="K152" s="331"/>
    </row>
    <row r="153" s="1" customFormat="1" ht="15" customHeight="1">
      <c r="B153" s="308"/>
      <c r="C153" s="335" t="s">
        <v>654</v>
      </c>
      <c r="D153" s="283"/>
      <c r="E153" s="283"/>
      <c r="F153" s="336" t="s">
        <v>706</v>
      </c>
      <c r="G153" s="283"/>
      <c r="H153" s="335" t="s">
        <v>767</v>
      </c>
      <c r="I153" s="335" t="s">
        <v>708</v>
      </c>
      <c r="J153" s="335" t="s">
        <v>757</v>
      </c>
      <c r="K153" s="331"/>
    </row>
    <row r="154" s="1" customFormat="1" ht="15" customHeight="1">
      <c r="B154" s="308"/>
      <c r="C154" s="335" t="s">
        <v>711</v>
      </c>
      <c r="D154" s="283"/>
      <c r="E154" s="283"/>
      <c r="F154" s="336" t="s">
        <v>712</v>
      </c>
      <c r="G154" s="283"/>
      <c r="H154" s="335" t="s">
        <v>746</v>
      </c>
      <c r="I154" s="335" t="s">
        <v>708</v>
      </c>
      <c r="J154" s="335">
        <v>50</v>
      </c>
      <c r="K154" s="331"/>
    </row>
    <row r="155" s="1" customFormat="1" ht="15" customHeight="1">
      <c r="B155" s="308"/>
      <c r="C155" s="335" t="s">
        <v>714</v>
      </c>
      <c r="D155" s="283"/>
      <c r="E155" s="283"/>
      <c r="F155" s="336" t="s">
        <v>706</v>
      </c>
      <c r="G155" s="283"/>
      <c r="H155" s="335" t="s">
        <v>746</v>
      </c>
      <c r="I155" s="335" t="s">
        <v>716</v>
      </c>
      <c r="J155" s="335"/>
      <c r="K155" s="331"/>
    </row>
    <row r="156" s="1" customFormat="1" ht="15" customHeight="1">
      <c r="B156" s="308"/>
      <c r="C156" s="335" t="s">
        <v>725</v>
      </c>
      <c r="D156" s="283"/>
      <c r="E156" s="283"/>
      <c r="F156" s="336" t="s">
        <v>712</v>
      </c>
      <c r="G156" s="283"/>
      <c r="H156" s="335" t="s">
        <v>746</v>
      </c>
      <c r="I156" s="335" t="s">
        <v>708</v>
      </c>
      <c r="J156" s="335">
        <v>50</v>
      </c>
      <c r="K156" s="331"/>
    </row>
    <row r="157" s="1" customFormat="1" ht="15" customHeight="1">
      <c r="B157" s="308"/>
      <c r="C157" s="335" t="s">
        <v>733</v>
      </c>
      <c r="D157" s="283"/>
      <c r="E157" s="283"/>
      <c r="F157" s="336" t="s">
        <v>712</v>
      </c>
      <c r="G157" s="283"/>
      <c r="H157" s="335" t="s">
        <v>746</v>
      </c>
      <c r="I157" s="335" t="s">
        <v>708</v>
      </c>
      <c r="J157" s="335">
        <v>50</v>
      </c>
      <c r="K157" s="331"/>
    </row>
    <row r="158" s="1" customFormat="1" ht="15" customHeight="1">
      <c r="B158" s="308"/>
      <c r="C158" s="335" t="s">
        <v>731</v>
      </c>
      <c r="D158" s="283"/>
      <c r="E158" s="283"/>
      <c r="F158" s="336" t="s">
        <v>712</v>
      </c>
      <c r="G158" s="283"/>
      <c r="H158" s="335" t="s">
        <v>746</v>
      </c>
      <c r="I158" s="335" t="s">
        <v>708</v>
      </c>
      <c r="J158" s="335">
        <v>50</v>
      </c>
      <c r="K158" s="331"/>
    </row>
    <row r="159" s="1" customFormat="1" ht="15" customHeight="1">
      <c r="B159" s="308"/>
      <c r="C159" s="335" t="s">
        <v>108</v>
      </c>
      <c r="D159" s="283"/>
      <c r="E159" s="283"/>
      <c r="F159" s="336" t="s">
        <v>706</v>
      </c>
      <c r="G159" s="283"/>
      <c r="H159" s="335" t="s">
        <v>768</v>
      </c>
      <c r="I159" s="335" t="s">
        <v>708</v>
      </c>
      <c r="J159" s="335" t="s">
        <v>769</v>
      </c>
      <c r="K159" s="331"/>
    </row>
    <row r="160" s="1" customFormat="1" ht="15" customHeight="1">
      <c r="B160" s="308"/>
      <c r="C160" s="335" t="s">
        <v>770</v>
      </c>
      <c r="D160" s="283"/>
      <c r="E160" s="283"/>
      <c r="F160" s="336" t="s">
        <v>706</v>
      </c>
      <c r="G160" s="283"/>
      <c r="H160" s="335" t="s">
        <v>771</v>
      </c>
      <c r="I160" s="335" t="s">
        <v>741</v>
      </c>
      <c r="J160" s="335"/>
      <c r="K160" s="331"/>
    </row>
    <row r="161" s="1" customFormat="1" ht="15" customHeight="1">
      <c r="B161" s="337"/>
      <c r="C161" s="317"/>
      <c r="D161" s="317"/>
      <c r="E161" s="317"/>
      <c r="F161" s="317"/>
      <c r="G161" s="317"/>
      <c r="H161" s="317"/>
      <c r="I161" s="317"/>
      <c r="J161" s="317"/>
      <c r="K161" s="338"/>
    </row>
    <row r="162" s="1" customFormat="1" ht="18.75" customHeight="1">
      <c r="B162" s="319"/>
      <c r="C162" s="329"/>
      <c r="D162" s="329"/>
      <c r="E162" s="329"/>
      <c r="F162" s="339"/>
      <c r="G162" s="329"/>
      <c r="H162" s="329"/>
      <c r="I162" s="329"/>
      <c r="J162" s="329"/>
      <c r="K162" s="319"/>
    </row>
    <row r="163" s="1" customFormat="1" ht="18.75" customHeight="1"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</row>
    <row r="164" s="1" customFormat="1" ht="7.5" customHeight="1">
      <c r="B164" s="270"/>
      <c r="C164" s="271"/>
      <c r="D164" s="271"/>
      <c r="E164" s="271"/>
      <c r="F164" s="271"/>
      <c r="G164" s="271"/>
      <c r="H164" s="271"/>
      <c r="I164" s="271"/>
      <c r="J164" s="271"/>
      <c r="K164" s="272"/>
    </row>
    <row r="165" s="1" customFormat="1" ht="45" customHeight="1">
      <c r="B165" s="273"/>
      <c r="C165" s="274" t="s">
        <v>772</v>
      </c>
      <c r="D165" s="274"/>
      <c r="E165" s="274"/>
      <c r="F165" s="274"/>
      <c r="G165" s="274"/>
      <c r="H165" s="274"/>
      <c r="I165" s="274"/>
      <c r="J165" s="274"/>
      <c r="K165" s="275"/>
    </row>
    <row r="166" s="1" customFormat="1" ht="17.25" customHeight="1">
      <c r="B166" s="273"/>
      <c r="C166" s="298" t="s">
        <v>700</v>
      </c>
      <c r="D166" s="298"/>
      <c r="E166" s="298"/>
      <c r="F166" s="298" t="s">
        <v>701</v>
      </c>
      <c r="G166" s="340"/>
      <c r="H166" s="341" t="s">
        <v>60</v>
      </c>
      <c r="I166" s="341" t="s">
        <v>63</v>
      </c>
      <c r="J166" s="298" t="s">
        <v>702</v>
      </c>
      <c r="K166" s="275"/>
    </row>
    <row r="167" s="1" customFormat="1" ht="17.25" customHeight="1">
      <c r="B167" s="276"/>
      <c r="C167" s="300" t="s">
        <v>703</v>
      </c>
      <c r="D167" s="300"/>
      <c r="E167" s="300"/>
      <c r="F167" s="301" t="s">
        <v>704</v>
      </c>
      <c r="G167" s="342"/>
      <c r="H167" s="343"/>
      <c r="I167" s="343"/>
      <c r="J167" s="300" t="s">
        <v>705</v>
      </c>
      <c r="K167" s="278"/>
    </row>
    <row r="168" s="1" customFormat="1" ht="5.25" customHeight="1">
      <c r="B168" s="308"/>
      <c r="C168" s="303"/>
      <c r="D168" s="303"/>
      <c r="E168" s="303"/>
      <c r="F168" s="303"/>
      <c r="G168" s="304"/>
      <c r="H168" s="303"/>
      <c r="I168" s="303"/>
      <c r="J168" s="303"/>
      <c r="K168" s="331"/>
    </row>
    <row r="169" s="1" customFormat="1" ht="15" customHeight="1">
      <c r="B169" s="308"/>
      <c r="C169" s="283" t="s">
        <v>709</v>
      </c>
      <c r="D169" s="283"/>
      <c r="E169" s="283"/>
      <c r="F169" s="306" t="s">
        <v>706</v>
      </c>
      <c r="G169" s="283"/>
      <c r="H169" s="283" t="s">
        <v>746</v>
      </c>
      <c r="I169" s="283" t="s">
        <v>708</v>
      </c>
      <c r="J169" s="283">
        <v>120</v>
      </c>
      <c r="K169" s="331"/>
    </row>
    <row r="170" s="1" customFormat="1" ht="15" customHeight="1">
      <c r="B170" s="308"/>
      <c r="C170" s="283" t="s">
        <v>755</v>
      </c>
      <c r="D170" s="283"/>
      <c r="E170" s="283"/>
      <c r="F170" s="306" t="s">
        <v>706</v>
      </c>
      <c r="G170" s="283"/>
      <c r="H170" s="283" t="s">
        <v>756</v>
      </c>
      <c r="I170" s="283" t="s">
        <v>708</v>
      </c>
      <c r="J170" s="283" t="s">
        <v>757</v>
      </c>
      <c r="K170" s="331"/>
    </row>
    <row r="171" s="1" customFormat="1" ht="15" customHeight="1">
      <c r="B171" s="308"/>
      <c r="C171" s="283" t="s">
        <v>654</v>
      </c>
      <c r="D171" s="283"/>
      <c r="E171" s="283"/>
      <c r="F171" s="306" t="s">
        <v>706</v>
      </c>
      <c r="G171" s="283"/>
      <c r="H171" s="283" t="s">
        <v>773</v>
      </c>
      <c r="I171" s="283" t="s">
        <v>708</v>
      </c>
      <c r="J171" s="283" t="s">
        <v>757</v>
      </c>
      <c r="K171" s="331"/>
    </row>
    <row r="172" s="1" customFormat="1" ht="15" customHeight="1">
      <c r="B172" s="308"/>
      <c r="C172" s="283" t="s">
        <v>711</v>
      </c>
      <c r="D172" s="283"/>
      <c r="E172" s="283"/>
      <c r="F172" s="306" t="s">
        <v>712</v>
      </c>
      <c r="G172" s="283"/>
      <c r="H172" s="283" t="s">
        <v>773</v>
      </c>
      <c r="I172" s="283" t="s">
        <v>708</v>
      </c>
      <c r="J172" s="283">
        <v>50</v>
      </c>
      <c r="K172" s="331"/>
    </row>
    <row r="173" s="1" customFormat="1" ht="15" customHeight="1">
      <c r="B173" s="308"/>
      <c r="C173" s="283" t="s">
        <v>714</v>
      </c>
      <c r="D173" s="283"/>
      <c r="E173" s="283"/>
      <c r="F173" s="306" t="s">
        <v>706</v>
      </c>
      <c r="G173" s="283"/>
      <c r="H173" s="283" t="s">
        <v>773</v>
      </c>
      <c r="I173" s="283" t="s">
        <v>716</v>
      </c>
      <c r="J173" s="283"/>
      <c r="K173" s="331"/>
    </row>
    <row r="174" s="1" customFormat="1" ht="15" customHeight="1">
      <c r="B174" s="308"/>
      <c r="C174" s="283" t="s">
        <v>725</v>
      </c>
      <c r="D174" s="283"/>
      <c r="E174" s="283"/>
      <c r="F174" s="306" t="s">
        <v>712</v>
      </c>
      <c r="G174" s="283"/>
      <c r="H174" s="283" t="s">
        <v>773</v>
      </c>
      <c r="I174" s="283" t="s">
        <v>708</v>
      </c>
      <c r="J174" s="283">
        <v>50</v>
      </c>
      <c r="K174" s="331"/>
    </row>
    <row r="175" s="1" customFormat="1" ht="15" customHeight="1">
      <c r="B175" s="308"/>
      <c r="C175" s="283" t="s">
        <v>733</v>
      </c>
      <c r="D175" s="283"/>
      <c r="E175" s="283"/>
      <c r="F175" s="306" t="s">
        <v>712</v>
      </c>
      <c r="G175" s="283"/>
      <c r="H175" s="283" t="s">
        <v>773</v>
      </c>
      <c r="I175" s="283" t="s">
        <v>708</v>
      </c>
      <c r="J175" s="283">
        <v>50</v>
      </c>
      <c r="K175" s="331"/>
    </row>
    <row r="176" s="1" customFormat="1" ht="15" customHeight="1">
      <c r="B176" s="308"/>
      <c r="C176" s="283" t="s">
        <v>731</v>
      </c>
      <c r="D176" s="283"/>
      <c r="E176" s="283"/>
      <c r="F176" s="306" t="s">
        <v>712</v>
      </c>
      <c r="G176" s="283"/>
      <c r="H176" s="283" t="s">
        <v>773</v>
      </c>
      <c r="I176" s="283" t="s">
        <v>708</v>
      </c>
      <c r="J176" s="283">
        <v>50</v>
      </c>
      <c r="K176" s="331"/>
    </row>
    <row r="177" s="1" customFormat="1" ht="15" customHeight="1">
      <c r="B177" s="308"/>
      <c r="C177" s="283" t="s">
        <v>117</v>
      </c>
      <c r="D177" s="283"/>
      <c r="E177" s="283"/>
      <c r="F177" s="306" t="s">
        <v>706</v>
      </c>
      <c r="G177" s="283"/>
      <c r="H177" s="283" t="s">
        <v>774</v>
      </c>
      <c r="I177" s="283" t="s">
        <v>775</v>
      </c>
      <c r="J177" s="283"/>
      <c r="K177" s="331"/>
    </row>
    <row r="178" s="1" customFormat="1" ht="15" customHeight="1">
      <c r="B178" s="308"/>
      <c r="C178" s="283" t="s">
        <v>63</v>
      </c>
      <c r="D178" s="283"/>
      <c r="E178" s="283"/>
      <c r="F178" s="306" t="s">
        <v>706</v>
      </c>
      <c r="G178" s="283"/>
      <c r="H178" s="283" t="s">
        <v>776</v>
      </c>
      <c r="I178" s="283" t="s">
        <v>777</v>
      </c>
      <c r="J178" s="283">
        <v>1</v>
      </c>
      <c r="K178" s="331"/>
    </row>
    <row r="179" s="1" customFormat="1" ht="15" customHeight="1">
      <c r="B179" s="308"/>
      <c r="C179" s="283" t="s">
        <v>59</v>
      </c>
      <c r="D179" s="283"/>
      <c r="E179" s="283"/>
      <c r="F179" s="306" t="s">
        <v>706</v>
      </c>
      <c r="G179" s="283"/>
      <c r="H179" s="283" t="s">
        <v>778</v>
      </c>
      <c r="I179" s="283" t="s">
        <v>708</v>
      </c>
      <c r="J179" s="283">
        <v>20</v>
      </c>
      <c r="K179" s="331"/>
    </row>
    <row r="180" s="1" customFormat="1" ht="15" customHeight="1">
      <c r="B180" s="308"/>
      <c r="C180" s="283" t="s">
        <v>60</v>
      </c>
      <c r="D180" s="283"/>
      <c r="E180" s="283"/>
      <c r="F180" s="306" t="s">
        <v>706</v>
      </c>
      <c r="G180" s="283"/>
      <c r="H180" s="283" t="s">
        <v>779</v>
      </c>
      <c r="I180" s="283" t="s">
        <v>708</v>
      </c>
      <c r="J180" s="283">
        <v>255</v>
      </c>
      <c r="K180" s="331"/>
    </row>
    <row r="181" s="1" customFormat="1" ht="15" customHeight="1">
      <c r="B181" s="308"/>
      <c r="C181" s="283" t="s">
        <v>118</v>
      </c>
      <c r="D181" s="283"/>
      <c r="E181" s="283"/>
      <c r="F181" s="306" t="s">
        <v>706</v>
      </c>
      <c r="G181" s="283"/>
      <c r="H181" s="283" t="s">
        <v>670</v>
      </c>
      <c r="I181" s="283" t="s">
        <v>708</v>
      </c>
      <c r="J181" s="283">
        <v>10</v>
      </c>
      <c r="K181" s="331"/>
    </row>
    <row r="182" s="1" customFormat="1" ht="15" customHeight="1">
      <c r="B182" s="308"/>
      <c r="C182" s="283" t="s">
        <v>119</v>
      </c>
      <c r="D182" s="283"/>
      <c r="E182" s="283"/>
      <c r="F182" s="306" t="s">
        <v>706</v>
      </c>
      <c r="G182" s="283"/>
      <c r="H182" s="283" t="s">
        <v>780</v>
      </c>
      <c r="I182" s="283" t="s">
        <v>741</v>
      </c>
      <c r="J182" s="283"/>
      <c r="K182" s="331"/>
    </row>
    <row r="183" s="1" customFormat="1" ht="15" customHeight="1">
      <c r="B183" s="308"/>
      <c r="C183" s="283" t="s">
        <v>781</v>
      </c>
      <c r="D183" s="283"/>
      <c r="E183" s="283"/>
      <c r="F183" s="306" t="s">
        <v>706</v>
      </c>
      <c r="G183" s="283"/>
      <c r="H183" s="283" t="s">
        <v>782</v>
      </c>
      <c r="I183" s="283" t="s">
        <v>741</v>
      </c>
      <c r="J183" s="283"/>
      <c r="K183" s="331"/>
    </row>
    <row r="184" s="1" customFormat="1" ht="15" customHeight="1">
      <c r="B184" s="308"/>
      <c r="C184" s="283" t="s">
        <v>770</v>
      </c>
      <c r="D184" s="283"/>
      <c r="E184" s="283"/>
      <c r="F184" s="306" t="s">
        <v>706</v>
      </c>
      <c r="G184" s="283"/>
      <c r="H184" s="283" t="s">
        <v>783</v>
      </c>
      <c r="I184" s="283" t="s">
        <v>741</v>
      </c>
      <c r="J184" s="283"/>
      <c r="K184" s="331"/>
    </row>
    <row r="185" s="1" customFormat="1" ht="15" customHeight="1">
      <c r="B185" s="308"/>
      <c r="C185" s="283" t="s">
        <v>122</v>
      </c>
      <c r="D185" s="283"/>
      <c r="E185" s="283"/>
      <c r="F185" s="306" t="s">
        <v>712</v>
      </c>
      <c r="G185" s="283"/>
      <c r="H185" s="283" t="s">
        <v>784</v>
      </c>
      <c r="I185" s="283" t="s">
        <v>708</v>
      </c>
      <c r="J185" s="283">
        <v>50</v>
      </c>
      <c r="K185" s="331"/>
    </row>
    <row r="186" s="1" customFormat="1" ht="15" customHeight="1">
      <c r="B186" s="308"/>
      <c r="C186" s="283" t="s">
        <v>785</v>
      </c>
      <c r="D186" s="283"/>
      <c r="E186" s="283"/>
      <c r="F186" s="306" t="s">
        <v>712</v>
      </c>
      <c r="G186" s="283"/>
      <c r="H186" s="283" t="s">
        <v>786</v>
      </c>
      <c r="I186" s="283" t="s">
        <v>787</v>
      </c>
      <c r="J186" s="283"/>
      <c r="K186" s="331"/>
    </row>
    <row r="187" s="1" customFormat="1" ht="15" customHeight="1">
      <c r="B187" s="308"/>
      <c r="C187" s="283" t="s">
        <v>788</v>
      </c>
      <c r="D187" s="283"/>
      <c r="E187" s="283"/>
      <c r="F187" s="306" t="s">
        <v>712</v>
      </c>
      <c r="G187" s="283"/>
      <c r="H187" s="283" t="s">
        <v>789</v>
      </c>
      <c r="I187" s="283" t="s">
        <v>787</v>
      </c>
      <c r="J187" s="283"/>
      <c r="K187" s="331"/>
    </row>
    <row r="188" s="1" customFormat="1" ht="15" customHeight="1">
      <c r="B188" s="308"/>
      <c r="C188" s="283" t="s">
        <v>790</v>
      </c>
      <c r="D188" s="283"/>
      <c r="E188" s="283"/>
      <c r="F188" s="306" t="s">
        <v>712</v>
      </c>
      <c r="G188" s="283"/>
      <c r="H188" s="283" t="s">
        <v>791</v>
      </c>
      <c r="I188" s="283" t="s">
        <v>787</v>
      </c>
      <c r="J188" s="283"/>
      <c r="K188" s="331"/>
    </row>
    <row r="189" s="1" customFormat="1" ht="15" customHeight="1">
      <c r="B189" s="308"/>
      <c r="C189" s="344" t="s">
        <v>792</v>
      </c>
      <c r="D189" s="283"/>
      <c r="E189" s="283"/>
      <c r="F189" s="306" t="s">
        <v>712</v>
      </c>
      <c r="G189" s="283"/>
      <c r="H189" s="283" t="s">
        <v>793</v>
      </c>
      <c r="I189" s="283" t="s">
        <v>794</v>
      </c>
      <c r="J189" s="345" t="s">
        <v>795</v>
      </c>
      <c r="K189" s="331"/>
    </row>
    <row r="190" s="16" customFormat="1" ht="15" customHeight="1">
      <c r="B190" s="346"/>
      <c r="C190" s="347" t="s">
        <v>796</v>
      </c>
      <c r="D190" s="348"/>
      <c r="E190" s="348"/>
      <c r="F190" s="349" t="s">
        <v>712</v>
      </c>
      <c r="G190" s="348"/>
      <c r="H190" s="348" t="s">
        <v>797</v>
      </c>
      <c r="I190" s="348" t="s">
        <v>794</v>
      </c>
      <c r="J190" s="350" t="s">
        <v>795</v>
      </c>
      <c r="K190" s="351"/>
    </row>
    <row r="191" s="1" customFormat="1" ht="15" customHeight="1">
      <c r="B191" s="308"/>
      <c r="C191" s="344" t="s">
        <v>48</v>
      </c>
      <c r="D191" s="283"/>
      <c r="E191" s="283"/>
      <c r="F191" s="306" t="s">
        <v>706</v>
      </c>
      <c r="G191" s="283"/>
      <c r="H191" s="280" t="s">
        <v>798</v>
      </c>
      <c r="I191" s="283" t="s">
        <v>799</v>
      </c>
      <c r="J191" s="283"/>
      <c r="K191" s="331"/>
    </row>
    <row r="192" s="1" customFormat="1" ht="15" customHeight="1">
      <c r="B192" s="308"/>
      <c r="C192" s="344" t="s">
        <v>800</v>
      </c>
      <c r="D192" s="283"/>
      <c r="E192" s="283"/>
      <c r="F192" s="306" t="s">
        <v>706</v>
      </c>
      <c r="G192" s="283"/>
      <c r="H192" s="283" t="s">
        <v>801</v>
      </c>
      <c r="I192" s="283" t="s">
        <v>741</v>
      </c>
      <c r="J192" s="283"/>
      <c r="K192" s="331"/>
    </row>
    <row r="193" s="1" customFormat="1" ht="15" customHeight="1">
      <c r="B193" s="308"/>
      <c r="C193" s="344" t="s">
        <v>802</v>
      </c>
      <c r="D193" s="283"/>
      <c r="E193" s="283"/>
      <c r="F193" s="306" t="s">
        <v>706</v>
      </c>
      <c r="G193" s="283"/>
      <c r="H193" s="283" t="s">
        <v>803</v>
      </c>
      <c r="I193" s="283" t="s">
        <v>741</v>
      </c>
      <c r="J193" s="283"/>
      <c r="K193" s="331"/>
    </row>
    <row r="194" s="1" customFormat="1" ht="15" customHeight="1">
      <c r="B194" s="308"/>
      <c r="C194" s="344" t="s">
        <v>804</v>
      </c>
      <c r="D194" s="283"/>
      <c r="E194" s="283"/>
      <c r="F194" s="306" t="s">
        <v>712</v>
      </c>
      <c r="G194" s="283"/>
      <c r="H194" s="283" t="s">
        <v>805</v>
      </c>
      <c r="I194" s="283" t="s">
        <v>741</v>
      </c>
      <c r="J194" s="283"/>
      <c r="K194" s="331"/>
    </row>
    <row r="195" s="1" customFormat="1" ht="15" customHeight="1">
      <c r="B195" s="337"/>
      <c r="C195" s="352"/>
      <c r="D195" s="317"/>
      <c r="E195" s="317"/>
      <c r="F195" s="317"/>
      <c r="G195" s="317"/>
      <c r="H195" s="317"/>
      <c r="I195" s="317"/>
      <c r="J195" s="317"/>
      <c r="K195" s="338"/>
    </row>
    <row r="196" s="1" customFormat="1" ht="18.75" customHeight="1">
      <c r="B196" s="319"/>
      <c r="C196" s="329"/>
      <c r="D196" s="329"/>
      <c r="E196" s="329"/>
      <c r="F196" s="339"/>
      <c r="G196" s="329"/>
      <c r="H196" s="329"/>
      <c r="I196" s="329"/>
      <c r="J196" s="329"/>
      <c r="K196" s="319"/>
    </row>
    <row r="197" s="1" customFormat="1" ht="18.75" customHeight="1">
      <c r="B197" s="319"/>
      <c r="C197" s="329"/>
      <c r="D197" s="329"/>
      <c r="E197" s="329"/>
      <c r="F197" s="339"/>
      <c r="G197" s="329"/>
      <c r="H197" s="329"/>
      <c r="I197" s="329"/>
      <c r="J197" s="329"/>
      <c r="K197" s="319"/>
    </row>
    <row r="198" s="1" customFormat="1" ht="18.75" customHeight="1"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</row>
    <row r="199" s="1" customFormat="1" ht="13.5">
      <c r="B199" s="270"/>
      <c r="C199" s="271"/>
      <c r="D199" s="271"/>
      <c r="E199" s="271"/>
      <c r="F199" s="271"/>
      <c r="G199" s="271"/>
      <c r="H199" s="271"/>
      <c r="I199" s="271"/>
      <c r="J199" s="271"/>
      <c r="K199" s="272"/>
    </row>
    <row r="200" s="1" customFormat="1" ht="21">
      <c r="B200" s="273"/>
      <c r="C200" s="274" t="s">
        <v>806</v>
      </c>
      <c r="D200" s="274"/>
      <c r="E200" s="274"/>
      <c r="F200" s="274"/>
      <c r="G200" s="274"/>
      <c r="H200" s="274"/>
      <c r="I200" s="274"/>
      <c r="J200" s="274"/>
      <c r="K200" s="275"/>
    </row>
    <row r="201" s="1" customFormat="1" ht="25.5" customHeight="1">
      <c r="B201" s="273"/>
      <c r="C201" s="353" t="s">
        <v>807</v>
      </c>
      <c r="D201" s="353"/>
      <c r="E201" s="353"/>
      <c r="F201" s="353" t="s">
        <v>808</v>
      </c>
      <c r="G201" s="354"/>
      <c r="H201" s="353" t="s">
        <v>809</v>
      </c>
      <c r="I201" s="353"/>
      <c r="J201" s="353"/>
      <c r="K201" s="275"/>
    </row>
    <row r="202" s="1" customFormat="1" ht="5.25" customHeight="1">
      <c r="B202" s="308"/>
      <c r="C202" s="303"/>
      <c r="D202" s="303"/>
      <c r="E202" s="303"/>
      <c r="F202" s="303"/>
      <c r="G202" s="329"/>
      <c r="H202" s="303"/>
      <c r="I202" s="303"/>
      <c r="J202" s="303"/>
      <c r="K202" s="331"/>
    </row>
    <row r="203" s="1" customFormat="1" ht="15" customHeight="1">
      <c r="B203" s="308"/>
      <c r="C203" s="283" t="s">
        <v>799</v>
      </c>
      <c r="D203" s="283"/>
      <c r="E203" s="283"/>
      <c r="F203" s="306" t="s">
        <v>49</v>
      </c>
      <c r="G203" s="283"/>
      <c r="H203" s="283" t="s">
        <v>810</v>
      </c>
      <c r="I203" s="283"/>
      <c r="J203" s="283"/>
      <c r="K203" s="331"/>
    </row>
    <row r="204" s="1" customFormat="1" ht="15" customHeight="1">
      <c r="B204" s="308"/>
      <c r="C204" s="283"/>
      <c r="D204" s="283"/>
      <c r="E204" s="283"/>
      <c r="F204" s="306" t="s">
        <v>50</v>
      </c>
      <c r="G204" s="283"/>
      <c r="H204" s="283" t="s">
        <v>811</v>
      </c>
      <c r="I204" s="283"/>
      <c r="J204" s="283"/>
      <c r="K204" s="331"/>
    </row>
    <row r="205" s="1" customFormat="1" ht="15" customHeight="1">
      <c r="B205" s="308"/>
      <c r="C205" s="283"/>
      <c r="D205" s="283"/>
      <c r="E205" s="283"/>
      <c r="F205" s="306" t="s">
        <v>53</v>
      </c>
      <c r="G205" s="283"/>
      <c r="H205" s="283" t="s">
        <v>812</v>
      </c>
      <c r="I205" s="283"/>
      <c r="J205" s="283"/>
      <c r="K205" s="331"/>
    </row>
    <row r="206" s="1" customFormat="1" ht="15" customHeight="1">
      <c r="B206" s="308"/>
      <c r="C206" s="283"/>
      <c r="D206" s="283"/>
      <c r="E206" s="283"/>
      <c r="F206" s="306" t="s">
        <v>51</v>
      </c>
      <c r="G206" s="283"/>
      <c r="H206" s="283" t="s">
        <v>813</v>
      </c>
      <c r="I206" s="283"/>
      <c r="J206" s="283"/>
      <c r="K206" s="331"/>
    </row>
    <row r="207" s="1" customFormat="1" ht="15" customHeight="1">
      <c r="B207" s="308"/>
      <c r="C207" s="283"/>
      <c r="D207" s="283"/>
      <c r="E207" s="283"/>
      <c r="F207" s="306" t="s">
        <v>52</v>
      </c>
      <c r="G207" s="283"/>
      <c r="H207" s="283" t="s">
        <v>814</v>
      </c>
      <c r="I207" s="283"/>
      <c r="J207" s="283"/>
      <c r="K207" s="331"/>
    </row>
    <row r="208" s="1" customFormat="1" ht="15" customHeight="1">
      <c r="B208" s="308"/>
      <c r="C208" s="283"/>
      <c r="D208" s="283"/>
      <c r="E208" s="283"/>
      <c r="F208" s="306"/>
      <c r="G208" s="283"/>
      <c r="H208" s="283"/>
      <c r="I208" s="283"/>
      <c r="J208" s="283"/>
      <c r="K208" s="331"/>
    </row>
    <row r="209" s="1" customFormat="1" ht="15" customHeight="1">
      <c r="B209" s="308"/>
      <c r="C209" s="283" t="s">
        <v>753</v>
      </c>
      <c r="D209" s="283"/>
      <c r="E209" s="283"/>
      <c r="F209" s="306" t="s">
        <v>87</v>
      </c>
      <c r="G209" s="283"/>
      <c r="H209" s="283" t="s">
        <v>815</v>
      </c>
      <c r="I209" s="283"/>
      <c r="J209" s="283"/>
      <c r="K209" s="331"/>
    </row>
    <row r="210" s="1" customFormat="1" ht="15" customHeight="1">
      <c r="B210" s="308"/>
      <c r="C210" s="283"/>
      <c r="D210" s="283"/>
      <c r="E210" s="283"/>
      <c r="F210" s="306" t="s">
        <v>649</v>
      </c>
      <c r="G210" s="283"/>
      <c r="H210" s="283" t="s">
        <v>650</v>
      </c>
      <c r="I210" s="283"/>
      <c r="J210" s="283"/>
      <c r="K210" s="331"/>
    </row>
    <row r="211" s="1" customFormat="1" ht="15" customHeight="1">
      <c r="B211" s="308"/>
      <c r="C211" s="283"/>
      <c r="D211" s="283"/>
      <c r="E211" s="283"/>
      <c r="F211" s="306" t="s">
        <v>647</v>
      </c>
      <c r="G211" s="283"/>
      <c r="H211" s="283" t="s">
        <v>816</v>
      </c>
      <c r="I211" s="283"/>
      <c r="J211" s="283"/>
      <c r="K211" s="331"/>
    </row>
    <row r="212" s="1" customFormat="1" ht="15" customHeight="1">
      <c r="B212" s="355"/>
      <c r="C212" s="283"/>
      <c r="D212" s="283"/>
      <c r="E212" s="283"/>
      <c r="F212" s="306" t="s">
        <v>97</v>
      </c>
      <c r="G212" s="344"/>
      <c r="H212" s="335" t="s">
        <v>651</v>
      </c>
      <c r="I212" s="335"/>
      <c r="J212" s="335"/>
      <c r="K212" s="356"/>
    </row>
    <row r="213" s="1" customFormat="1" ht="15" customHeight="1">
      <c r="B213" s="355"/>
      <c r="C213" s="283"/>
      <c r="D213" s="283"/>
      <c r="E213" s="283"/>
      <c r="F213" s="306" t="s">
        <v>652</v>
      </c>
      <c r="G213" s="344"/>
      <c r="H213" s="335" t="s">
        <v>817</v>
      </c>
      <c r="I213" s="335"/>
      <c r="J213" s="335"/>
      <c r="K213" s="356"/>
    </row>
    <row r="214" s="1" customFormat="1" ht="15" customHeight="1">
      <c r="B214" s="355"/>
      <c r="C214" s="283"/>
      <c r="D214" s="283"/>
      <c r="E214" s="283"/>
      <c r="F214" s="306"/>
      <c r="G214" s="344"/>
      <c r="H214" s="335"/>
      <c r="I214" s="335"/>
      <c r="J214" s="335"/>
      <c r="K214" s="356"/>
    </row>
    <row r="215" s="1" customFormat="1" ht="15" customHeight="1">
      <c r="B215" s="355"/>
      <c r="C215" s="283" t="s">
        <v>777</v>
      </c>
      <c r="D215" s="283"/>
      <c r="E215" s="283"/>
      <c r="F215" s="306">
        <v>1</v>
      </c>
      <c r="G215" s="344"/>
      <c r="H215" s="335" t="s">
        <v>818</v>
      </c>
      <c r="I215" s="335"/>
      <c r="J215" s="335"/>
      <c r="K215" s="356"/>
    </row>
    <row r="216" s="1" customFormat="1" ht="15" customHeight="1">
      <c r="B216" s="355"/>
      <c r="C216" s="283"/>
      <c r="D216" s="283"/>
      <c r="E216" s="283"/>
      <c r="F216" s="306">
        <v>2</v>
      </c>
      <c r="G216" s="344"/>
      <c r="H216" s="335" t="s">
        <v>819</v>
      </c>
      <c r="I216" s="335"/>
      <c r="J216" s="335"/>
      <c r="K216" s="356"/>
    </row>
    <row r="217" s="1" customFormat="1" ht="15" customHeight="1">
      <c r="B217" s="355"/>
      <c r="C217" s="283"/>
      <c r="D217" s="283"/>
      <c r="E217" s="283"/>
      <c r="F217" s="306">
        <v>3</v>
      </c>
      <c r="G217" s="344"/>
      <c r="H217" s="335" t="s">
        <v>820</v>
      </c>
      <c r="I217" s="335"/>
      <c r="J217" s="335"/>
      <c r="K217" s="356"/>
    </row>
    <row r="218" s="1" customFormat="1" ht="15" customHeight="1">
      <c r="B218" s="355"/>
      <c r="C218" s="283"/>
      <c r="D218" s="283"/>
      <c r="E218" s="283"/>
      <c r="F218" s="306">
        <v>4</v>
      </c>
      <c r="G218" s="344"/>
      <c r="H218" s="335" t="s">
        <v>821</v>
      </c>
      <c r="I218" s="335"/>
      <c r="J218" s="335"/>
      <c r="K218" s="356"/>
    </row>
    <row r="219" s="1" customFormat="1" ht="12.75" customHeight="1">
      <c r="B219" s="357"/>
      <c r="C219" s="358"/>
      <c r="D219" s="358"/>
      <c r="E219" s="358"/>
      <c r="F219" s="358"/>
      <c r="G219" s="358"/>
      <c r="H219" s="358"/>
      <c r="I219" s="358"/>
      <c r="J219" s="358"/>
      <c r="K219" s="35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Daniel Kadavý</dc:creator>
  <cp:lastModifiedBy>Daniel Kadavý</cp:lastModifiedBy>
  <dcterms:created xsi:type="dcterms:W3CDTF">2024-08-13T19:37:19Z</dcterms:created>
  <dcterms:modified xsi:type="dcterms:W3CDTF">2024-08-13T19:37:28Z</dcterms:modified>
</cp:coreProperties>
</file>