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-01 - Mateřská škola Ok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'SO-01 - Mateřská škola Ok...'!$C$115:$K$354</definedName>
    <definedName name="_xlnm.Print_Area" localSheetId="1">'SO-01 - Mateřská škola Ok...'!$C$4:$J$76,'SO-01 - Mateřská škola Ok...'!$C$82:$J$99,'SO-01 - Mateřská škola Ok...'!$C$105:$K$354</definedName>
    <definedName name="_xlnm.Print_Titles" localSheetId="1">'SO-01 - Mateřská škola Ok...'!$115:$115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53"/>
  <c r="BH353"/>
  <c r="BG353"/>
  <c r="BF353"/>
  <c r="T353"/>
  <c r="R353"/>
  <c r="P353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29"/>
  <c r="BH329"/>
  <c r="BG329"/>
  <c r="BF329"/>
  <c r="T329"/>
  <c r="R329"/>
  <c r="P329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J113"/>
  <c r="F112"/>
  <c r="F110"/>
  <c r="E108"/>
  <c r="J90"/>
  <c r="F89"/>
  <c r="F87"/>
  <c r="E85"/>
  <c r="J19"/>
  <c r="E19"/>
  <c r="J89"/>
  <c r="J18"/>
  <c r="J16"/>
  <c r="E16"/>
  <c r="F113"/>
  <c r="J15"/>
  <c r="J10"/>
  <c r="J110"/>
  <c i="1" r="L90"/>
  <c r="AM90"/>
  <c r="AM89"/>
  <c r="L89"/>
  <c r="AM87"/>
  <c r="L87"/>
  <c r="L85"/>
  <c r="L84"/>
  <c i="2" r="J353"/>
  <c r="BK350"/>
  <c r="BK346"/>
  <c r="J346"/>
  <c r="BK344"/>
  <c r="J344"/>
  <c r="BK342"/>
  <c r="J338"/>
  <c r="J336"/>
  <c r="J326"/>
  <c r="J324"/>
  <c r="BK320"/>
  <c r="BK318"/>
  <c r="J316"/>
  <c r="J312"/>
  <c r="BK310"/>
  <c r="BK306"/>
  <c r="BK296"/>
  <c r="BK294"/>
  <c r="J290"/>
  <c r="BK284"/>
  <c r="J282"/>
  <c r="BK273"/>
  <c r="BK269"/>
  <c r="BK267"/>
  <c r="BK265"/>
  <c r="J259"/>
  <c r="BK253"/>
  <c r="BK251"/>
  <c r="J247"/>
  <c r="J245"/>
  <c r="BK237"/>
  <c r="J230"/>
  <c r="BK226"/>
  <c r="J218"/>
  <c r="BK204"/>
  <c r="J198"/>
  <c r="BK196"/>
  <c r="J194"/>
  <c r="J189"/>
  <c r="BK186"/>
  <c r="J181"/>
  <c r="BK175"/>
  <c r="J173"/>
  <c r="BK169"/>
  <c r="J167"/>
  <c r="J165"/>
  <c r="BK157"/>
  <c r="J155"/>
  <c r="BK149"/>
  <c r="BK147"/>
  <c r="BK136"/>
  <c r="BK134"/>
  <c r="J130"/>
  <c r="BK128"/>
  <c r="J126"/>
  <c r="BK124"/>
  <c r="BK353"/>
  <c r="BK348"/>
  <c r="BK336"/>
  <c r="BK334"/>
  <c r="BK332"/>
  <c r="J329"/>
  <c r="BK324"/>
  <c r="BK322"/>
  <c r="J320"/>
  <c r="J318"/>
  <c r="BK316"/>
  <c r="BK308"/>
  <c r="J306"/>
  <c r="J303"/>
  <c r="J300"/>
  <c r="BK292"/>
  <c r="BK286"/>
  <c r="J284"/>
  <c r="BK283"/>
  <c r="BK279"/>
  <c r="J276"/>
  <c r="J267"/>
  <c r="J263"/>
  <c r="J261"/>
  <c r="J255"/>
  <c r="J251"/>
  <c r="J249"/>
  <c r="BK245"/>
  <c r="J243"/>
  <c r="J241"/>
  <c r="J237"/>
  <c r="BK236"/>
  <c r="J234"/>
  <c r="BK228"/>
  <c r="J226"/>
  <c r="J224"/>
  <c r="J216"/>
  <c r="BK213"/>
  <c r="BK208"/>
  <c r="BK206"/>
  <c r="J204"/>
  <c r="J202"/>
  <c r="J200"/>
  <c r="BK193"/>
  <c r="J192"/>
  <c r="J177"/>
  <c r="J171"/>
  <c r="J169"/>
  <c r="BK165"/>
  <c r="J163"/>
  <c r="J161"/>
  <c r="BK159"/>
  <c r="BK153"/>
  <c r="BK151"/>
  <c r="BK145"/>
  <c r="BK138"/>
  <c r="BK132"/>
  <c r="J124"/>
  <c r="J122"/>
  <c r="BK119"/>
  <c r="BK352"/>
  <c r="J348"/>
  <c r="J340"/>
  <c r="BK338"/>
  <c r="J332"/>
  <c r="J322"/>
  <c r="BK314"/>
  <c r="BK312"/>
  <c r="J310"/>
  <c r="J308"/>
  <c r="BK303"/>
  <c r="BK298"/>
  <c r="J296"/>
  <c r="J288"/>
  <c r="BK276"/>
  <c r="J271"/>
  <c r="BK261"/>
  <c r="BK259"/>
  <c r="J257"/>
  <c r="BK255"/>
  <c r="J253"/>
  <c r="BK249"/>
  <c r="BK247"/>
  <c r="BK243"/>
  <c r="BK241"/>
  <c r="BK239"/>
  <c r="J236"/>
  <c r="BK232"/>
  <c r="BK224"/>
  <c r="BK222"/>
  <c r="J220"/>
  <c r="BK218"/>
  <c r="J210"/>
  <c r="J208"/>
  <c r="BK200"/>
  <c r="BK194"/>
  <c r="BK192"/>
  <c r="J183"/>
  <c r="BK181"/>
  <c r="BK179"/>
  <c r="BK177"/>
  <c r="J175"/>
  <c r="BK173"/>
  <c r="BK171"/>
  <c r="BK167"/>
  <c r="BK163"/>
  <c r="J159"/>
  <c r="J157"/>
  <c r="BK155"/>
  <c r="J149"/>
  <c r="J145"/>
  <c r="BK143"/>
  <c r="BK142"/>
  <c r="BK140"/>
  <c r="J138"/>
  <c r="J136"/>
  <c r="BK130"/>
  <c r="J128"/>
  <c r="BK126"/>
  <c r="BK122"/>
  <c r="J119"/>
  <c r="J352"/>
  <c r="J350"/>
  <c r="J342"/>
  <c r="BK340"/>
  <c r="J334"/>
  <c r="BK329"/>
  <c r="BK326"/>
  <c r="J314"/>
  <c r="BK300"/>
  <c r="J298"/>
  <c r="J294"/>
  <c r="J292"/>
  <c r="BK290"/>
  <c r="BK288"/>
  <c r="J286"/>
  <c r="J283"/>
  <c r="BK282"/>
  <c r="J279"/>
  <c r="J273"/>
  <c r="BK271"/>
  <c r="J269"/>
  <c r="J265"/>
  <c r="BK263"/>
  <c r="BK257"/>
  <c r="J239"/>
  <c r="BK234"/>
  <c r="J232"/>
  <c r="BK230"/>
  <c r="J228"/>
  <c r="J222"/>
  <c r="BK220"/>
  <c r="BK216"/>
  <c r="J213"/>
  <c r="BK210"/>
  <c r="J206"/>
  <c r="BK202"/>
  <c r="BK198"/>
  <c r="J196"/>
  <c r="J193"/>
  <c r="BK189"/>
  <c r="J186"/>
  <c r="BK183"/>
  <c r="J179"/>
  <c r="BK161"/>
  <c r="J153"/>
  <c r="J151"/>
  <c r="J147"/>
  <c r="J143"/>
  <c r="J142"/>
  <c r="J140"/>
  <c r="J134"/>
  <c r="J132"/>
  <c i="1" r="AS94"/>
  <c i="2" l="1" r="R212"/>
  <c r="P302"/>
  <c r="R118"/>
  <c r="P212"/>
  <c r="R302"/>
  <c r="BK118"/>
  <c r="J118"/>
  <c r="J96"/>
  <c r="P118"/>
  <c r="P117"/>
  <c r="P116"/>
  <c i="1" r="AU95"/>
  <c i="2" r="BK212"/>
  <c r="J212"/>
  <c r="J97"/>
  <c r="BK302"/>
  <c r="J302"/>
  <c r="J98"/>
  <c r="T118"/>
  <c r="T212"/>
  <c r="T302"/>
  <c r="J87"/>
  <c r="J112"/>
  <c r="BE119"/>
  <c r="BE122"/>
  <c r="BE124"/>
  <c r="BE130"/>
  <c r="BE136"/>
  <c r="BE138"/>
  <c r="BE145"/>
  <c r="BE153"/>
  <c r="BE157"/>
  <c r="BE163"/>
  <c r="BE165"/>
  <c r="BE167"/>
  <c r="BE169"/>
  <c r="BE175"/>
  <c r="BE193"/>
  <c r="BE206"/>
  <c r="BE224"/>
  <c r="BE236"/>
  <c r="BE243"/>
  <c r="BE245"/>
  <c r="BE249"/>
  <c r="BE253"/>
  <c r="BE259"/>
  <c r="BE273"/>
  <c r="BE303"/>
  <c r="BE306"/>
  <c r="BE308"/>
  <c r="BE310"/>
  <c r="BE314"/>
  <c r="BE322"/>
  <c r="BE324"/>
  <c r="BE332"/>
  <c r="BE336"/>
  <c r="F90"/>
  <c r="BE132"/>
  <c r="BE151"/>
  <c r="BE196"/>
  <c r="BE198"/>
  <c r="BE202"/>
  <c r="BE204"/>
  <c r="BE210"/>
  <c r="BE213"/>
  <c r="BE226"/>
  <c r="BE228"/>
  <c r="BE251"/>
  <c r="BE263"/>
  <c r="BE265"/>
  <c r="BE267"/>
  <c r="BE269"/>
  <c r="BE283"/>
  <c r="BE284"/>
  <c r="BE290"/>
  <c r="BE292"/>
  <c r="BE316"/>
  <c r="BE318"/>
  <c r="BE320"/>
  <c r="BE326"/>
  <c r="BE334"/>
  <c r="BE352"/>
  <c r="BE126"/>
  <c r="BE128"/>
  <c r="BE134"/>
  <c r="BE140"/>
  <c r="BE147"/>
  <c r="BE155"/>
  <c r="BE173"/>
  <c r="BE181"/>
  <c r="BE186"/>
  <c r="BE189"/>
  <c r="BE194"/>
  <c r="BE216"/>
  <c r="BE220"/>
  <c r="BE230"/>
  <c r="BE237"/>
  <c r="BE239"/>
  <c r="BE257"/>
  <c r="BE261"/>
  <c r="BE271"/>
  <c r="BE288"/>
  <c r="BE294"/>
  <c r="BE296"/>
  <c r="BE300"/>
  <c r="BE312"/>
  <c r="BE348"/>
  <c r="BE353"/>
  <c r="BE142"/>
  <c r="BE143"/>
  <c r="BE149"/>
  <c r="BE159"/>
  <c r="BE161"/>
  <c r="BE171"/>
  <c r="BE177"/>
  <c r="BE179"/>
  <c r="BE183"/>
  <c r="BE192"/>
  <c r="BE200"/>
  <c r="BE208"/>
  <c r="BE218"/>
  <c r="BE222"/>
  <c r="BE232"/>
  <c r="BE234"/>
  <c r="BE241"/>
  <c r="BE247"/>
  <c r="BE255"/>
  <c r="BE276"/>
  <c r="BE279"/>
  <c r="BE282"/>
  <c r="BE286"/>
  <c r="BE298"/>
  <c r="BE329"/>
  <c r="BE338"/>
  <c r="BE340"/>
  <c r="BE342"/>
  <c r="BE344"/>
  <c r="BE346"/>
  <c r="BE350"/>
  <c r="F32"/>
  <c i="1" r="BA95"/>
  <c r="BA94"/>
  <c r="W30"/>
  <c r="AU94"/>
  <c i="2" r="F34"/>
  <c i="1" r="BC95"/>
  <c r="BC94"/>
  <c r="W32"/>
  <c i="2" r="F33"/>
  <c i="1" r="BB95"/>
  <c r="BB94"/>
  <c r="W31"/>
  <c i="2" r="J32"/>
  <c i="1" r="AW95"/>
  <c i="2" r="F35"/>
  <c i="1" r="BD95"/>
  <c r="BD94"/>
  <c r="W33"/>
  <c i="2" l="1" r="R117"/>
  <c r="R116"/>
  <c r="T117"/>
  <c r="T116"/>
  <c r="BK117"/>
  <c r="BK116"/>
  <c r="J116"/>
  <c r="J94"/>
  <c i="1" r="AX94"/>
  <c r="AW94"/>
  <c r="AK30"/>
  <c r="AY94"/>
  <c i="2" r="F31"/>
  <c i="1" r="AZ95"/>
  <c r="AZ94"/>
  <c r="W29"/>
  <c i="2" r="J31"/>
  <c i="1" r="AV95"/>
  <c r="AT95"/>
  <c i="2" l="1" r="J117"/>
  <c r="J95"/>
  <c i="1" r="AV94"/>
  <c r="AK29"/>
  <c i="2" r="J28"/>
  <c i="1" r="AG95"/>
  <c r="AN95"/>
  <c i="2" l="1" r="J37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<sst xmlns="http://schemas.openxmlformats.org/spreadsheetml/2006/main">
  <si>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</si>
  <si>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</si>
  <si>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</si>
  <si>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</si>
  <si>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</si>
  <si>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{06eaa822-201e-42ce-83b8-de0817d5c79a}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</si>
  <si>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</si>
  <si>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</si>
  <si>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</si>
  <si>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</si>
  <si>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</si>
  <si>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</si>
  <si>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</si>
  <si>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</si>
  <si>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SO-01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</si>
  <si>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</si>
  <si>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</si>
  <si>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Mateřská škola Okříšky - přístavba</t>
  </si>
  <si>
    <t>KSO:</t>
  </si>
  <si>
    <t>CC-CZ:</t>
  </si>
  <si>
    <t>Místo:</t>
  </si>
  <si>
    <t>Okříšky</t>
  </si>
  <si>
    <t>Datum:</t>
  </si>
  <si>
    <t>28. 2. 2020</t>
  </si>
  <si>
    <t>Zadavatel:</t>
  </si>
  <si>
    <t>IČ:</t>
  </si>
  <si>
    <t>Městys Okříšky, Jihlavská 1, 675 21 Okříšky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</si>
  <si>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</si>
  <si>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</si>
  <si>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</si>
  <si>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</si>
  <si>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</si>
  <si>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</si>
  <si>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</si>
  <si>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Petra Pravdová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</si>
  <si>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</si>
  <si>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</si>
  <si>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</si>
  <si>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</si>
  <si>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</si>
  <si>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</si>
  <si>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</si>
  <si>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</si>
  <si>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</si>
  <si>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</si>
  <si>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</si>
  <si>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</si>
  <si>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</si>
  <si>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</si>
  <si>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</si>
  <si>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</si>
  <si>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</si>
  <si>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</si>
  <si>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</si>
  <si>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</si>
  <si>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</si>
  <si>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</si>
  <si>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</si>
  <si>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</si>
  <si>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</si>
  <si>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</si>
  <si>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</si>
  <si>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</si>
  <si>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</si>
  <si>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</si>
  <si>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</si>
  <si>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</si>
  <si>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</si>
  <si>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</si>
  <si>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</si>
  <si>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</si>
  <si>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</si>
  <si>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</si>
  <si>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</si>
  <si>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</si>
  <si>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</si>
  <si>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</si>
  <si>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</si>
  <si>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</si>
  <si>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</si>
  <si>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</si>
  <si>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</si>
  <si>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</si>
  <si>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</si>
  <si>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</si>
  <si>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</si>
  <si>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</si>
  <si>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</si>
  <si>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</si>
  <si>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</si>
  <si>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PSV</t>
  </si>
  <si>
    <t xml:space="preserve">    Z-1 - Zař.č.1 - Větrání učebny 1.NP</t>
  </si>
  <si>
    <t xml:space="preserve">    Z-2 - Zař.č.2 - Větrání učebny 2.NP</t>
  </si>
  <si>
    <t xml:space="preserve">    Z-3 - Zař.č.3 - větrání kuchyně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</si>
  <si>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</si>
  <si>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</si>
  <si>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</si>
  <si>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</si>
  <si>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</si>
  <si>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</si>
  <si>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</si>
  <si>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</si>
  <si>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</si>
  <si>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</si>
  <si>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</si>
  <si>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</si>
  <si>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</si>
  <si>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</si>
  <si>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ROZPOCET</t>
  </si>
  <si>
    <t>Z-1</t>
  </si>
  <si>
    <t>Zař.č.1 - Větrání učebny 1.NP</t>
  </si>
  <si>
    <t>K</t>
  </si>
  <si>
    <t>751611121</t>
  </si>
  <si>
    <t>Montáž vzduchotechnické jednotky s rekuperací tepla podstropní s výměnou vzduchu do 1000 m3/h</t>
  </si>
  <si>
    <t>kus</t>
  </si>
  <si>
    <t>CS ÚRS 2018 02</t>
  </si>
  <si>
    <t>16</t>
  </si>
  <si>
    <t>-533462219</t>
  </si>
  <si>
    <t>PP</t>
  </si>
  <si>
    <t>Montáž vzduchotechnické jednotky s rekuperací tepla podstropní s výměnou vzduchu do 1 000 m3/h</t>
  </si>
  <si>
    <t>PSC</t>
  </si>
  <si>
    <t xml:space="preserve">Poznámka k souboru cen:_x000d_
1. V cenách nejsou započteny náklady na připojení na rozvody a na regulaci. 2. Vzduchotechnické jednotky s výměnou vzduchu nad uvedený rozsah se oceňují individuálně. </t>
  </si>
  <si>
    <t>1.1.</t>
  </si>
  <si>
    <t xml:space="preserve">Kompaktní větrací jednotka s rekuperací v podstropním provedení </t>
  </si>
  <si>
    <t>Vlastní</t>
  </si>
  <si>
    <t>660452525</t>
  </si>
  <si>
    <t xml:space="preserve">Kompaktní větrací jednotka s rekuperací v podstropním provedení ve složení : přívodní ventilátor Vp=700m3/h (EC motor), Vo=700m3/h (EC motor), deskový rekuperátor včetně bypassu o min.účinnosti 79%,  kazety filtrů přívod-M5, odtah M5, interní bypass, vestavěný el.dohřívač, vestavěný přímý výparník,těsné uzavírací klapky vč.servopohonu, pružné manžety podrobná specifikace viz D.1.4c.03 
Včetně kompletního systému MaR, externí rozvaděč s kabelem délka 5m, prokabelování systému MaR, nastavení parametrů, zaškolení obsluhy, revize elektro</t>
  </si>
  <si>
    <t>3</t>
  </si>
  <si>
    <t>M</t>
  </si>
  <si>
    <t>1.1a</t>
  </si>
  <si>
    <t>Vzdálený digitální nástěnný ovladač pro jednotku 1.1. dodávka vč.montáže</t>
  </si>
  <si>
    <t>32</t>
  </si>
  <si>
    <t>2131277182</t>
  </si>
  <si>
    <t>4</t>
  </si>
  <si>
    <t>1.1b</t>
  </si>
  <si>
    <t xml:space="preserve">Detektor kouře </t>
  </si>
  <si>
    <t>-925724618</t>
  </si>
  <si>
    <t>Detektor kouře do nasávacího vzt potrubí vč.kabeláže a montáže</t>
  </si>
  <si>
    <t>5</t>
  </si>
  <si>
    <t>1.1c</t>
  </si>
  <si>
    <t>Kabeláže dle schématu</t>
  </si>
  <si>
    <t>soub</t>
  </si>
  <si>
    <t>-1114081997</t>
  </si>
  <si>
    <t xml:space="preserve">Kabeláže dle schématu -  JYSTY 2x2x0,8 20m, včetně žlabů, chrániček, montáže</t>
  </si>
  <si>
    <t>6</t>
  </si>
  <si>
    <t>1.2</t>
  </si>
  <si>
    <t>kondenzační jednotka pro přímý výparník vzt jednotky zař.č.1.1. Qchl=5kW, Qtop=5,8kW, 230V, chladivo R410A</t>
  </si>
  <si>
    <t>ks</t>
  </si>
  <si>
    <t>64</t>
  </si>
  <si>
    <t>-1679368942</t>
  </si>
  <si>
    <t>7</t>
  </si>
  <si>
    <t>1.2a</t>
  </si>
  <si>
    <t>Komunikační modul</t>
  </si>
  <si>
    <t>-743054155</t>
  </si>
  <si>
    <t>Komunikační modul chladící jednotky pro řízení 0-10V, včetně expanzního ventilu a příslušenství chladícího okruhu (průhledítko, filtrdehydrátor) dodávka vč.montáže</t>
  </si>
  <si>
    <t>8</t>
  </si>
  <si>
    <t>1.2b</t>
  </si>
  <si>
    <t>propojovací Cu potrubí vč.izolace, komunikačního kabelu 12/6</t>
  </si>
  <si>
    <t>m</t>
  </si>
  <si>
    <t>-2017941764</t>
  </si>
  <si>
    <t>9</t>
  </si>
  <si>
    <t>1.2c</t>
  </si>
  <si>
    <t>tlaková zkouška systému chlazení</t>
  </si>
  <si>
    <t>-1808217329</t>
  </si>
  <si>
    <t>10</t>
  </si>
  <si>
    <t>1.2d</t>
  </si>
  <si>
    <t>napuštění systému chladivem</t>
  </si>
  <si>
    <t>kg</t>
  </si>
  <si>
    <t>1081607483</t>
  </si>
  <si>
    <t>11</t>
  </si>
  <si>
    <t>1.2e</t>
  </si>
  <si>
    <t>zprovoznění systému zdroje TČ</t>
  </si>
  <si>
    <t>590412702</t>
  </si>
  <si>
    <t>12</t>
  </si>
  <si>
    <t>1.2f</t>
  </si>
  <si>
    <t>Gumové pryžové bloky pod jednotku 1.2</t>
  </si>
  <si>
    <t>-1999798066</t>
  </si>
  <si>
    <t>13</t>
  </si>
  <si>
    <t>1.3</t>
  </si>
  <si>
    <t xml:space="preserve">IR senzor - digitání čidlo CO2 </t>
  </si>
  <si>
    <t>1724375387</t>
  </si>
  <si>
    <t>IR senzor - digitání nástěnné čidlo CO2, dodávka vč.montáže</t>
  </si>
  <si>
    <t>1.4</t>
  </si>
  <si>
    <t xml:space="preserve">Čtvercový difuzor pro přívod vzduchu </t>
  </si>
  <si>
    <t>272380103</t>
  </si>
  <si>
    <t>Čtvercový difuzor pro přívod vzduchu vel.160 vč.plenum boxu přip.DN160 s regulační klapkou, čelní deska RAL dle požadavku investora, viz.D.1.4c.03</t>
  </si>
  <si>
    <t>17</t>
  </si>
  <si>
    <t>1.5</t>
  </si>
  <si>
    <t>Regulační klapka ruční DN 160</t>
  </si>
  <si>
    <t>-1770186656</t>
  </si>
  <si>
    <t>18</t>
  </si>
  <si>
    <t>751344114</t>
  </si>
  <si>
    <t>Mtž tlumiče hluku pro kruhové potrubí D do 400 mm</t>
  </si>
  <si>
    <t>CS ÚRS 2017 02</t>
  </si>
  <si>
    <t>731717176</t>
  </si>
  <si>
    <t>Montáž tlumičů hluku pro kruhové potrubí, průměru přes 300 do 400 mm</t>
  </si>
  <si>
    <t>19</t>
  </si>
  <si>
    <t>1.6</t>
  </si>
  <si>
    <t>Tlumič hluku do kruhového potrubí DN 315 dl.900mm pozink</t>
  </si>
  <si>
    <t>-897957307</t>
  </si>
  <si>
    <t>20</t>
  </si>
  <si>
    <t>751344122</t>
  </si>
  <si>
    <t>Mtž tlumiče hluku pro čtyřhranné potrubí do 0,300 m2</t>
  </si>
  <si>
    <t>-418681439</t>
  </si>
  <si>
    <t>Montáž tlumičů hluku pro čtyřhranné potrubí, průřezu přes 0,150 do 0,300 m2</t>
  </si>
  <si>
    <t>1.7</t>
  </si>
  <si>
    <t>Čtyřhranný tlumič hluku</t>
  </si>
  <si>
    <t>1916315810</t>
  </si>
  <si>
    <t>Čtyřhranný tlumič hluku 500x400 dl.1500mm pozink vč.kulis</t>
  </si>
  <si>
    <t>22</t>
  </si>
  <si>
    <t>751514876</t>
  </si>
  <si>
    <t>Mtž regulační a měřící clony do plech potrubí kruhové bez příruby D do 200 mm</t>
  </si>
  <si>
    <t>-152575380</t>
  </si>
  <si>
    <t>Montáž regulační nebo měřící clony do plechového potrubí kruhové bez příruby, průměru přes 100 do 200 mm</t>
  </si>
  <si>
    <t>23</t>
  </si>
  <si>
    <t>42981312</t>
  </si>
  <si>
    <t xml:space="preserve">zař.č.1.8  Regulační klapka ruční DN 200 pozink.plech</t>
  </si>
  <si>
    <t>809304491</t>
  </si>
  <si>
    <t>zař.č.1.8 Regulační klapka ruční DN 200 pozink.plech</t>
  </si>
  <si>
    <t>24</t>
  </si>
  <si>
    <t>751514877</t>
  </si>
  <si>
    <t>Mtž regulační a měřící clony do plech potrubí kruhové bez příruby D do 300 mm</t>
  </si>
  <si>
    <t>-489265780</t>
  </si>
  <si>
    <t xml:space="preserve">Montáž regulační nebo měřící clony do plechového potrubí  kruhové bez příruby, průměru přes 200 do 300 mm</t>
  </si>
  <si>
    <t>25</t>
  </si>
  <si>
    <t>42981318</t>
  </si>
  <si>
    <t>zař.č.1.9 klapka regulační Pz VZT D 250mm</t>
  </si>
  <si>
    <t>-2071818878</t>
  </si>
  <si>
    <t>26</t>
  </si>
  <si>
    <t>751322135</t>
  </si>
  <si>
    <t>Mtž anemostatu čtvercového vířivého se skříní do 0,650 m2</t>
  </si>
  <si>
    <t>-383386413</t>
  </si>
  <si>
    <t>Montáž talířových ventilů, anemostatů, dýz anemostatu čtvercového vířivého se skříní, výustek průřezu přes 0,500 do 0,650 m2</t>
  </si>
  <si>
    <t>27</t>
  </si>
  <si>
    <t>1.10</t>
  </si>
  <si>
    <t>Čtvercový difuzor pro přívod vzduchu</t>
  </si>
  <si>
    <t>1555003039</t>
  </si>
  <si>
    <t>Čtvercový difuzor pro přívod vzduchu vel.200 vč.plenum boxu přip.DN160 s regulační klapkou, čelní deska RAL dle požadavku investora, viz.D.1.4c.03</t>
  </si>
  <si>
    <t>28</t>
  </si>
  <si>
    <t>1.11</t>
  </si>
  <si>
    <t>Odvodní plastový talířový ventil DN 200</t>
  </si>
  <si>
    <t>1555105360</t>
  </si>
  <si>
    <t>30</t>
  </si>
  <si>
    <t>751322012</t>
  </si>
  <si>
    <t>Mtž talířového ventilu D do 200 mm</t>
  </si>
  <si>
    <t>1519289536</t>
  </si>
  <si>
    <t xml:space="preserve">Montáž talířových ventilů, anemostatů, dýz  talířového ventilu, průměru přes 100 do 200 mm</t>
  </si>
  <si>
    <t>31</t>
  </si>
  <si>
    <t>1.13</t>
  </si>
  <si>
    <t>Odvodní plastový talířový ventil DN 160</t>
  </si>
  <si>
    <t>-843122706</t>
  </si>
  <si>
    <t>1.14</t>
  </si>
  <si>
    <t>Odvodní plastový talířový ventil DN 100</t>
  </si>
  <si>
    <t>774509308</t>
  </si>
  <si>
    <t>33</t>
  </si>
  <si>
    <t>1.15</t>
  </si>
  <si>
    <t xml:space="preserve">Šikmý výfukový (nasávací) kus DN 315 vč.síta + trouba dn 315 dl.1000mm + oblouk OS90 DN 315 + na veškeré potrubí nad střechou  komaxit RAL 7040</t>
  </si>
  <si>
    <t>-1333992592</t>
  </si>
  <si>
    <t>34</t>
  </si>
  <si>
    <t>PPK-01</t>
  </si>
  <si>
    <t>Protipožární klapka DN 315 .011 s koncovým spínačem, dodávka vč.montáže.</t>
  </si>
  <si>
    <t>-248263264</t>
  </si>
  <si>
    <t>35</t>
  </si>
  <si>
    <t>PPK-02</t>
  </si>
  <si>
    <t>445622971</t>
  </si>
  <si>
    <t>36</t>
  </si>
  <si>
    <t>751510014</t>
  </si>
  <si>
    <t>Vzduchotechnické potrubí pozink čtyřhranné průřezu do 0,28 m2</t>
  </si>
  <si>
    <t>536138067</t>
  </si>
  <si>
    <t xml:space="preserve">Vzduchotechnické potrubí z pozinkovaného plechu  čtyřhranné s přírubou, průřezu přes 0,13 do 0,28 m2</t>
  </si>
  <si>
    <t xml:space="preserve">Poznámka k souboru cen:_x000d_
1. V cenách jsou započteny i náklady na dodání a montáž trub včetně tvarovek. 2. V cenách -0010 až -0023 jsou započteny i náklady na: a) dodání a osazení přírubových lišt, b) tmelení akrylátovým tmelem. 3. V cenách -0041 až -0053 nejsou započteny náklady na příruby, spoje jsou prováděné pomocí spojek. </t>
  </si>
  <si>
    <t>37</t>
  </si>
  <si>
    <t>751510042</t>
  </si>
  <si>
    <t>Vzduchotechnické potrubí pozink kruhové spirálně vinuté D do 200 mm</t>
  </si>
  <si>
    <t>836699154</t>
  </si>
  <si>
    <t>Vzduchotechnické potrubí z pozinkovaného plechu kruhové, trouba spirálně vinutá bez příruby, průměru přes 100 do 200 mm, provedení těsné, dodávka vč.montáže</t>
  </si>
  <si>
    <t>38</t>
  </si>
  <si>
    <t>751510044</t>
  </si>
  <si>
    <t>Vzduchotechnické potrubí pozink kruhové spirálně vinuté D do 400 mm</t>
  </si>
  <si>
    <t>1373824323</t>
  </si>
  <si>
    <t xml:space="preserve">Vzduchotechnické potrubí z pozinkovaného plechu kruhové, trouba spirálně vinutá bez příruby, průměru přes 300 do 400 mm,provedení těsné,  dodávka vč.montáže</t>
  </si>
  <si>
    <t>39</t>
  </si>
  <si>
    <t>713029</t>
  </si>
  <si>
    <t>Ohebná tepelně a zvukově izolovaná hadice do DN 160 pro napojení distribučních prvků, dodávka vč.montáže</t>
  </si>
  <si>
    <t>-442048446</t>
  </si>
  <si>
    <t>48</t>
  </si>
  <si>
    <t>713030</t>
  </si>
  <si>
    <t>Ohebná tepelně a zvukově izolovaná hadice do DN 200 pro napojení vzt jednotky, dodávka vč.montáže</t>
  </si>
  <si>
    <t>586760865</t>
  </si>
  <si>
    <t>40</t>
  </si>
  <si>
    <t>R713000002</t>
  </si>
  <si>
    <t>Tepelná izolace kaučuková tl.15mm s Al folií, samolepící, dodávka vč.montáže</t>
  </si>
  <si>
    <t>m2</t>
  </si>
  <si>
    <t>-1256627739</t>
  </si>
  <si>
    <t>R713000003</t>
  </si>
  <si>
    <t>Protipožární izolace</t>
  </si>
  <si>
    <t>783184559</t>
  </si>
  <si>
    <t xml:space="preserve">Protipožární izolace dodávka vč.montáže </t>
  </si>
  <si>
    <t>41</t>
  </si>
  <si>
    <t>R751000004</t>
  </si>
  <si>
    <t>Spojovací, těsnící, závěsný materiál</t>
  </si>
  <si>
    <t>-235971782</t>
  </si>
  <si>
    <t>42</t>
  </si>
  <si>
    <t>R751000019</t>
  </si>
  <si>
    <t>Pomocné ocel.konstrukce</t>
  </si>
  <si>
    <t>1670117668</t>
  </si>
  <si>
    <t>43</t>
  </si>
  <si>
    <t>R751000005</t>
  </si>
  <si>
    <t>Zprovoznění zařízení, zaregulování, funkční zkoušky, zaškolení obsluhy</t>
  </si>
  <si>
    <t>hod</t>
  </si>
  <si>
    <t>469929589</t>
  </si>
  <si>
    <t>Zprovoznění zařízení vzt, zaregulování, funkční zkoušky, zaškolení obsluhy</t>
  </si>
  <si>
    <t>44</t>
  </si>
  <si>
    <t>R751000006</t>
  </si>
  <si>
    <t>Zapojení kabeláží, nastavení a autorizované zprovoznění MaR</t>
  </si>
  <si>
    <t>-1417726978</t>
  </si>
  <si>
    <t xml:space="preserve">Zapojení kabeláží, nastavení a autorizované zprovoznění systému, včetně revize </t>
  </si>
  <si>
    <t>45</t>
  </si>
  <si>
    <t>R751000007</t>
  </si>
  <si>
    <t>Mimostaveništní doprava, přesun hmot</t>
  </si>
  <si>
    <t>2141899040</t>
  </si>
  <si>
    <t>46</t>
  </si>
  <si>
    <t>R751000008</t>
  </si>
  <si>
    <t>Lešení</t>
  </si>
  <si>
    <t>-2064252267</t>
  </si>
  <si>
    <t>47</t>
  </si>
  <si>
    <t>R751000010</t>
  </si>
  <si>
    <t>Stavební přípomoce</t>
  </si>
  <si>
    <t>-1479270172</t>
  </si>
  <si>
    <t>Stavební přípomoce - přisekání otvorů (zhotovení prostupů je v dodávce stavby)</t>
  </si>
  <si>
    <t>Z-2</t>
  </si>
  <si>
    <t>Zař.č.2 - Větrání učebny 2.NP</t>
  </si>
  <si>
    <t>49</t>
  </si>
  <si>
    <t>-845411835</t>
  </si>
  <si>
    <t>50</t>
  </si>
  <si>
    <t>2.1.</t>
  </si>
  <si>
    <t>-1144555187</t>
  </si>
  <si>
    <t xml:space="preserve">Kompaktní větrací jednotka s rekuperací v podstropním provedení ve složení : přívodní ventilátor Vp=700m3/h (EC motor), Vo=700m3/h (EC motor), deskový rekuperátor včetně bypassu o min.účinnosti 79%,  kazety filtrů přívod-M5, odtah M5, interní bypass, vestavěný el.dohřívač, vestavěný přímý výparník,těsné uzavírací klapky vč.servopohonu, pružné manžety podrobná specifikace viz D.1.4c.03
Včetně kompletního systému MaR, externí rozvaděč s kabelem délka 3m, prokabelování systému MaR, nastavení parametrů, zaškolení obsluhy, revize elektro</t>
  </si>
  <si>
    <t>51</t>
  </si>
  <si>
    <t>2.1a</t>
  </si>
  <si>
    <t>Vzdálený digitální nástěnný ovladač pro jednotku 2.1. dodávka vč.montáže</t>
  </si>
  <si>
    <t>-1783553856</t>
  </si>
  <si>
    <t>52</t>
  </si>
  <si>
    <t>2.1b</t>
  </si>
  <si>
    <t>-1350772640</t>
  </si>
  <si>
    <t>53</t>
  </si>
  <si>
    <t>2.1c</t>
  </si>
  <si>
    <t>-1171636895</t>
  </si>
  <si>
    <t>55</t>
  </si>
  <si>
    <t>2.2</t>
  </si>
  <si>
    <t>kondenzační jednotka pro přímý výparník vzt jednotky zař.č.2.1. Qchl=5kW, Qtop=5,8kW, 230V, chladivo R410A</t>
  </si>
  <si>
    <t>-1565798875</t>
  </si>
  <si>
    <t>56</t>
  </si>
  <si>
    <t>2.2a</t>
  </si>
  <si>
    <t>1569552080</t>
  </si>
  <si>
    <t>57</t>
  </si>
  <si>
    <t>2.2b</t>
  </si>
  <si>
    <t>-498455884</t>
  </si>
  <si>
    <t>58</t>
  </si>
  <si>
    <t>2.2c</t>
  </si>
  <si>
    <t>296813446</t>
  </si>
  <si>
    <t>59</t>
  </si>
  <si>
    <t>2.2d</t>
  </si>
  <si>
    <t>310452264</t>
  </si>
  <si>
    <t>60</t>
  </si>
  <si>
    <t>2.2e</t>
  </si>
  <si>
    <t>622437796</t>
  </si>
  <si>
    <t>61</t>
  </si>
  <si>
    <t>2.2f</t>
  </si>
  <si>
    <t>-1629438922</t>
  </si>
  <si>
    <t>62</t>
  </si>
  <si>
    <t>2.3</t>
  </si>
  <si>
    <t>-1864517005</t>
  </si>
  <si>
    <t>2.4</t>
  </si>
  <si>
    <t>1677719389</t>
  </si>
  <si>
    <t>67</t>
  </si>
  <si>
    <t>1677599571</t>
  </si>
  <si>
    <t>68</t>
  </si>
  <si>
    <t>2.6</t>
  </si>
  <si>
    <t>1782127174</t>
  </si>
  <si>
    <t>69</t>
  </si>
  <si>
    <t>324052871</t>
  </si>
  <si>
    <t>70</t>
  </si>
  <si>
    <t>2.7</t>
  </si>
  <si>
    <t>-1580998929</t>
  </si>
  <si>
    <t>71</t>
  </si>
  <si>
    <t>-1753608440</t>
  </si>
  <si>
    <t>72</t>
  </si>
  <si>
    <t>42981312-1</t>
  </si>
  <si>
    <t xml:space="preserve">zař.č.2.8  Regulační klapka ruční DN 200 pozink.plech</t>
  </si>
  <si>
    <t>2064701677</t>
  </si>
  <si>
    <t>zař.č.2.8 Regulační klapka ruční DN 200 pozink.plech</t>
  </si>
  <si>
    <t>73</t>
  </si>
  <si>
    <t>892416680</t>
  </si>
  <si>
    <t>74</t>
  </si>
  <si>
    <t>42981318-1</t>
  </si>
  <si>
    <t>zař.č.2.9 klapka regulační Pz VZT D 250mm</t>
  </si>
  <si>
    <t>-774631991</t>
  </si>
  <si>
    <t>75</t>
  </si>
  <si>
    <t>355409459</t>
  </si>
  <si>
    <t>76</t>
  </si>
  <si>
    <t>2.10</t>
  </si>
  <si>
    <t>1807814483</t>
  </si>
  <si>
    <t>77</t>
  </si>
  <si>
    <t>2.11</t>
  </si>
  <si>
    <t>2093359361</t>
  </si>
  <si>
    <t>78</t>
  </si>
  <si>
    <t>1023258534</t>
  </si>
  <si>
    <t>79</t>
  </si>
  <si>
    <t>2.13</t>
  </si>
  <si>
    <t>-620945388</t>
  </si>
  <si>
    <t>80</t>
  </si>
  <si>
    <t>2.14</t>
  </si>
  <si>
    <t>-768822445</t>
  </si>
  <si>
    <t>82</t>
  </si>
  <si>
    <t>PPK-03</t>
  </si>
  <si>
    <t>-1309967512</t>
  </si>
  <si>
    <t>83</t>
  </si>
  <si>
    <t>PPK-04</t>
  </si>
  <si>
    <t>-1452122251</t>
  </si>
  <si>
    <t>84</t>
  </si>
  <si>
    <t>354315441</t>
  </si>
  <si>
    <t>85</t>
  </si>
  <si>
    <t>-910917032</t>
  </si>
  <si>
    <t>86</t>
  </si>
  <si>
    <t>-1225533137</t>
  </si>
  <si>
    <t>87</t>
  </si>
  <si>
    <t>2044960458</t>
  </si>
  <si>
    <t>88</t>
  </si>
  <si>
    <t>-449189895</t>
  </si>
  <si>
    <t>89</t>
  </si>
  <si>
    <t>-342097028</t>
  </si>
  <si>
    <t>90</t>
  </si>
  <si>
    <t>-1582066730</t>
  </si>
  <si>
    <t>91</t>
  </si>
  <si>
    <t>-1156321910</t>
  </si>
  <si>
    <t>92</t>
  </si>
  <si>
    <t>1668813130</t>
  </si>
  <si>
    <t>93</t>
  </si>
  <si>
    <t>1331207803</t>
  </si>
  <si>
    <t>94</t>
  </si>
  <si>
    <t>1433035113</t>
  </si>
  <si>
    <t>95</t>
  </si>
  <si>
    <t>-931620936</t>
  </si>
  <si>
    <t>96</t>
  </si>
  <si>
    <t>-986978247</t>
  </si>
  <si>
    <t>97</t>
  </si>
  <si>
    <t>811812613</t>
  </si>
  <si>
    <t>Z-3</t>
  </si>
  <si>
    <t>Zař.č.3 - větrání kuchyně</t>
  </si>
  <si>
    <t>98</t>
  </si>
  <si>
    <t>751611116</t>
  </si>
  <si>
    <t>Montáž vzduchotechnické jednotky s rekuperací tepla s výměnou vzduchu do 5000 m3/h</t>
  </si>
  <si>
    <t>1425314461</t>
  </si>
  <si>
    <t>Montáž vzduchotechnické jednotky s rekuperací tepla s výměnou vzduchu do 5 000 m3/h</t>
  </si>
  <si>
    <t>99</t>
  </si>
  <si>
    <t>3.1</t>
  </si>
  <si>
    <t xml:space="preserve">Kompaktní větrací jednotka s rekuperací </t>
  </si>
  <si>
    <t>1681592088</t>
  </si>
  <si>
    <t xml:space="preserve">Kompaktní větrací jednotka s rekuperací v nástřešním provedení ve složení : přívodní ventilátor Vp=3200m3/h (EC motor), Vo=3200m3/h (EC motor), deskový protiproudý rekuperátor včetně bypassu o min.účinnosti 84%,  kazety filtrů přívod-M5, odtah M5, interní bypass, vestavěný el.ohřívač, příprava pro možnost dodatečného osazení chlazení viz.D.1.4c.03
Včetně kompletního systému MaR, prokabelování systému MaR, nastavení parametrů, zaškolení obsluhy, revize elektro</t>
  </si>
  <si>
    <t>100</t>
  </si>
  <si>
    <t>3.1a</t>
  </si>
  <si>
    <t>Vzdálený digitální nástěnný ovladač pro jednotku 3.1. dodávka vč.montáže</t>
  </si>
  <si>
    <t>-1263536271</t>
  </si>
  <si>
    <t>Vzdálený digitální nástěnný ovladač pro jednotku 3.1. dodávka vč.montáže.</t>
  </si>
  <si>
    <t>101</t>
  </si>
  <si>
    <t>3.1b</t>
  </si>
  <si>
    <t>Tlačítko zvýšeného výkonu do prostoru kuchyně, dodávky vč.montáže</t>
  </si>
  <si>
    <t>1452025363</t>
  </si>
  <si>
    <t>102</t>
  </si>
  <si>
    <t>3.1c</t>
  </si>
  <si>
    <t>-882958063</t>
  </si>
  <si>
    <t>123</t>
  </si>
  <si>
    <t>3.1d</t>
  </si>
  <si>
    <t>2131085828</t>
  </si>
  <si>
    <t xml:space="preserve">Kabeláže dle schématu -  JYSTY 2x2x0,8 5m, včetně žlabů, chrániček, montáže</t>
  </si>
  <si>
    <t>103</t>
  </si>
  <si>
    <t>3.2</t>
  </si>
  <si>
    <t>Nerezová digestoř závěsná 5400x1250 vč.tukových filtrů tahokov, osvětlení, 2x hrdlo, složená ze 2kusů, dodávka vč.montáže</t>
  </si>
  <si>
    <t>1455796772</t>
  </si>
  <si>
    <t>Nerezová digestoř závěsná 5400x1250 vč.tukových filtrů tahokov, osvětlení, 2x hrdlo, složená ze 2kusů, dodávka vč.montáže - nutné zaměřit před montáží dle spotřebičů</t>
  </si>
  <si>
    <t>106</t>
  </si>
  <si>
    <t>751311303</t>
  </si>
  <si>
    <t>Mtž vyústi textilní kruhové D do 600 mm</t>
  </si>
  <si>
    <t>-280405748</t>
  </si>
  <si>
    <t xml:space="preserve">Montáž vyústí  textilní kruhové, průměru přes 400 do 600 mm</t>
  </si>
  <si>
    <t>105</t>
  </si>
  <si>
    <t>3.3</t>
  </si>
  <si>
    <t xml:space="preserve">Textilní kruhová výustka </t>
  </si>
  <si>
    <t>1418880076</t>
  </si>
  <si>
    <t>Textilní kruhová výustka kruhová DN 450 vč.závěsného systému a obručí, které zajistí držení tvaru i když potrubím nebude proudit vzduch, barva dle základního vzorníku</t>
  </si>
  <si>
    <t>107</t>
  </si>
  <si>
    <t>751344123</t>
  </si>
  <si>
    <t>Mtž tlumiče hluku pro čtyřhranné potrubí do 0,450 m2</t>
  </si>
  <si>
    <t>103629078</t>
  </si>
  <si>
    <t xml:space="preserve">Montáž tlumičů  hluku pro čtyřhranné potrubí, průřezu přes 0,300 do 0,450 m2</t>
  </si>
  <si>
    <t>108</t>
  </si>
  <si>
    <t>3.4</t>
  </si>
  <si>
    <t>322815705</t>
  </si>
  <si>
    <t>Čtyřhranný tlumič hluku 800x500 dl.1000mm pozink vč.kulis</t>
  </si>
  <si>
    <t>109</t>
  </si>
  <si>
    <t>-1780661931</t>
  </si>
  <si>
    <t>110</t>
  </si>
  <si>
    <t>751510015</t>
  </si>
  <si>
    <t>Vzduchotechnické potrubí pozink čtyřhranné průřezu do 0,50 m2</t>
  </si>
  <si>
    <t>-61925848</t>
  </si>
  <si>
    <t xml:space="preserve">Vzduchotechnické potrubí z pozinkovaného plechu  čtyřhranné s přírubou, průřezu přes 0,28 do 0,50 m2</t>
  </si>
  <si>
    <t>111</t>
  </si>
  <si>
    <t>R713000006</t>
  </si>
  <si>
    <t>Tepelná a protihluková izolace tl.80mm vč.zaplechování Al plechem, dodávka vč.montáže</t>
  </si>
  <si>
    <t>-1585271693</t>
  </si>
  <si>
    <t>112</t>
  </si>
  <si>
    <t>-1850519725</t>
  </si>
  <si>
    <t>113</t>
  </si>
  <si>
    <t>-133059409</t>
  </si>
  <si>
    <t>114</t>
  </si>
  <si>
    <t>1699136523</t>
  </si>
  <si>
    <t>115</t>
  </si>
  <si>
    <t>-341121746</t>
  </si>
  <si>
    <t>116</t>
  </si>
  <si>
    <t>631087173</t>
  </si>
  <si>
    <t>117</t>
  </si>
  <si>
    <t>-789068421</t>
  </si>
  <si>
    <t>118</t>
  </si>
  <si>
    <t>R751000022</t>
  </si>
  <si>
    <t>Lešení, jeřáb pro osazení vzt jednotky na střechu objektu</t>
  </si>
  <si>
    <t>-2122705801</t>
  </si>
  <si>
    <t>119</t>
  </si>
  <si>
    <t>1018340477</t>
  </si>
  <si>
    <t>120</t>
  </si>
  <si>
    <t>R751000024</t>
  </si>
  <si>
    <t>Demontáže stávající vzduchotechniky vč.odvozu a ekologické likvidace</t>
  </si>
  <si>
    <t>-560333268</t>
  </si>
  <si>
    <t>Demontáže stávající vzduchotechniky pro větrání kuchyně vč.odvozu a ekologické likvidace</t>
  </si>
  <si>
    <t>121</t>
  </si>
  <si>
    <t>R751000025</t>
  </si>
  <si>
    <t>Nátěr odtahového potrubí v prostoru kuchyně</t>
  </si>
  <si>
    <t>-624078101</t>
  </si>
  <si>
    <t>122</t>
  </si>
  <si>
    <t>R751000026</t>
  </si>
  <si>
    <t>Pryžové podstavce dl.400mm pro podložení konstrukce pro vzt potrubí vedené na střeše</t>
  </si>
  <si>
    <t>67294058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</si>
</sst>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0" xfId="0" applyFont="1" applyAlignment="1" applyProtection="1">
      <alignment vertical="center" wrapText="1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32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32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40</v>
      </c>
      <c r="E29" s="44"/>
      <c r="F29" s="29" t="s">
        <v>41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42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43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44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45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50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51</v>
      </c>
      <c r="AI60" s="39"/>
      <c r="AJ60" s="39"/>
      <c r="AK60" s="39"/>
      <c r="AL60" s="39"/>
      <c r="AM60" s="61" t="s">
        <v>52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53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54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51</v>
      </c>
      <c r="AI75" s="39"/>
      <c r="AJ75" s="39"/>
      <c r="AK75" s="39"/>
      <c r="AL75" s="39"/>
      <c r="AM75" s="61" t="s">
        <v>52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SO-01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Mateřská škola Okříšky - přístavba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Okříšky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28. 2. 2020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Městys Okříšky, Jihlavská 1, 675 21 Okříšky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56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33</v>
      </c>
      <c r="AJ90" s="37"/>
      <c r="AK90" s="37"/>
      <c r="AL90" s="37"/>
      <c r="AM90" s="77" t="str">
        <f>IF(E20="","",E20)</f>
        <v>Petra Pravdová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57</v>
      </c>
      <c r="D92" s="91"/>
      <c r="E92" s="91"/>
      <c r="F92" s="91"/>
      <c r="G92" s="91"/>
      <c r="H92" s="92"/>
      <c r="I92" s="93" t="s">
        <v>58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59</v>
      </c>
      <c r="AH92" s="91"/>
      <c r="AI92" s="91"/>
      <c r="AJ92" s="91"/>
      <c r="AK92" s="91"/>
      <c r="AL92" s="91"/>
      <c r="AM92" s="91"/>
      <c r="AN92" s="93" t="s">
        <v>60</v>
      </c>
      <c r="AO92" s="91"/>
      <c r="AP92" s="95"/>
      <c r="AQ92" s="96" t="s">
        <v>61</v>
      </c>
      <c r="AR92" s="41"/>
      <c r="AS92" s="97" t="s">
        <v>62</v>
      </c>
      <c r="AT92" s="98" t="s">
        <v>63</v>
      </c>
      <c r="AU92" s="98" t="s">
        <v>64</v>
      </c>
      <c r="AV92" s="98" t="s">
        <v>65</v>
      </c>
      <c r="AW92" s="98" t="s">
        <v>66</v>
      </c>
      <c r="AX92" s="98" t="s">
        <v>67</v>
      </c>
      <c r="AY92" s="98" t="s">
        <v>68</v>
      </c>
      <c r="AZ92" s="98" t="s">
        <v>69</v>
      </c>
      <c r="BA92" s="98" t="s">
        <v>70</v>
      </c>
      <c r="BB92" s="98" t="s">
        <v>71</v>
      </c>
      <c r="BC92" s="98" t="s">
        <v>72</v>
      </c>
      <c r="BD92" s="99" t="s">
        <v>73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74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75</v>
      </c>
      <c r="BT94" s="114" t="s">
        <v>76</v>
      </c>
      <c r="BV94" s="114" t="s">
        <v>77</v>
      </c>
      <c r="BW94" s="114" t="s">
        <v>5</v>
      </c>
      <c r="BX94" s="114" t="s">
        <v>78</v>
      </c>
      <c r="CL94" s="114" t="s">
        <v>1</v>
      </c>
    </row>
    <row r="95" s="7" customFormat="1" ht="16.5" customHeight="1">
      <c r="A95" s="115" t="s">
        <v>79</v>
      </c>
      <c r="B95" s="116"/>
      <c r="C95" s="117"/>
      <c r="D95" s="118" t="s">
        <v>14</v>
      </c>
      <c r="E95" s="118"/>
      <c r="F95" s="118"/>
      <c r="G95" s="118"/>
      <c r="H95" s="118"/>
      <c r="I95" s="119"/>
      <c r="J95" s="118" t="s">
        <v>17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'SO-01 - Mateřská škola Ok...'!J28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80</v>
      </c>
      <c r="AR95" s="122"/>
      <c r="AS95" s="123">
        <v>0</v>
      </c>
      <c r="AT95" s="124">
        <f>ROUND(SUM(AV95:AW95),2)</f>
        <v>0</v>
      </c>
      <c r="AU95" s="125">
        <f>'SO-01 - Mateřská škola Ok...'!P116</f>
        <v>0</v>
      </c>
      <c r="AV95" s="124">
        <f>'SO-01 - Mateřská škola Ok...'!J31</f>
        <v>0</v>
      </c>
      <c r="AW95" s="124">
        <f>'SO-01 - Mateřská škola Ok...'!J32</f>
        <v>0</v>
      </c>
      <c r="AX95" s="124">
        <f>'SO-01 - Mateřská škola Ok...'!J33</f>
        <v>0</v>
      </c>
      <c r="AY95" s="124">
        <f>'SO-01 - Mateřská škola Ok...'!J34</f>
        <v>0</v>
      </c>
      <c r="AZ95" s="124">
        <f>'SO-01 - Mateřská škola Ok...'!F31</f>
        <v>0</v>
      </c>
      <c r="BA95" s="124">
        <f>'SO-01 - Mateřská škola Ok...'!F32</f>
        <v>0</v>
      </c>
      <c r="BB95" s="124">
        <f>'SO-01 - Mateřská škola Ok...'!F33</f>
        <v>0</v>
      </c>
      <c r="BC95" s="124">
        <f>'SO-01 - Mateřská škola Ok...'!F34</f>
        <v>0</v>
      </c>
      <c r="BD95" s="126">
        <f>'SO-01 - Mateřská škola Ok...'!F35</f>
        <v>0</v>
      </c>
      <c r="BE95" s="7"/>
      <c r="BT95" s="127" t="s">
        <v>81</v>
      </c>
      <c r="BU95" s="127" t="s">
        <v>82</v>
      </c>
      <c r="BV95" s="127" t="s">
        <v>77</v>
      </c>
      <c r="BW95" s="127" t="s">
        <v>5</v>
      </c>
      <c r="BX95" s="127" t="s">
        <v>78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1a2Nx0UJ/bwjjH/5KFHuLSwbMdDOmnLjK96wTdDIaaaTfcC8WYJSKI4jRuweWJLKdNjBTNXmvYm3BlKh6cZyzg==" hashValue="H8ZY/V9rfY0U7uEHsoyR/Rh/Y6/9vncjHa6AKGHHs/Is7eARe598BdDZu81FjzDIcfyNyX4u5bgerqdj9hSns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-01 - Mateřská škola O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28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2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1"/>
      <c r="J3" s="130"/>
      <c r="K3" s="130"/>
      <c r="L3" s="17"/>
      <c r="AT3" s="14" t="s">
        <v>83</v>
      </c>
    </row>
    <row r="4" s="1" customFormat="1" ht="24.96" customHeight="1">
      <c r="B4" s="17"/>
      <c r="D4" s="132" t="s">
        <v>84</v>
      </c>
      <c r="I4" s="128"/>
      <c r="L4" s="17"/>
      <c r="M4" s="133" t="s">
        <v>10</v>
      </c>
      <c r="AT4" s="14" t="s">
        <v>4</v>
      </c>
    </row>
    <row r="5" s="1" customFormat="1" ht="6.96" customHeight="1">
      <c r="B5" s="17"/>
      <c r="I5" s="128"/>
      <c r="L5" s="17"/>
    </row>
    <row r="6" s="2" customFormat="1" ht="12" customHeight="1">
      <c r="A6" s="35"/>
      <c r="B6" s="41"/>
      <c r="C6" s="35"/>
      <c r="D6" s="134" t="s">
        <v>16</v>
      </c>
      <c r="E6" s="35"/>
      <c r="F6" s="35"/>
      <c r="G6" s="35"/>
      <c r="H6" s="35"/>
      <c r="I6" s="1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6" t="s">
        <v>17</v>
      </c>
      <c r="F7" s="35"/>
      <c r="G7" s="35"/>
      <c r="H7" s="35"/>
      <c r="I7" s="1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1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4" t="s">
        <v>18</v>
      </c>
      <c r="E9" s="35"/>
      <c r="F9" s="137" t="s">
        <v>1</v>
      </c>
      <c r="G9" s="35"/>
      <c r="H9" s="35"/>
      <c r="I9" s="138" t="s">
        <v>19</v>
      </c>
      <c r="J9" s="137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4" t="s">
        <v>20</v>
      </c>
      <c r="E10" s="35"/>
      <c r="F10" s="137" t="s">
        <v>21</v>
      </c>
      <c r="G10" s="35"/>
      <c r="H10" s="35"/>
      <c r="I10" s="138" t="s">
        <v>22</v>
      </c>
      <c r="J10" s="139" t="str">
        <f>'Rekapitulace stavby'!AN8</f>
        <v>28. 2. 2020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1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4" t="s">
        <v>24</v>
      </c>
      <c r="E12" s="35"/>
      <c r="F12" s="35"/>
      <c r="G12" s="35"/>
      <c r="H12" s="35"/>
      <c r="I12" s="138" t="s">
        <v>25</v>
      </c>
      <c r="J12" s="137" t="s">
        <v>1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7" t="s">
        <v>26</v>
      </c>
      <c r="F13" s="35"/>
      <c r="G13" s="35"/>
      <c r="H13" s="35"/>
      <c r="I13" s="138" t="s">
        <v>27</v>
      </c>
      <c r="J13" s="137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1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4" t="s">
        <v>28</v>
      </c>
      <c r="E15" s="35"/>
      <c r="F15" s="35"/>
      <c r="G15" s="35"/>
      <c r="H15" s="35"/>
      <c r="I15" s="138" t="s">
        <v>25</v>
      </c>
      <c r="J15" s="30" t="str">
        <f>'Rekapitulace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'Rekapitulace stavby'!E14</f>
        <v>Vyplň údaj</v>
      </c>
      <c r="F16" s="137"/>
      <c r="G16" s="137"/>
      <c r="H16" s="137"/>
      <c r="I16" s="138" t="s">
        <v>27</v>
      </c>
      <c r="J16" s="30" t="str">
        <f>'Rekapitulace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1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4" t="s">
        <v>30</v>
      </c>
      <c r="E18" s="35"/>
      <c r="F18" s="35"/>
      <c r="G18" s="35"/>
      <c r="H18" s="35"/>
      <c r="I18" s="138" t="s">
        <v>25</v>
      </c>
      <c r="J18" s="137" t="str">
        <f>IF('Rekapitulace stavby'!AN16="","",'Rekapitulace stavby'!AN16)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7" t="str">
        <f>IF('Rekapitulace stavby'!E17="","",'Rekapitulace stavby'!E17)</f>
        <v xml:space="preserve"> </v>
      </c>
      <c r="F19" s="35"/>
      <c r="G19" s="35"/>
      <c r="H19" s="35"/>
      <c r="I19" s="138" t="s">
        <v>27</v>
      </c>
      <c r="J19" s="137" t="str">
        <f>IF('Rekapitulace stavby'!AN17="","",'Rekapitulace stavby'!AN17)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1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4" t="s">
        <v>33</v>
      </c>
      <c r="E21" s="35"/>
      <c r="F21" s="35"/>
      <c r="G21" s="35"/>
      <c r="H21" s="35"/>
      <c r="I21" s="138" t="s">
        <v>25</v>
      </c>
      <c r="J21" s="137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7" t="s">
        <v>34</v>
      </c>
      <c r="F22" s="35"/>
      <c r="G22" s="35"/>
      <c r="H22" s="35"/>
      <c r="I22" s="138" t="s">
        <v>27</v>
      </c>
      <c r="J22" s="137" t="s">
        <v>1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1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4" t="s">
        <v>35</v>
      </c>
      <c r="E24" s="35"/>
      <c r="F24" s="35"/>
      <c r="G24" s="35"/>
      <c r="H24" s="35"/>
      <c r="I24" s="1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40"/>
      <c r="B25" s="141"/>
      <c r="C25" s="140"/>
      <c r="D25" s="140"/>
      <c r="E25" s="142" t="s">
        <v>1</v>
      </c>
      <c r="F25" s="142"/>
      <c r="G25" s="142"/>
      <c r="H25" s="142"/>
      <c r="I25" s="143"/>
      <c r="J25" s="140"/>
      <c r="K25" s="140"/>
      <c r="L25" s="144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1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5"/>
      <c r="E27" s="145"/>
      <c r="F27" s="145"/>
      <c r="G27" s="145"/>
      <c r="H27" s="145"/>
      <c r="I27" s="146"/>
      <c r="J27" s="145"/>
      <c r="K27" s="14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7" t="s">
        <v>36</v>
      </c>
      <c r="E28" s="35"/>
      <c r="F28" s="35"/>
      <c r="G28" s="35"/>
      <c r="H28" s="35"/>
      <c r="I28" s="135"/>
      <c r="J28" s="148">
        <f>ROUND(J116,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5"/>
      <c r="E29" s="145"/>
      <c r="F29" s="145"/>
      <c r="G29" s="145"/>
      <c r="H29" s="145"/>
      <c r="I29" s="146"/>
      <c r="J29" s="145"/>
      <c r="K29" s="14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9" t="s">
        <v>38</v>
      </c>
      <c r="G30" s="35"/>
      <c r="H30" s="35"/>
      <c r="I30" s="150" t="s">
        <v>37</v>
      </c>
      <c r="J30" s="149" t="s">
        <v>39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51" t="s">
        <v>40</v>
      </c>
      <c r="E31" s="134" t="s">
        <v>41</v>
      </c>
      <c r="F31" s="152">
        <f>ROUND((SUM(BE116:BE354)),  2)</f>
        <v>0</v>
      </c>
      <c r="G31" s="35"/>
      <c r="H31" s="35"/>
      <c r="I31" s="153">
        <v>0.20999999999999999</v>
      </c>
      <c r="J31" s="152">
        <f>ROUND(((SUM(BE116:BE354))*I31),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4" t="s">
        <v>42</v>
      </c>
      <c r="F32" s="152">
        <f>ROUND((SUM(BF116:BF354)),  2)</f>
        <v>0</v>
      </c>
      <c r="G32" s="35"/>
      <c r="H32" s="35"/>
      <c r="I32" s="153">
        <v>0.14999999999999999</v>
      </c>
      <c r="J32" s="152">
        <f>ROUND(((SUM(BF116:BF354))*I32),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4" t="s">
        <v>43</v>
      </c>
      <c r="F33" s="152">
        <f>ROUND((SUM(BG116:BG354)),  2)</f>
        <v>0</v>
      </c>
      <c r="G33" s="35"/>
      <c r="H33" s="35"/>
      <c r="I33" s="153">
        <v>0.20999999999999999</v>
      </c>
      <c r="J33" s="152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4" t="s">
        <v>44</v>
      </c>
      <c r="F34" s="152">
        <f>ROUND((SUM(BH116:BH354)),  2)</f>
        <v>0</v>
      </c>
      <c r="G34" s="35"/>
      <c r="H34" s="35"/>
      <c r="I34" s="153">
        <v>0.14999999999999999</v>
      </c>
      <c r="J34" s="152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4" t="s">
        <v>45</v>
      </c>
      <c r="F35" s="152">
        <f>ROUND((SUM(BI116:BI354)),  2)</f>
        <v>0</v>
      </c>
      <c r="G35" s="35"/>
      <c r="H35" s="35"/>
      <c r="I35" s="153">
        <v>0</v>
      </c>
      <c r="J35" s="152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1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4"/>
      <c r="D37" s="155" t="s">
        <v>46</v>
      </c>
      <c r="E37" s="156"/>
      <c r="F37" s="156"/>
      <c r="G37" s="157" t="s">
        <v>47</v>
      </c>
      <c r="H37" s="158" t="s">
        <v>48</v>
      </c>
      <c r="I37" s="159"/>
      <c r="J37" s="160">
        <f>SUM(J28:J35)</f>
        <v>0</v>
      </c>
      <c r="K37" s="161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1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I39" s="128"/>
      <c r="L39" s="17"/>
    </row>
    <row r="40" s="1" customFormat="1" ht="14.4" customHeight="1">
      <c r="B40" s="17"/>
      <c r="I40" s="128"/>
      <c r="L40" s="17"/>
    </row>
    <row r="41" s="1" customFormat="1" ht="14.4" customHeight="1">
      <c r="B41" s="17"/>
      <c r="I41" s="128"/>
      <c r="L41" s="17"/>
    </row>
    <row r="42" s="1" customFormat="1" ht="14.4" customHeight="1">
      <c r="B42" s="17"/>
      <c r="I42" s="128"/>
      <c r="L42" s="17"/>
    </row>
    <row r="43" s="1" customFormat="1" ht="14.4" customHeight="1">
      <c r="B43" s="17"/>
      <c r="I43" s="128"/>
      <c r="L43" s="17"/>
    </row>
    <row r="44" s="1" customFormat="1" ht="14.4" customHeight="1">
      <c r="B44" s="17"/>
      <c r="I44" s="128"/>
      <c r="L44" s="17"/>
    </row>
    <row r="45" s="1" customFormat="1" ht="14.4" customHeight="1">
      <c r="B45" s="17"/>
      <c r="I45" s="128"/>
      <c r="L45" s="17"/>
    </row>
    <row r="46" s="1" customFormat="1" ht="14.4" customHeight="1">
      <c r="B46" s="17"/>
      <c r="I46" s="128"/>
      <c r="L46" s="17"/>
    </row>
    <row r="47" s="1" customFormat="1" ht="14.4" customHeight="1">
      <c r="B47" s="17"/>
      <c r="I47" s="128"/>
      <c r="L47" s="17"/>
    </row>
    <row r="48" s="1" customFormat="1" ht="14.4" customHeight="1">
      <c r="B48" s="17"/>
      <c r="I48" s="128"/>
      <c r="L48" s="17"/>
    </row>
    <row r="49" s="1" customFormat="1" ht="14.4" customHeight="1">
      <c r="B49" s="17"/>
      <c r="I49" s="128"/>
      <c r="L49" s="17"/>
    </row>
    <row r="50" s="2" customFormat="1" ht="14.4" customHeight="1">
      <c r="B50" s="60"/>
      <c r="D50" s="162" t="s">
        <v>49</v>
      </c>
      <c r="E50" s="163"/>
      <c r="F50" s="163"/>
      <c r="G50" s="162" t="s">
        <v>50</v>
      </c>
      <c r="H50" s="163"/>
      <c r="I50" s="164"/>
      <c r="J50" s="163"/>
      <c r="K50" s="163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5" t="s">
        <v>51</v>
      </c>
      <c r="E61" s="166"/>
      <c r="F61" s="167" t="s">
        <v>52</v>
      </c>
      <c r="G61" s="165" t="s">
        <v>51</v>
      </c>
      <c r="H61" s="166"/>
      <c r="I61" s="168"/>
      <c r="J61" s="169" t="s">
        <v>52</v>
      </c>
      <c r="K61" s="166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2" t="s">
        <v>53</v>
      </c>
      <c r="E65" s="170"/>
      <c r="F65" s="170"/>
      <c r="G65" s="162" t="s">
        <v>54</v>
      </c>
      <c r="H65" s="170"/>
      <c r="I65" s="171"/>
      <c r="J65" s="170"/>
      <c r="K65" s="17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5" t="s">
        <v>51</v>
      </c>
      <c r="E76" s="166"/>
      <c r="F76" s="167" t="s">
        <v>52</v>
      </c>
      <c r="G76" s="165" t="s">
        <v>51</v>
      </c>
      <c r="H76" s="166"/>
      <c r="I76" s="168"/>
      <c r="J76" s="169" t="s">
        <v>52</v>
      </c>
      <c r="K76" s="166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2"/>
      <c r="C77" s="173"/>
      <c r="D77" s="173"/>
      <c r="E77" s="173"/>
      <c r="F77" s="173"/>
      <c r="G77" s="173"/>
      <c r="H77" s="173"/>
      <c r="I77" s="174"/>
      <c r="J77" s="173"/>
      <c r="K77" s="173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5"/>
      <c r="C81" s="176"/>
      <c r="D81" s="176"/>
      <c r="E81" s="176"/>
      <c r="F81" s="176"/>
      <c r="G81" s="176"/>
      <c r="H81" s="176"/>
      <c r="I81" s="177"/>
      <c r="J81" s="176"/>
      <c r="K81" s="176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85</v>
      </c>
      <c r="D82" s="37"/>
      <c r="E82" s="37"/>
      <c r="F82" s="37"/>
      <c r="G82" s="37"/>
      <c r="H82" s="37"/>
      <c r="I82" s="135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35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135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73" t="str">
        <f>E7</f>
        <v>Mateřská škola Okříšky - přístavba</v>
      </c>
      <c r="F85" s="37"/>
      <c r="G85" s="37"/>
      <c r="H85" s="37"/>
      <c r="I85" s="135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135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7"/>
      <c r="E87" s="37"/>
      <c r="F87" s="24" t="str">
        <f>F10</f>
        <v>Okříšky</v>
      </c>
      <c r="G87" s="37"/>
      <c r="H87" s="37"/>
      <c r="I87" s="138" t="s">
        <v>22</v>
      </c>
      <c r="J87" s="76" t="str">
        <f>IF(J10="","",J10)</f>
        <v>28. 2. 2020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135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24</v>
      </c>
      <c r="D89" s="37"/>
      <c r="E89" s="37"/>
      <c r="F89" s="24" t="str">
        <f>E13</f>
        <v>Městys Okříšky, Jihlavská 1, 675 21 Okříšky</v>
      </c>
      <c r="G89" s="37"/>
      <c r="H89" s="37"/>
      <c r="I89" s="138" t="s">
        <v>30</v>
      </c>
      <c r="J89" s="33" t="str">
        <f>E19</f>
        <v xml:space="preserve"> 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28</v>
      </c>
      <c r="D90" s="37"/>
      <c r="E90" s="37"/>
      <c r="F90" s="24" t="str">
        <f>IF(E16="","",E16)</f>
        <v>Vyplň údaj</v>
      </c>
      <c r="G90" s="37"/>
      <c r="H90" s="37"/>
      <c r="I90" s="138" t="s">
        <v>33</v>
      </c>
      <c r="J90" s="33" t="str">
        <f>E22</f>
        <v>Petra Pravdová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135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78" t="s">
        <v>86</v>
      </c>
      <c r="D92" s="179"/>
      <c r="E92" s="179"/>
      <c r="F92" s="179"/>
      <c r="G92" s="179"/>
      <c r="H92" s="179"/>
      <c r="I92" s="180"/>
      <c r="J92" s="181" t="s">
        <v>87</v>
      </c>
      <c r="K92" s="179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135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82" t="s">
        <v>88</v>
      </c>
      <c r="D94" s="37"/>
      <c r="E94" s="37"/>
      <c r="F94" s="37"/>
      <c r="G94" s="37"/>
      <c r="H94" s="37"/>
      <c r="I94" s="135"/>
      <c r="J94" s="107">
        <f>J116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89</v>
      </c>
    </row>
    <row r="95" s="9" customFormat="1" ht="24.96" customHeight="1">
      <c r="A95" s="9"/>
      <c r="B95" s="183"/>
      <c r="C95" s="184"/>
      <c r="D95" s="185" t="s">
        <v>90</v>
      </c>
      <c r="E95" s="186"/>
      <c r="F95" s="186"/>
      <c r="G95" s="186"/>
      <c r="H95" s="186"/>
      <c r="I95" s="187"/>
      <c r="J95" s="188">
        <f>J117</f>
        <v>0</v>
      </c>
      <c r="K95" s="184"/>
      <c r="L95" s="18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90"/>
      <c r="C96" s="191"/>
      <c r="D96" s="192" t="s">
        <v>91</v>
      </c>
      <c r="E96" s="193"/>
      <c r="F96" s="193"/>
      <c r="G96" s="193"/>
      <c r="H96" s="193"/>
      <c r="I96" s="194"/>
      <c r="J96" s="195">
        <f>J118</f>
        <v>0</v>
      </c>
      <c r="K96" s="191"/>
      <c r="L96" s="19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90"/>
      <c r="C97" s="191"/>
      <c r="D97" s="192" t="s">
        <v>92</v>
      </c>
      <c r="E97" s="193"/>
      <c r="F97" s="193"/>
      <c r="G97" s="193"/>
      <c r="H97" s="193"/>
      <c r="I97" s="194"/>
      <c r="J97" s="195">
        <f>J212</f>
        <v>0</v>
      </c>
      <c r="K97" s="191"/>
      <c r="L97" s="19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90"/>
      <c r="C98" s="191"/>
      <c r="D98" s="192" t="s">
        <v>93</v>
      </c>
      <c r="E98" s="193"/>
      <c r="F98" s="193"/>
      <c r="G98" s="193"/>
      <c r="H98" s="193"/>
      <c r="I98" s="194"/>
      <c r="J98" s="195">
        <f>J302</f>
        <v>0</v>
      </c>
      <c r="K98" s="191"/>
      <c r="L98" s="19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135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3"/>
      <c r="C100" s="64"/>
      <c r="D100" s="64"/>
      <c r="E100" s="64"/>
      <c r="F100" s="64"/>
      <c r="G100" s="64"/>
      <c r="H100" s="64"/>
      <c r="I100" s="174"/>
      <c r="J100" s="64"/>
      <c r="K100" s="64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65"/>
      <c r="C104" s="66"/>
      <c r="D104" s="66"/>
      <c r="E104" s="66"/>
      <c r="F104" s="66"/>
      <c r="G104" s="66"/>
      <c r="H104" s="66"/>
      <c r="I104" s="177"/>
      <c r="J104" s="66"/>
      <c r="K104" s="66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94</v>
      </c>
      <c r="D105" s="37"/>
      <c r="E105" s="37"/>
      <c r="F105" s="37"/>
      <c r="G105" s="37"/>
      <c r="H105" s="37"/>
      <c r="I105" s="135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135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16</v>
      </c>
      <c r="D107" s="37"/>
      <c r="E107" s="37"/>
      <c r="F107" s="37"/>
      <c r="G107" s="37"/>
      <c r="H107" s="37"/>
      <c r="I107" s="135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73" t="str">
        <f>E7</f>
        <v>Mateřská škola Okříšky - přístavba</v>
      </c>
      <c r="F108" s="37"/>
      <c r="G108" s="37"/>
      <c r="H108" s="37"/>
      <c r="I108" s="135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135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20</v>
      </c>
      <c r="D110" s="37"/>
      <c r="E110" s="37"/>
      <c r="F110" s="24" t="str">
        <f>F10</f>
        <v>Okříšky</v>
      </c>
      <c r="G110" s="37"/>
      <c r="H110" s="37"/>
      <c r="I110" s="138" t="s">
        <v>22</v>
      </c>
      <c r="J110" s="76" t="str">
        <f>IF(J10="","",J10)</f>
        <v>28. 2. 2020</v>
      </c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135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5.15" customHeight="1">
      <c r="A112" s="35"/>
      <c r="B112" s="36"/>
      <c r="C112" s="29" t="s">
        <v>24</v>
      </c>
      <c r="D112" s="37"/>
      <c r="E112" s="37"/>
      <c r="F112" s="24" t="str">
        <f>E13</f>
        <v>Městys Okříšky, Jihlavská 1, 675 21 Okříšky</v>
      </c>
      <c r="G112" s="37"/>
      <c r="H112" s="37"/>
      <c r="I112" s="138" t="s">
        <v>30</v>
      </c>
      <c r="J112" s="33" t="str">
        <f>E19</f>
        <v xml:space="preserve"> </v>
      </c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5.15" customHeight="1">
      <c r="A113" s="35"/>
      <c r="B113" s="36"/>
      <c r="C113" s="29" t="s">
        <v>28</v>
      </c>
      <c r="D113" s="37"/>
      <c r="E113" s="37"/>
      <c r="F113" s="24" t="str">
        <f>IF(E16="","",E16)</f>
        <v>Vyplň údaj</v>
      </c>
      <c r="G113" s="37"/>
      <c r="H113" s="37"/>
      <c r="I113" s="138" t="s">
        <v>33</v>
      </c>
      <c r="J113" s="33" t="str">
        <f>E22</f>
        <v>Petra Pravdová</v>
      </c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0.32" customHeight="1">
      <c r="A114" s="35"/>
      <c r="B114" s="36"/>
      <c r="C114" s="37"/>
      <c r="D114" s="37"/>
      <c r="E114" s="37"/>
      <c r="F114" s="37"/>
      <c r="G114" s="37"/>
      <c r="H114" s="37"/>
      <c r="I114" s="135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1" customFormat="1" ht="29.28" customHeight="1">
      <c r="A115" s="197"/>
      <c r="B115" s="198"/>
      <c r="C115" s="199" t="s">
        <v>95</v>
      </c>
      <c r="D115" s="200" t="s">
        <v>61</v>
      </c>
      <c r="E115" s="200" t="s">
        <v>57</v>
      </c>
      <c r="F115" s="200" t="s">
        <v>58</v>
      </c>
      <c r="G115" s="200" t="s">
        <v>96</v>
      </c>
      <c r="H115" s="200" t="s">
        <v>97</v>
      </c>
      <c r="I115" s="201" t="s">
        <v>98</v>
      </c>
      <c r="J115" s="200" t="s">
        <v>87</v>
      </c>
      <c r="K115" s="202" t="s">
        <v>99</v>
      </c>
      <c r="L115" s="203"/>
      <c r="M115" s="97" t="s">
        <v>1</v>
      </c>
      <c r="N115" s="98" t="s">
        <v>40</v>
      </c>
      <c r="O115" s="98" t="s">
        <v>100</v>
      </c>
      <c r="P115" s="98" t="s">
        <v>101</v>
      </c>
      <c r="Q115" s="98" t="s">
        <v>102</v>
      </c>
      <c r="R115" s="98" t="s">
        <v>103</v>
      </c>
      <c r="S115" s="98" t="s">
        <v>104</v>
      </c>
      <c r="T115" s="99" t="s">
        <v>105</v>
      </c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</row>
    <row r="116" s="2" customFormat="1" ht="22.8" customHeight="1">
      <c r="A116" s="35"/>
      <c r="B116" s="36"/>
      <c r="C116" s="104" t="s">
        <v>106</v>
      </c>
      <c r="D116" s="37"/>
      <c r="E116" s="37"/>
      <c r="F116" s="37"/>
      <c r="G116" s="37"/>
      <c r="H116" s="37"/>
      <c r="I116" s="135"/>
      <c r="J116" s="204">
        <f>BK116</f>
        <v>0</v>
      </c>
      <c r="K116" s="37"/>
      <c r="L116" s="41"/>
      <c r="M116" s="100"/>
      <c r="N116" s="205"/>
      <c r="O116" s="101"/>
      <c r="P116" s="206">
        <f>P117</f>
        <v>0</v>
      </c>
      <c r="Q116" s="101"/>
      <c r="R116" s="206">
        <f>R117</f>
        <v>1.7380800000000001</v>
      </c>
      <c r="S116" s="101"/>
      <c r="T116" s="207">
        <f>T117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4" t="s">
        <v>75</v>
      </c>
      <c r="AU116" s="14" t="s">
        <v>89</v>
      </c>
      <c r="BK116" s="208">
        <f>BK117</f>
        <v>0</v>
      </c>
    </row>
    <row r="117" s="12" customFormat="1" ht="25.92" customHeight="1">
      <c r="A117" s="12"/>
      <c r="B117" s="209"/>
      <c r="C117" s="210"/>
      <c r="D117" s="211" t="s">
        <v>75</v>
      </c>
      <c r="E117" s="212" t="s">
        <v>107</v>
      </c>
      <c r="F117" s="212" t="s">
        <v>107</v>
      </c>
      <c r="G117" s="210"/>
      <c r="H117" s="210"/>
      <c r="I117" s="213"/>
      <c r="J117" s="214">
        <f>BK117</f>
        <v>0</v>
      </c>
      <c r="K117" s="210"/>
      <c r="L117" s="215"/>
      <c r="M117" s="216"/>
      <c r="N117" s="217"/>
      <c r="O117" s="217"/>
      <c r="P117" s="218">
        <f>P118+P212+P302</f>
        <v>0</v>
      </c>
      <c r="Q117" s="217"/>
      <c r="R117" s="218">
        <f>R118+R212+R302</f>
        <v>1.7380800000000001</v>
      </c>
      <c r="S117" s="217"/>
      <c r="T117" s="219">
        <f>T118+T212+T302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20" t="s">
        <v>83</v>
      </c>
      <c r="AT117" s="221" t="s">
        <v>75</v>
      </c>
      <c r="AU117" s="221" t="s">
        <v>76</v>
      </c>
      <c r="AY117" s="220" t="s">
        <v>108</v>
      </c>
      <c r="BK117" s="222">
        <f>BK118+BK212+BK302</f>
        <v>0</v>
      </c>
    </row>
    <row r="118" s="12" customFormat="1" ht="22.8" customHeight="1">
      <c r="A118" s="12"/>
      <c r="B118" s="209"/>
      <c r="C118" s="210"/>
      <c r="D118" s="211" t="s">
        <v>75</v>
      </c>
      <c r="E118" s="223" t="s">
        <v>109</v>
      </c>
      <c r="F118" s="223" t="s">
        <v>110</v>
      </c>
      <c r="G118" s="210"/>
      <c r="H118" s="210"/>
      <c r="I118" s="213"/>
      <c r="J118" s="224">
        <f>BK118</f>
        <v>0</v>
      </c>
      <c r="K118" s="210"/>
      <c r="L118" s="215"/>
      <c r="M118" s="216"/>
      <c r="N118" s="217"/>
      <c r="O118" s="217"/>
      <c r="P118" s="218">
        <f>SUM(P119:P211)</f>
        <v>0</v>
      </c>
      <c r="Q118" s="217"/>
      <c r="R118" s="218">
        <f>SUM(R119:R211)</f>
        <v>0.54698000000000002</v>
      </c>
      <c r="S118" s="217"/>
      <c r="T118" s="219">
        <f>SUM(T119:T211)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20" t="s">
        <v>83</v>
      </c>
      <c r="AT118" s="221" t="s">
        <v>75</v>
      </c>
      <c r="AU118" s="221" t="s">
        <v>81</v>
      </c>
      <c r="AY118" s="220" t="s">
        <v>108</v>
      </c>
      <c r="BK118" s="222">
        <f>SUM(BK119:BK211)</f>
        <v>0</v>
      </c>
    </row>
    <row r="119" s="2" customFormat="1" ht="21.75" customHeight="1">
      <c r="A119" s="35"/>
      <c r="B119" s="36"/>
      <c r="C119" s="225" t="s">
        <v>81</v>
      </c>
      <c r="D119" s="225" t="s">
        <v>111</v>
      </c>
      <c r="E119" s="226" t="s">
        <v>112</v>
      </c>
      <c r="F119" s="227" t="s">
        <v>113</v>
      </c>
      <c r="G119" s="228" t="s">
        <v>114</v>
      </c>
      <c r="H119" s="229">
        <v>1</v>
      </c>
      <c r="I119" s="230"/>
      <c r="J119" s="231">
        <f>ROUND(I119*H119,2)</f>
        <v>0</v>
      </c>
      <c r="K119" s="227" t="s">
        <v>115</v>
      </c>
      <c r="L119" s="41"/>
      <c r="M119" s="232" t="s">
        <v>1</v>
      </c>
      <c r="N119" s="233" t="s">
        <v>41</v>
      </c>
      <c r="O119" s="88"/>
      <c r="P119" s="234">
        <f>O119*H119</f>
        <v>0</v>
      </c>
      <c r="Q119" s="234">
        <v>0</v>
      </c>
      <c r="R119" s="234">
        <f>Q119*H119</f>
        <v>0</v>
      </c>
      <c r="S119" s="234">
        <v>0</v>
      </c>
      <c r="T119" s="235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36" t="s">
        <v>116</v>
      </c>
      <c r="AT119" s="236" t="s">
        <v>111</v>
      </c>
      <c r="AU119" s="236" t="s">
        <v>83</v>
      </c>
      <c r="AY119" s="14" t="s">
        <v>108</v>
      </c>
      <c r="BE119" s="237">
        <f>IF(N119="základní",J119,0)</f>
        <v>0</v>
      </c>
      <c r="BF119" s="237">
        <f>IF(N119="snížená",J119,0)</f>
        <v>0</v>
      </c>
      <c r="BG119" s="237">
        <f>IF(N119="zákl. přenesená",J119,0)</f>
        <v>0</v>
      </c>
      <c r="BH119" s="237">
        <f>IF(N119="sníž. přenesená",J119,0)</f>
        <v>0</v>
      </c>
      <c r="BI119" s="237">
        <f>IF(N119="nulová",J119,0)</f>
        <v>0</v>
      </c>
      <c r="BJ119" s="14" t="s">
        <v>81</v>
      </c>
      <c r="BK119" s="237">
        <f>ROUND(I119*H119,2)</f>
        <v>0</v>
      </c>
      <c r="BL119" s="14" t="s">
        <v>116</v>
      </c>
      <c r="BM119" s="236" t="s">
        <v>117</v>
      </c>
    </row>
    <row r="120" s="2" customFormat="1">
      <c r="A120" s="35"/>
      <c r="B120" s="36"/>
      <c r="C120" s="37"/>
      <c r="D120" s="238" t="s">
        <v>118</v>
      </c>
      <c r="E120" s="37"/>
      <c r="F120" s="239" t="s">
        <v>119</v>
      </c>
      <c r="G120" s="37"/>
      <c r="H120" s="37"/>
      <c r="I120" s="135"/>
      <c r="J120" s="37"/>
      <c r="K120" s="37"/>
      <c r="L120" s="41"/>
      <c r="M120" s="240"/>
      <c r="N120" s="241"/>
      <c r="O120" s="88"/>
      <c r="P120" s="88"/>
      <c r="Q120" s="88"/>
      <c r="R120" s="88"/>
      <c r="S120" s="88"/>
      <c r="T120" s="89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118</v>
      </c>
      <c r="AU120" s="14" t="s">
        <v>83</v>
      </c>
    </row>
    <row r="121" s="2" customFormat="1">
      <c r="A121" s="35"/>
      <c r="B121" s="36"/>
      <c r="C121" s="37"/>
      <c r="D121" s="238" t="s">
        <v>120</v>
      </c>
      <c r="E121" s="37"/>
      <c r="F121" s="242" t="s">
        <v>121</v>
      </c>
      <c r="G121" s="37"/>
      <c r="H121" s="37"/>
      <c r="I121" s="135"/>
      <c r="J121" s="37"/>
      <c r="K121" s="37"/>
      <c r="L121" s="41"/>
      <c r="M121" s="240"/>
      <c r="N121" s="241"/>
      <c r="O121" s="88"/>
      <c r="P121" s="88"/>
      <c r="Q121" s="88"/>
      <c r="R121" s="88"/>
      <c r="S121" s="88"/>
      <c r="T121" s="89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120</v>
      </c>
      <c r="AU121" s="14" t="s">
        <v>83</v>
      </c>
    </row>
    <row r="122" s="2" customFormat="1" ht="21.75" customHeight="1">
      <c r="A122" s="35"/>
      <c r="B122" s="36"/>
      <c r="C122" s="225" t="s">
        <v>83</v>
      </c>
      <c r="D122" s="225" t="s">
        <v>111</v>
      </c>
      <c r="E122" s="226" t="s">
        <v>122</v>
      </c>
      <c r="F122" s="227" t="s">
        <v>123</v>
      </c>
      <c r="G122" s="228" t="s">
        <v>114</v>
      </c>
      <c r="H122" s="229">
        <v>1</v>
      </c>
      <c r="I122" s="230"/>
      <c r="J122" s="231">
        <f>ROUND(I122*H122,2)</f>
        <v>0</v>
      </c>
      <c r="K122" s="227" t="s">
        <v>124</v>
      </c>
      <c r="L122" s="41"/>
      <c r="M122" s="232" t="s">
        <v>1</v>
      </c>
      <c r="N122" s="233" t="s">
        <v>41</v>
      </c>
      <c r="O122" s="88"/>
      <c r="P122" s="234">
        <f>O122*H122</f>
        <v>0</v>
      </c>
      <c r="Q122" s="234">
        <v>0</v>
      </c>
      <c r="R122" s="234">
        <f>Q122*H122</f>
        <v>0</v>
      </c>
      <c r="S122" s="234">
        <v>0</v>
      </c>
      <c r="T122" s="235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36" t="s">
        <v>116</v>
      </c>
      <c r="AT122" s="236" t="s">
        <v>111</v>
      </c>
      <c r="AU122" s="236" t="s">
        <v>83</v>
      </c>
      <c r="AY122" s="14" t="s">
        <v>108</v>
      </c>
      <c r="BE122" s="237">
        <f>IF(N122="základní",J122,0)</f>
        <v>0</v>
      </c>
      <c r="BF122" s="237">
        <f>IF(N122="snížená",J122,0)</f>
        <v>0</v>
      </c>
      <c r="BG122" s="237">
        <f>IF(N122="zákl. přenesená",J122,0)</f>
        <v>0</v>
      </c>
      <c r="BH122" s="237">
        <f>IF(N122="sníž. přenesená",J122,0)</f>
        <v>0</v>
      </c>
      <c r="BI122" s="237">
        <f>IF(N122="nulová",J122,0)</f>
        <v>0</v>
      </c>
      <c r="BJ122" s="14" t="s">
        <v>81</v>
      </c>
      <c r="BK122" s="237">
        <f>ROUND(I122*H122,2)</f>
        <v>0</v>
      </c>
      <c r="BL122" s="14" t="s">
        <v>116</v>
      </c>
      <c r="BM122" s="236" t="s">
        <v>125</v>
      </c>
    </row>
    <row r="123" s="2" customFormat="1">
      <c r="A123" s="35"/>
      <c r="B123" s="36"/>
      <c r="C123" s="37"/>
      <c r="D123" s="238" t="s">
        <v>118</v>
      </c>
      <c r="E123" s="37"/>
      <c r="F123" s="239" t="s">
        <v>126</v>
      </c>
      <c r="G123" s="37"/>
      <c r="H123" s="37"/>
      <c r="I123" s="135"/>
      <c r="J123" s="37"/>
      <c r="K123" s="37"/>
      <c r="L123" s="41"/>
      <c r="M123" s="240"/>
      <c r="N123" s="241"/>
      <c r="O123" s="88"/>
      <c r="P123" s="88"/>
      <c r="Q123" s="88"/>
      <c r="R123" s="88"/>
      <c r="S123" s="88"/>
      <c r="T123" s="89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118</v>
      </c>
      <c r="AU123" s="14" t="s">
        <v>83</v>
      </c>
    </row>
    <row r="124" s="2" customFormat="1" ht="21.75" customHeight="1">
      <c r="A124" s="35"/>
      <c r="B124" s="36"/>
      <c r="C124" s="243" t="s">
        <v>127</v>
      </c>
      <c r="D124" s="243" t="s">
        <v>128</v>
      </c>
      <c r="E124" s="244" t="s">
        <v>129</v>
      </c>
      <c r="F124" s="245" t="s">
        <v>130</v>
      </c>
      <c r="G124" s="246" t="s">
        <v>114</v>
      </c>
      <c r="H124" s="247">
        <v>1</v>
      </c>
      <c r="I124" s="248"/>
      <c r="J124" s="249">
        <f>ROUND(I124*H124,2)</f>
        <v>0</v>
      </c>
      <c r="K124" s="245" t="s">
        <v>124</v>
      </c>
      <c r="L124" s="250"/>
      <c r="M124" s="251" t="s">
        <v>1</v>
      </c>
      <c r="N124" s="252" t="s">
        <v>41</v>
      </c>
      <c r="O124" s="88"/>
      <c r="P124" s="234">
        <f>O124*H124</f>
        <v>0</v>
      </c>
      <c r="Q124" s="234">
        <v>0</v>
      </c>
      <c r="R124" s="234">
        <f>Q124*H124</f>
        <v>0</v>
      </c>
      <c r="S124" s="234">
        <v>0</v>
      </c>
      <c r="T124" s="235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6" t="s">
        <v>131</v>
      </c>
      <c r="AT124" s="236" t="s">
        <v>128</v>
      </c>
      <c r="AU124" s="236" t="s">
        <v>83</v>
      </c>
      <c r="AY124" s="14" t="s">
        <v>108</v>
      </c>
      <c r="BE124" s="237">
        <f>IF(N124="základní",J124,0)</f>
        <v>0</v>
      </c>
      <c r="BF124" s="237">
        <f>IF(N124="snížená",J124,0)</f>
        <v>0</v>
      </c>
      <c r="BG124" s="237">
        <f>IF(N124="zákl. přenesená",J124,0)</f>
        <v>0</v>
      </c>
      <c r="BH124" s="237">
        <f>IF(N124="sníž. přenesená",J124,0)</f>
        <v>0</v>
      </c>
      <c r="BI124" s="237">
        <f>IF(N124="nulová",J124,0)</f>
        <v>0</v>
      </c>
      <c r="BJ124" s="14" t="s">
        <v>81</v>
      </c>
      <c r="BK124" s="237">
        <f>ROUND(I124*H124,2)</f>
        <v>0</v>
      </c>
      <c r="BL124" s="14" t="s">
        <v>116</v>
      </c>
      <c r="BM124" s="236" t="s">
        <v>132</v>
      </c>
    </row>
    <row r="125" s="2" customFormat="1">
      <c r="A125" s="35"/>
      <c r="B125" s="36"/>
      <c r="C125" s="37"/>
      <c r="D125" s="238" t="s">
        <v>118</v>
      </c>
      <c r="E125" s="37"/>
      <c r="F125" s="239" t="s">
        <v>130</v>
      </c>
      <c r="G125" s="37"/>
      <c r="H125" s="37"/>
      <c r="I125" s="135"/>
      <c r="J125" s="37"/>
      <c r="K125" s="37"/>
      <c r="L125" s="41"/>
      <c r="M125" s="240"/>
      <c r="N125" s="241"/>
      <c r="O125" s="88"/>
      <c r="P125" s="88"/>
      <c r="Q125" s="88"/>
      <c r="R125" s="88"/>
      <c r="S125" s="88"/>
      <c r="T125" s="89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118</v>
      </c>
      <c r="AU125" s="14" t="s">
        <v>83</v>
      </c>
    </row>
    <row r="126" s="2" customFormat="1" ht="16.5" customHeight="1">
      <c r="A126" s="35"/>
      <c r="B126" s="36"/>
      <c r="C126" s="243" t="s">
        <v>133</v>
      </c>
      <c r="D126" s="243" t="s">
        <v>128</v>
      </c>
      <c r="E126" s="244" t="s">
        <v>134</v>
      </c>
      <c r="F126" s="245" t="s">
        <v>135</v>
      </c>
      <c r="G126" s="246" t="s">
        <v>114</v>
      </c>
      <c r="H126" s="247">
        <v>1</v>
      </c>
      <c r="I126" s="248"/>
      <c r="J126" s="249">
        <f>ROUND(I126*H126,2)</f>
        <v>0</v>
      </c>
      <c r="K126" s="245" t="s">
        <v>124</v>
      </c>
      <c r="L126" s="250"/>
      <c r="M126" s="251" t="s">
        <v>1</v>
      </c>
      <c r="N126" s="252" t="s">
        <v>41</v>
      </c>
      <c r="O126" s="88"/>
      <c r="P126" s="234">
        <f>O126*H126</f>
        <v>0</v>
      </c>
      <c r="Q126" s="234">
        <v>0</v>
      </c>
      <c r="R126" s="234">
        <f>Q126*H126</f>
        <v>0</v>
      </c>
      <c r="S126" s="234">
        <v>0</v>
      </c>
      <c r="T126" s="235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6" t="s">
        <v>131</v>
      </c>
      <c r="AT126" s="236" t="s">
        <v>128</v>
      </c>
      <c r="AU126" s="236" t="s">
        <v>83</v>
      </c>
      <c r="AY126" s="14" t="s">
        <v>108</v>
      </c>
      <c r="BE126" s="237">
        <f>IF(N126="základní",J126,0)</f>
        <v>0</v>
      </c>
      <c r="BF126" s="237">
        <f>IF(N126="snížená",J126,0)</f>
        <v>0</v>
      </c>
      <c r="BG126" s="237">
        <f>IF(N126="zákl. přenesená",J126,0)</f>
        <v>0</v>
      </c>
      <c r="BH126" s="237">
        <f>IF(N126="sníž. přenesená",J126,0)</f>
        <v>0</v>
      </c>
      <c r="BI126" s="237">
        <f>IF(N126="nulová",J126,0)</f>
        <v>0</v>
      </c>
      <c r="BJ126" s="14" t="s">
        <v>81</v>
      </c>
      <c r="BK126" s="237">
        <f>ROUND(I126*H126,2)</f>
        <v>0</v>
      </c>
      <c r="BL126" s="14" t="s">
        <v>116</v>
      </c>
      <c r="BM126" s="236" t="s">
        <v>136</v>
      </c>
    </row>
    <row r="127" s="2" customFormat="1">
      <c r="A127" s="35"/>
      <c r="B127" s="36"/>
      <c r="C127" s="37"/>
      <c r="D127" s="238" t="s">
        <v>118</v>
      </c>
      <c r="E127" s="37"/>
      <c r="F127" s="239" t="s">
        <v>137</v>
      </c>
      <c r="G127" s="37"/>
      <c r="H127" s="37"/>
      <c r="I127" s="135"/>
      <c r="J127" s="37"/>
      <c r="K127" s="37"/>
      <c r="L127" s="41"/>
      <c r="M127" s="240"/>
      <c r="N127" s="241"/>
      <c r="O127" s="88"/>
      <c r="P127" s="88"/>
      <c r="Q127" s="88"/>
      <c r="R127" s="88"/>
      <c r="S127" s="88"/>
      <c r="T127" s="89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118</v>
      </c>
      <c r="AU127" s="14" t="s">
        <v>83</v>
      </c>
    </row>
    <row r="128" s="2" customFormat="1" ht="16.5" customHeight="1">
      <c r="A128" s="35"/>
      <c r="B128" s="36"/>
      <c r="C128" s="225" t="s">
        <v>138</v>
      </c>
      <c r="D128" s="225" t="s">
        <v>111</v>
      </c>
      <c r="E128" s="226" t="s">
        <v>139</v>
      </c>
      <c r="F128" s="227" t="s">
        <v>140</v>
      </c>
      <c r="G128" s="228" t="s">
        <v>141</v>
      </c>
      <c r="H128" s="229">
        <v>1</v>
      </c>
      <c r="I128" s="230"/>
      <c r="J128" s="231">
        <f>ROUND(I128*H128,2)</f>
        <v>0</v>
      </c>
      <c r="K128" s="227" t="s">
        <v>124</v>
      </c>
      <c r="L128" s="41"/>
      <c r="M128" s="232" t="s">
        <v>1</v>
      </c>
      <c r="N128" s="233" t="s">
        <v>41</v>
      </c>
      <c r="O128" s="88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6" t="s">
        <v>116</v>
      </c>
      <c r="AT128" s="236" t="s">
        <v>111</v>
      </c>
      <c r="AU128" s="236" t="s">
        <v>83</v>
      </c>
      <c r="AY128" s="14" t="s">
        <v>108</v>
      </c>
      <c r="BE128" s="237">
        <f>IF(N128="základní",J128,0)</f>
        <v>0</v>
      </c>
      <c r="BF128" s="237">
        <f>IF(N128="snížená",J128,0)</f>
        <v>0</v>
      </c>
      <c r="BG128" s="237">
        <f>IF(N128="zákl. přenesená",J128,0)</f>
        <v>0</v>
      </c>
      <c r="BH128" s="237">
        <f>IF(N128="sníž. přenesená",J128,0)</f>
        <v>0</v>
      </c>
      <c r="BI128" s="237">
        <f>IF(N128="nulová",J128,0)</f>
        <v>0</v>
      </c>
      <c r="BJ128" s="14" t="s">
        <v>81</v>
      </c>
      <c r="BK128" s="237">
        <f>ROUND(I128*H128,2)</f>
        <v>0</v>
      </c>
      <c r="BL128" s="14" t="s">
        <v>116</v>
      </c>
      <c r="BM128" s="236" t="s">
        <v>142</v>
      </c>
    </row>
    <row r="129" s="2" customFormat="1">
      <c r="A129" s="35"/>
      <c r="B129" s="36"/>
      <c r="C129" s="37"/>
      <c r="D129" s="238" t="s">
        <v>118</v>
      </c>
      <c r="E129" s="37"/>
      <c r="F129" s="239" t="s">
        <v>143</v>
      </c>
      <c r="G129" s="37"/>
      <c r="H129" s="37"/>
      <c r="I129" s="135"/>
      <c r="J129" s="37"/>
      <c r="K129" s="37"/>
      <c r="L129" s="41"/>
      <c r="M129" s="240"/>
      <c r="N129" s="241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118</v>
      </c>
      <c r="AU129" s="14" t="s">
        <v>83</v>
      </c>
    </row>
    <row r="130" s="2" customFormat="1" ht="33" customHeight="1">
      <c r="A130" s="35"/>
      <c r="B130" s="36"/>
      <c r="C130" s="225" t="s">
        <v>144</v>
      </c>
      <c r="D130" s="225" t="s">
        <v>111</v>
      </c>
      <c r="E130" s="226" t="s">
        <v>145</v>
      </c>
      <c r="F130" s="227" t="s">
        <v>146</v>
      </c>
      <c r="G130" s="228" t="s">
        <v>147</v>
      </c>
      <c r="H130" s="229">
        <v>1</v>
      </c>
      <c r="I130" s="230"/>
      <c r="J130" s="231">
        <f>ROUND(I130*H130,2)</f>
        <v>0</v>
      </c>
      <c r="K130" s="227" t="s">
        <v>124</v>
      </c>
      <c r="L130" s="41"/>
      <c r="M130" s="232" t="s">
        <v>1</v>
      </c>
      <c r="N130" s="233" t="s">
        <v>41</v>
      </c>
      <c r="O130" s="88"/>
      <c r="P130" s="234">
        <f>O130*H130</f>
        <v>0</v>
      </c>
      <c r="Q130" s="234">
        <v>0</v>
      </c>
      <c r="R130" s="234">
        <f>Q130*H130</f>
        <v>0</v>
      </c>
      <c r="S130" s="234">
        <v>0</v>
      </c>
      <c r="T130" s="23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6" t="s">
        <v>148</v>
      </c>
      <c r="AT130" s="236" t="s">
        <v>111</v>
      </c>
      <c r="AU130" s="236" t="s">
        <v>83</v>
      </c>
      <c r="AY130" s="14" t="s">
        <v>108</v>
      </c>
      <c r="BE130" s="237">
        <f>IF(N130="základní",J130,0)</f>
        <v>0</v>
      </c>
      <c r="BF130" s="237">
        <f>IF(N130="snížená",J130,0)</f>
        <v>0</v>
      </c>
      <c r="BG130" s="237">
        <f>IF(N130="zákl. přenesená",J130,0)</f>
        <v>0</v>
      </c>
      <c r="BH130" s="237">
        <f>IF(N130="sníž. přenesená",J130,0)</f>
        <v>0</v>
      </c>
      <c r="BI130" s="237">
        <f>IF(N130="nulová",J130,0)</f>
        <v>0</v>
      </c>
      <c r="BJ130" s="14" t="s">
        <v>81</v>
      </c>
      <c r="BK130" s="237">
        <f>ROUND(I130*H130,2)</f>
        <v>0</v>
      </c>
      <c r="BL130" s="14" t="s">
        <v>148</v>
      </c>
      <c r="BM130" s="236" t="s">
        <v>149</v>
      </c>
    </row>
    <row r="131" s="2" customFormat="1">
      <c r="A131" s="35"/>
      <c r="B131" s="36"/>
      <c r="C131" s="37"/>
      <c r="D131" s="238" t="s">
        <v>118</v>
      </c>
      <c r="E131" s="37"/>
      <c r="F131" s="239" t="s">
        <v>146</v>
      </c>
      <c r="G131" s="37"/>
      <c r="H131" s="37"/>
      <c r="I131" s="135"/>
      <c r="J131" s="37"/>
      <c r="K131" s="37"/>
      <c r="L131" s="41"/>
      <c r="M131" s="240"/>
      <c r="N131" s="241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118</v>
      </c>
      <c r="AU131" s="14" t="s">
        <v>83</v>
      </c>
    </row>
    <row r="132" s="2" customFormat="1" ht="16.5" customHeight="1">
      <c r="A132" s="35"/>
      <c r="B132" s="36"/>
      <c r="C132" s="225" t="s">
        <v>150</v>
      </c>
      <c r="D132" s="225" t="s">
        <v>111</v>
      </c>
      <c r="E132" s="226" t="s">
        <v>151</v>
      </c>
      <c r="F132" s="227" t="s">
        <v>152</v>
      </c>
      <c r="G132" s="228" t="s">
        <v>147</v>
      </c>
      <c r="H132" s="229">
        <v>1</v>
      </c>
      <c r="I132" s="230"/>
      <c r="J132" s="231">
        <f>ROUND(I132*H132,2)</f>
        <v>0</v>
      </c>
      <c r="K132" s="227" t="s">
        <v>124</v>
      </c>
      <c r="L132" s="41"/>
      <c r="M132" s="232" t="s">
        <v>1</v>
      </c>
      <c r="N132" s="233" t="s">
        <v>41</v>
      </c>
      <c r="O132" s="88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6" t="s">
        <v>148</v>
      </c>
      <c r="AT132" s="236" t="s">
        <v>111</v>
      </c>
      <c r="AU132" s="236" t="s">
        <v>83</v>
      </c>
      <c r="AY132" s="14" t="s">
        <v>108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4" t="s">
        <v>81</v>
      </c>
      <c r="BK132" s="237">
        <f>ROUND(I132*H132,2)</f>
        <v>0</v>
      </c>
      <c r="BL132" s="14" t="s">
        <v>148</v>
      </c>
      <c r="BM132" s="236" t="s">
        <v>153</v>
      </c>
    </row>
    <row r="133" s="2" customFormat="1">
      <c r="A133" s="35"/>
      <c r="B133" s="36"/>
      <c r="C133" s="37"/>
      <c r="D133" s="238" t="s">
        <v>118</v>
      </c>
      <c r="E133" s="37"/>
      <c r="F133" s="239" t="s">
        <v>154</v>
      </c>
      <c r="G133" s="37"/>
      <c r="H133" s="37"/>
      <c r="I133" s="135"/>
      <c r="J133" s="37"/>
      <c r="K133" s="37"/>
      <c r="L133" s="41"/>
      <c r="M133" s="240"/>
      <c r="N133" s="241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118</v>
      </c>
      <c r="AU133" s="14" t="s">
        <v>83</v>
      </c>
    </row>
    <row r="134" s="2" customFormat="1" ht="21.75" customHeight="1">
      <c r="A134" s="35"/>
      <c r="B134" s="36"/>
      <c r="C134" s="225" t="s">
        <v>155</v>
      </c>
      <c r="D134" s="225" t="s">
        <v>111</v>
      </c>
      <c r="E134" s="226" t="s">
        <v>156</v>
      </c>
      <c r="F134" s="227" t="s">
        <v>157</v>
      </c>
      <c r="G134" s="228" t="s">
        <v>158</v>
      </c>
      <c r="H134" s="229">
        <v>20</v>
      </c>
      <c r="I134" s="230"/>
      <c r="J134" s="231">
        <f>ROUND(I134*H134,2)</f>
        <v>0</v>
      </c>
      <c r="K134" s="227" t="s">
        <v>124</v>
      </c>
      <c r="L134" s="41"/>
      <c r="M134" s="232" t="s">
        <v>1</v>
      </c>
      <c r="N134" s="233" t="s">
        <v>41</v>
      </c>
      <c r="O134" s="88"/>
      <c r="P134" s="234">
        <f>O134*H134</f>
        <v>0</v>
      </c>
      <c r="Q134" s="234">
        <v>0</v>
      </c>
      <c r="R134" s="234">
        <f>Q134*H134</f>
        <v>0</v>
      </c>
      <c r="S134" s="234">
        <v>0</v>
      </c>
      <c r="T134" s="23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6" t="s">
        <v>148</v>
      </c>
      <c r="AT134" s="236" t="s">
        <v>111</v>
      </c>
      <c r="AU134" s="236" t="s">
        <v>83</v>
      </c>
      <c r="AY134" s="14" t="s">
        <v>108</v>
      </c>
      <c r="BE134" s="237">
        <f>IF(N134="základní",J134,0)</f>
        <v>0</v>
      </c>
      <c r="BF134" s="237">
        <f>IF(N134="snížená",J134,0)</f>
        <v>0</v>
      </c>
      <c r="BG134" s="237">
        <f>IF(N134="zákl. přenesená",J134,0)</f>
        <v>0</v>
      </c>
      <c r="BH134" s="237">
        <f>IF(N134="sníž. přenesená",J134,0)</f>
        <v>0</v>
      </c>
      <c r="BI134" s="237">
        <f>IF(N134="nulová",J134,0)</f>
        <v>0</v>
      </c>
      <c r="BJ134" s="14" t="s">
        <v>81</v>
      </c>
      <c r="BK134" s="237">
        <f>ROUND(I134*H134,2)</f>
        <v>0</v>
      </c>
      <c r="BL134" s="14" t="s">
        <v>148</v>
      </c>
      <c r="BM134" s="236" t="s">
        <v>159</v>
      </c>
    </row>
    <row r="135" s="2" customFormat="1">
      <c r="A135" s="35"/>
      <c r="B135" s="36"/>
      <c r="C135" s="37"/>
      <c r="D135" s="238" t="s">
        <v>118</v>
      </c>
      <c r="E135" s="37"/>
      <c r="F135" s="239" t="s">
        <v>157</v>
      </c>
      <c r="G135" s="37"/>
      <c r="H135" s="37"/>
      <c r="I135" s="135"/>
      <c r="J135" s="37"/>
      <c r="K135" s="37"/>
      <c r="L135" s="41"/>
      <c r="M135" s="240"/>
      <c r="N135" s="241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118</v>
      </c>
      <c r="AU135" s="14" t="s">
        <v>83</v>
      </c>
    </row>
    <row r="136" s="2" customFormat="1" ht="16.5" customHeight="1">
      <c r="A136" s="35"/>
      <c r="B136" s="36"/>
      <c r="C136" s="225" t="s">
        <v>160</v>
      </c>
      <c r="D136" s="225" t="s">
        <v>111</v>
      </c>
      <c r="E136" s="226" t="s">
        <v>161</v>
      </c>
      <c r="F136" s="227" t="s">
        <v>162</v>
      </c>
      <c r="G136" s="228" t="s">
        <v>141</v>
      </c>
      <c r="H136" s="229">
        <v>1</v>
      </c>
      <c r="I136" s="230"/>
      <c r="J136" s="231">
        <f>ROUND(I136*H136,2)</f>
        <v>0</v>
      </c>
      <c r="K136" s="227" t="s">
        <v>124</v>
      </c>
      <c r="L136" s="41"/>
      <c r="M136" s="232" t="s">
        <v>1</v>
      </c>
      <c r="N136" s="233" t="s">
        <v>41</v>
      </c>
      <c r="O136" s="88"/>
      <c r="P136" s="234">
        <f>O136*H136</f>
        <v>0</v>
      </c>
      <c r="Q136" s="234">
        <v>0</v>
      </c>
      <c r="R136" s="234">
        <f>Q136*H136</f>
        <v>0</v>
      </c>
      <c r="S136" s="234">
        <v>0</v>
      </c>
      <c r="T136" s="23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6" t="s">
        <v>148</v>
      </c>
      <c r="AT136" s="236" t="s">
        <v>111</v>
      </c>
      <c r="AU136" s="236" t="s">
        <v>83</v>
      </c>
      <c r="AY136" s="14" t="s">
        <v>108</v>
      </c>
      <c r="BE136" s="237">
        <f>IF(N136="základní",J136,0)</f>
        <v>0</v>
      </c>
      <c r="BF136" s="237">
        <f>IF(N136="snížená",J136,0)</f>
        <v>0</v>
      </c>
      <c r="BG136" s="237">
        <f>IF(N136="zákl. přenesená",J136,0)</f>
        <v>0</v>
      </c>
      <c r="BH136" s="237">
        <f>IF(N136="sníž. přenesená",J136,0)</f>
        <v>0</v>
      </c>
      <c r="BI136" s="237">
        <f>IF(N136="nulová",J136,0)</f>
        <v>0</v>
      </c>
      <c r="BJ136" s="14" t="s">
        <v>81</v>
      </c>
      <c r="BK136" s="237">
        <f>ROUND(I136*H136,2)</f>
        <v>0</v>
      </c>
      <c r="BL136" s="14" t="s">
        <v>148</v>
      </c>
      <c r="BM136" s="236" t="s">
        <v>163</v>
      </c>
    </row>
    <row r="137" s="2" customFormat="1">
      <c r="A137" s="35"/>
      <c r="B137" s="36"/>
      <c r="C137" s="37"/>
      <c r="D137" s="238" t="s">
        <v>118</v>
      </c>
      <c r="E137" s="37"/>
      <c r="F137" s="239" t="s">
        <v>162</v>
      </c>
      <c r="G137" s="37"/>
      <c r="H137" s="37"/>
      <c r="I137" s="135"/>
      <c r="J137" s="37"/>
      <c r="K137" s="37"/>
      <c r="L137" s="41"/>
      <c r="M137" s="240"/>
      <c r="N137" s="241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118</v>
      </c>
      <c r="AU137" s="14" t="s">
        <v>83</v>
      </c>
    </row>
    <row r="138" s="2" customFormat="1" ht="16.5" customHeight="1">
      <c r="A138" s="35"/>
      <c r="B138" s="36"/>
      <c r="C138" s="225" t="s">
        <v>164</v>
      </c>
      <c r="D138" s="225" t="s">
        <v>111</v>
      </c>
      <c r="E138" s="226" t="s">
        <v>165</v>
      </c>
      <c r="F138" s="227" t="s">
        <v>166</v>
      </c>
      <c r="G138" s="228" t="s">
        <v>167</v>
      </c>
      <c r="H138" s="229">
        <v>1</v>
      </c>
      <c r="I138" s="230"/>
      <c r="J138" s="231">
        <f>ROUND(I138*H138,2)</f>
        <v>0</v>
      </c>
      <c r="K138" s="227" t="s">
        <v>124</v>
      </c>
      <c r="L138" s="41"/>
      <c r="M138" s="232" t="s">
        <v>1</v>
      </c>
      <c r="N138" s="233" t="s">
        <v>41</v>
      </c>
      <c r="O138" s="88"/>
      <c r="P138" s="234">
        <f>O138*H138</f>
        <v>0</v>
      </c>
      <c r="Q138" s="234">
        <v>0</v>
      </c>
      <c r="R138" s="234">
        <f>Q138*H138</f>
        <v>0</v>
      </c>
      <c r="S138" s="234">
        <v>0</v>
      </c>
      <c r="T138" s="23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6" t="s">
        <v>148</v>
      </c>
      <c r="AT138" s="236" t="s">
        <v>111</v>
      </c>
      <c r="AU138" s="236" t="s">
        <v>83</v>
      </c>
      <c r="AY138" s="14" t="s">
        <v>108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4" t="s">
        <v>81</v>
      </c>
      <c r="BK138" s="237">
        <f>ROUND(I138*H138,2)</f>
        <v>0</v>
      </c>
      <c r="BL138" s="14" t="s">
        <v>148</v>
      </c>
      <c r="BM138" s="236" t="s">
        <v>168</v>
      </c>
    </row>
    <row r="139" s="2" customFormat="1">
      <c r="A139" s="35"/>
      <c r="B139" s="36"/>
      <c r="C139" s="37"/>
      <c r="D139" s="238" t="s">
        <v>118</v>
      </c>
      <c r="E139" s="37"/>
      <c r="F139" s="239" t="s">
        <v>166</v>
      </c>
      <c r="G139" s="37"/>
      <c r="H139" s="37"/>
      <c r="I139" s="135"/>
      <c r="J139" s="37"/>
      <c r="K139" s="37"/>
      <c r="L139" s="41"/>
      <c r="M139" s="240"/>
      <c r="N139" s="241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118</v>
      </c>
      <c r="AU139" s="14" t="s">
        <v>83</v>
      </c>
    </row>
    <row r="140" s="2" customFormat="1" ht="16.5" customHeight="1">
      <c r="A140" s="35"/>
      <c r="B140" s="36"/>
      <c r="C140" s="225" t="s">
        <v>169</v>
      </c>
      <c r="D140" s="225" t="s">
        <v>111</v>
      </c>
      <c r="E140" s="226" t="s">
        <v>170</v>
      </c>
      <c r="F140" s="227" t="s">
        <v>171</v>
      </c>
      <c r="G140" s="228" t="s">
        <v>141</v>
      </c>
      <c r="H140" s="229">
        <v>1</v>
      </c>
      <c r="I140" s="230"/>
      <c r="J140" s="231">
        <f>ROUND(I140*H140,2)</f>
        <v>0</v>
      </c>
      <c r="K140" s="227" t="s">
        <v>124</v>
      </c>
      <c r="L140" s="41"/>
      <c r="M140" s="232" t="s">
        <v>1</v>
      </c>
      <c r="N140" s="233" t="s">
        <v>41</v>
      </c>
      <c r="O140" s="88"/>
      <c r="P140" s="234">
        <f>O140*H140</f>
        <v>0</v>
      </c>
      <c r="Q140" s="234">
        <v>0</v>
      </c>
      <c r="R140" s="234">
        <f>Q140*H140</f>
        <v>0</v>
      </c>
      <c r="S140" s="234">
        <v>0</v>
      </c>
      <c r="T140" s="23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6" t="s">
        <v>148</v>
      </c>
      <c r="AT140" s="236" t="s">
        <v>111</v>
      </c>
      <c r="AU140" s="236" t="s">
        <v>83</v>
      </c>
      <c r="AY140" s="14" t="s">
        <v>108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4" t="s">
        <v>81</v>
      </c>
      <c r="BK140" s="237">
        <f>ROUND(I140*H140,2)</f>
        <v>0</v>
      </c>
      <c r="BL140" s="14" t="s">
        <v>148</v>
      </c>
      <c r="BM140" s="236" t="s">
        <v>172</v>
      </c>
    </row>
    <row r="141" s="2" customFormat="1">
      <c r="A141" s="35"/>
      <c r="B141" s="36"/>
      <c r="C141" s="37"/>
      <c r="D141" s="238" t="s">
        <v>118</v>
      </c>
      <c r="E141" s="37"/>
      <c r="F141" s="239" t="s">
        <v>171</v>
      </c>
      <c r="G141" s="37"/>
      <c r="H141" s="37"/>
      <c r="I141" s="135"/>
      <c r="J141" s="37"/>
      <c r="K141" s="37"/>
      <c r="L141" s="41"/>
      <c r="M141" s="240"/>
      <c r="N141" s="241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118</v>
      </c>
      <c r="AU141" s="14" t="s">
        <v>83</v>
      </c>
    </row>
    <row r="142" s="2" customFormat="1" ht="16.5" customHeight="1">
      <c r="A142" s="35"/>
      <c r="B142" s="36"/>
      <c r="C142" s="225" t="s">
        <v>173</v>
      </c>
      <c r="D142" s="225" t="s">
        <v>111</v>
      </c>
      <c r="E142" s="226" t="s">
        <v>174</v>
      </c>
      <c r="F142" s="227" t="s">
        <v>175</v>
      </c>
      <c r="G142" s="228" t="s">
        <v>114</v>
      </c>
      <c r="H142" s="229">
        <v>2</v>
      </c>
      <c r="I142" s="230"/>
      <c r="J142" s="231">
        <f>ROUND(I142*H142,2)</f>
        <v>0</v>
      </c>
      <c r="K142" s="227" t="s">
        <v>124</v>
      </c>
      <c r="L142" s="41"/>
      <c r="M142" s="232" t="s">
        <v>1</v>
      </c>
      <c r="N142" s="233" t="s">
        <v>41</v>
      </c>
      <c r="O142" s="88"/>
      <c r="P142" s="234">
        <f>O142*H142</f>
        <v>0</v>
      </c>
      <c r="Q142" s="234">
        <v>0</v>
      </c>
      <c r="R142" s="234">
        <f>Q142*H142</f>
        <v>0</v>
      </c>
      <c r="S142" s="234">
        <v>0</v>
      </c>
      <c r="T142" s="23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6" t="s">
        <v>148</v>
      </c>
      <c r="AT142" s="236" t="s">
        <v>111</v>
      </c>
      <c r="AU142" s="236" t="s">
        <v>83</v>
      </c>
      <c r="AY142" s="14" t="s">
        <v>108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4" t="s">
        <v>81</v>
      </c>
      <c r="BK142" s="237">
        <f>ROUND(I142*H142,2)</f>
        <v>0</v>
      </c>
      <c r="BL142" s="14" t="s">
        <v>148</v>
      </c>
      <c r="BM142" s="236" t="s">
        <v>176</v>
      </c>
    </row>
    <row r="143" s="2" customFormat="1" ht="16.5" customHeight="1">
      <c r="A143" s="35"/>
      <c r="B143" s="36"/>
      <c r="C143" s="243" t="s">
        <v>177</v>
      </c>
      <c r="D143" s="243" t="s">
        <v>128</v>
      </c>
      <c r="E143" s="244" t="s">
        <v>178</v>
      </c>
      <c r="F143" s="245" t="s">
        <v>179</v>
      </c>
      <c r="G143" s="246" t="s">
        <v>114</v>
      </c>
      <c r="H143" s="247">
        <v>1</v>
      </c>
      <c r="I143" s="248"/>
      <c r="J143" s="249">
        <f>ROUND(I143*H143,2)</f>
        <v>0</v>
      </c>
      <c r="K143" s="245" t="s">
        <v>124</v>
      </c>
      <c r="L143" s="250"/>
      <c r="M143" s="251" t="s">
        <v>1</v>
      </c>
      <c r="N143" s="252" t="s">
        <v>41</v>
      </c>
      <c r="O143" s="88"/>
      <c r="P143" s="234">
        <f>O143*H143</f>
        <v>0</v>
      </c>
      <c r="Q143" s="234">
        <v>0</v>
      </c>
      <c r="R143" s="234">
        <f>Q143*H143</f>
        <v>0</v>
      </c>
      <c r="S143" s="234">
        <v>0</v>
      </c>
      <c r="T143" s="23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6" t="s">
        <v>131</v>
      </c>
      <c r="AT143" s="236" t="s">
        <v>128</v>
      </c>
      <c r="AU143" s="236" t="s">
        <v>83</v>
      </c>
      <c r="AY143" s="14" t="s">
        <v>108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4" t="s">
        <v>81</v>
      </c>
      <c r="BK143" s="237">
        <f>ROUND(I143*H143,2)</f>
        <v>0</v>
      </c>
      <c r="BL143" s="14" t="s">
        <v>116</v>
      </c>
      <c r="BM143" s="236" t="s">
        <v>180</v>
      </c>
    </row>
    <row r="144" s="2" customFormat="1">
      <c r="A144" s="35"/>
      <c r="B144" s="36"/>
      <c r="C144" s="37"/>
      <c r="D144" s="238" t="s">
        <v>118</v>
      </c>
      <c r="E144" s="37"/>
      <c r="F144" s="239" t="s">
        <v>181</v>
      </c>
      <c r="G144" s="37"/>
      <c r="H144" s="37"/>
      <c r="I144" s="135"/>
      <c r="J144" s="37"/>
      <c r="K144" s="37"/>
      <c r="L144" s="41"/>
      <c r="M144" s="240"/>
      <c r="N144" s="241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118</v>
      </c>
      <c r="AU144" s="14" t="s">
        <v>83</v>
      </c>
    </row>
    <row r="145" s="2" customFormat="1" ht="16.5" customHeight="1">
      <c r="A145" s="35"/>
      <c r="B145" s="36"/>
      <c r="C145" s="243" t="s">
        <v>8</v>
      </c>
      <c r="D145" s="243" t="s">
        <v>128</v>
      </c>
      <c r="E145" s="244" t="s">
        <v>182</v>
      </c>
      <c r="F145" s="245" t="s">
        <v>183</v>
      </c>
      <c r="G145" s="246" t="s">
        <v>114</v>
      </c>
      <c r="H145" s="247">
        <v>1</v>
      </c>
      <c r="I145" s="248"/>
      <c r="J145" s="249">
        <f>ROUND(I145*H145,2)</f>
        <v>0</v>
      </c>
      <c r="K145" s="245" t="s">
        <v>124</v>
      </c>
      <c r="L145" s="250"/>
      <c r="M145" s="251" t="s">
        <v>1</v>
      </c>
      <c r="N145" s="252" t="s">
        <v>41</v>
      </c>
      <c r="O145" s="88"/>
      <c r="P145" s="234">
        <f>O145*H145</f>
        <v>0</v>
      </c>
      <c r="Q145" s="234">
        <v>0</v>
      </c>
      <c r="R145" s="234">
        <f>Q145*H145</f>
        <v>0</v>
      </c>
      <c r="S145" s="234">
        <v>0</v>
      </c>
      <c r="T145" s="23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6" t="s">
        <v>131</v>
      </c>
      <c r="AT145" s="236" t="s">
        <v>128</v>
      </c>
      <c r="AU145" s="236" t="s">
        <v>83</v>
      </c>
      <c r="AY145" s="14" t="s">
        <v>108</v>
      </c>
      <c r="BE145" s="237">
        <f>IF(N145="základní",J145,0)</f>
        <v>0</v>
      </c>
      <c r="BF145" s="237">
        <f>IF(N145="snížená",J145,0)</f>
        <v>0</v>
      </c>
      <c r="BG145" s="237">
        <f>IF(N145="zákl. přenesená",J145,0)</f>
        <v>0</v>
      </c>
      <c r="BH145" s="237">
        <f>IF(N145="sníž. přenesená",J145,0)</f>
        <v>0</v>
      </c>
      <c r="BI145" s="237">
        <f>IF(N145="nulová",J145,0)</f>
        <v>0</v>
      </c>
      <c r="BJ145" s="14" t="s">
        <v>81</v>
      </c>
      <c r="BK145" s="237">
        <f>ROUND(I145*H145,2)</f>
        <v>0</v>
      </c>
      <c r="BL145" s="14" t="s">
        <v>116</v>
      </c>
      <c r="BM145" s="236" t="s">
        <v>184</v>
      </c>
    </row>
    <row r="146" s="2" customFormat="1">
      <c r="A146" s="35"/>
      <c r="B146" s="36"/>
      <c r="C146" s="37"/>
      <c r="D146" s="238" t="s">
        <v>118</v>
      </c>
      <c r="E146" s="37"/>
      <c r="F146" s="239" t="s">
        <v>185</v>
      </c>
      <c r="G146" s="37"/>
      <c r="H146" s="37"/>
      <c r="I146" s="135"/>
      <c r="J146" s="37"/>
      <c r="K146" s="37"/>
      <c r="L146" s="41"/>
      <c r="M146" s="240"/>
      <c r="N146" s="241"/>
      <c r="O146" s="88"/>
      <c r="P146" s="88"/>
      <c r="Q146" s="88"/>
      <c r="R146" s="88"/>
      <c r="S146" s="88"/>
      <c r="T146" s="89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118</v>
      </c>
      <c r="AU146" s="14" t="s">
        <v>83</v>
      </c>
    </row>
    <row r="147" s="2" customFormat="1" ht="16.5" customHeight="1">
      <c r="A147" s="35"/>
      <c r="B147" s="36"/>
      <c r="C147" s="243" t="s">
        <v>186</v>
      </c>
      <c r="D147" s="243" t="s">
        <v>128</v>
      </c>
      <c r="E147" s="244" t="s">
        <v>187</v>
      </c>
      <c r="F147" s="245" t="s">
        <v>188</v>
      </c>
      <c r="G147" s="246" t="s">
        <v>114</v>
      </c>
      <c r="H147" s="247">
        <v>2</v>
      </c>
      <c r="I147" s="248"/>
      <c r="J147" s="249">
        <f>ROUND(I147*H147,2)</f>
        <v>0</v>
      </c>
      <c r="K147" s="245" t="s">
        <v>124</v>
      </c>
      <c r="L147" s="250"/>
      <c r="M147" s="251" t="s">
        <v>1</v>
      </c>
      <c r="N147" s="252" t="s">
        <v>41</v>
      </c>
      <c r="O147" s="88"/>
      <c r="P147" s="234">
        <f>O147*H147</f>
        <v>0</v>
      </c>
      <c r="Q147" s="234">
        <v>0</v>
      </c>
      <c r="R147" s="234">
        <f>Q147*H147</f>
        <v>0</v>
      </c>
      <c r="S147" s="234">
        <v>0</v>
      </c>
      <c r="T147" s="23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6" t="s">
        <v>131</v>
      </c>
      <c r="AT147" s="236" t="s">
        <v>128</v>
      </c>
      <c r="AU147" s="236" t="s">
        <v>83</v>
      </c>
      <c r="AY147" s="14" t="s">
        <v>108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4" t="s">
        <v>81</v>
      </c>
      <c r="BK147" s="237">
        <f>ROUND(I147*H147,2)</f>
        <v>0</v>
      </c>
      <c r="BL147" s="14" t="s">
        <v>116</v>
      </c>
      <c r="BM147" s="236" t="s">
        <v>189</v>
      </c>
    </row>
    <row r="148" s="2" customFormat="1">
      <c r="A148" s="35"/>
      <c r="B148" s="36"/>
      <c r="C148" s="37"/>
      <c r="D148" s="238" t="s">
        <v>118</v>
      </c>
      <c r="E148" s="37"/>
      <c r="F148" s="239" t="s">
        <v>188</v>
      </c>
      <c r="G148" s="37"/>
      <c r="H148" s="37"/>
      <c r="I148" s="135"/>
      <c r="J148" s="37"/>
      <c r="K148" s="37"/>
      <c r="L148" s="41"/>
      <c r="M148" s="240"/>
      <c r="N148" s="241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118</v>
      </c>
      <c r="AU148" s="14" t="s">
        <v>83</v>
      </c>
    </row>
    <row r="149" s="2" customFormat="1" ht="16.5" customHeight="1">
      <c r="A149" s="35"/>
      <c r="B149" s="36"/>
      <c r="C149" s="225" t="s">
        <v>190</v>
      </c>
      <c r="D149" s="225" t="s">
        <v>111</v>
      </c>
      <c r="E149" s="226" t="s">
        <v>191</v>
      </c>
      <c r="F149" s="227" t="s">
        <v>192</v>
      </c>
      <c r="G149" s="228" t="s">
        <v>114</v>
      </c>
      <c r="H149" s="229">
        <v>5</v>
      </c>
      <c r="I149" s="230"/>
      <c r="J149" s="231">
        <f>ROUND(I149*H149,2)</f>
        <v>0</v>
      </c>
      <c r="K149" s="227" t="s">
        <v>193</v>
      </c>
      <c r="L149" s="41"/>
      <c r="M149" s="232" t="s">
        <v>1</v>
      </c>
      <c r="N149" s="233" t="s">
        <v>41</v>
      </c>
      <c r="O149" s="88"/>
      <c r="P149" s="234">
        <f>O149*H149</f>
        <v>0</v>
      </c>
      <c r="Q149" s="234">
        <v>0</v>
      </c>
      <c r="R149" s="234">
        <f>Q149*H149</f>
        <v>0</v>
      </c>
      <c r="S149" s="234">
        <v>0</v>
      </c>
      <c r="T149" s="23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6" t="s">
        <v>116</v>
      </c>
      <c r="AT149" s="236" t="s">
        <v>111</v>
      </c>
      <c r="AU149" s="236" t="s">
        <v>83</v>
      </c>
      <c r="AY149" s="14" t="s">
        <v>108</v>
      </c>
      <c r="BE149" s="237">
        <f>IF(N149="základní",J149,0)</f>
        <v>0</v>
      </c>
      <c r="BF149" s="237">
        <f>IF(N149="snížená",J149,0)</f>
        <v>0</v>
      </c>
      <c r="BG149" s="237">
        <f>IF(N149="zákl. přenesená",J149,0)</f>
        <v>0</v>
      </c>
      <c r="BH149" s="237">
        <f>IF(N149="sníž. přenesená",J149,0)</f>
        <v>0</v>
      </c>
      <c r="BI149" s="237">
        <f>IF(N149="nulová",J149,0)</f>
        <v>0</v>
      </c>
      <c r="BJ149" s="14" t="s">
        <v>81</v>
      </c>
      <c r="BK149" s="237">
        <f>ROUND(I149*H149,2)</f>
        <v>0</v>
      </c>
      <c r="BL149" s="14" t="s">
        <v>116</v>
      </c>
      <c r="BM149" s="236" t="s">
        <v>194</v>
      </c>
    </row>
    <row r="150" s="2" customFormat="1">
      <c r="A150" s="35"/>
      <c r="B150" s="36"/>
      <c r="C150" s="37"/>
      <c r="D150" s="238" t="s">
        <v>118</v>
      </c>
      <c r="E150" s="37"/>
      <c r="F150" s="239" t="s">
        <v>195</v>
      </c>
      <c r="G150" s="37"/>
      <c r="H150" s="37"/>
      <c r="I150" s="135"/>
      <c r="J150" s="37"/>
      <c r="K150" s="37"/>
      <c r="L150" s="41"/>
      <c r="M150" s="240"/>
      <c r="N150" s="241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118</v>
      </c>
      <c r="AU150" s="14" t="s">
        <v>83</v>
      </c>
    </row>
    <row r="151" s="2" customFormat="1" ht="21.75" customHeight="1">
      <c r="A151" s="35"/>
      <c r="B151" s="36"/>
      <c r="C151" s="243" t="s">
        <v>196</v>
      </c>
      <c r="D151" s="243" t="s">
        <v>128</v>
      </c>
      <c r="E151" s="244" t="s">
        <v>197</v>
      </c>
      <c r="F151" s="245" t="s">
        <v>198</v>
      </c>
      <c r="G151" s="246" t="s">
        <v>114</v>
      </c>
      <c r="H151" s="247">
        <v>5</v>
      </c>
      <c r="I151" s="248"/>
      <c r="J151" s="249">
        <f>ROUND(I151*H151,2)</f>
        <v>0</v>
      </c>
      <c r="K151" s="245" t="s">
        <v>124</v>
      </c>
      <c r="L151" s="250"/>
      <c r="M151" s="251" t="s">
        <v>1</v>
      </c>
      <c r="N151" s="252" t="s">
        <v>41</v>
      </c>
      <c r="O151" s="88"/>
      <c r="P151" s="234">
        <f>O151*H151</f>
        <v>0</v>
      </c>
      <c r="Q151" s="234">
        <v>0</v>
      </c>
      <c r="R151" s="234">
        <f>Q151*H151</f>
        <v>0</v>
      </c>
      <c r="S151" s="234">
        <v>0</v>
      </c>
      <c r="T151" s="23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6" t="s">
        <v>131</v>
      </c>
      <c r="AT151" s="236" t="s">
        <v>128</v>
      </c>
      <c r="AU151" s="236" t="s">
        <v>83</v>
      </c>
      <c r="AY151" s="14" t="s">
        <v>108</v>
      </c>
      <c r="BE151" s="237">
        <f>IF(N151="základní",J151,0)</f>
        <v>0</v>
      </c>
      <c r="BF151" s="237">
        <f>IF(N151="snížená",J151,0)</f>
        <v>0</v>
      </c>
      <c r="BG151" s="237">
        <f>IF(N151="zákl. přenesená",J151,0)</f>
        <v>0</v>
      </c>
      <c r="BH151" s="237">
        <f>IF(N151="sníž. přenesená",J151,0)</f>
        <v>0</v>
      </c>
      <c r="BI151" s="237">
        <f>IF(N151="nulová",J151,0)</f>
        <v>0</v>
      </c>
      <c r="BJ151" s="14" t="s">
        <v>81</v>
      </c>
      <c r="BK151" s="237">
        <f>ROUND(I151*H151,2)</f>
        <v>0</v>
      </c>
      <c r="BL151" s="14" t="s">
        <v>116</v>
      </c>
      <c r="BM151" s="236" t="s">
        <v>199</v>
      </c>
    </row>
    <row r="152" s="2" customFormat="1">
      <c r="A152" s="35"/>
      <c r="B152" s="36"/>
      <c r="C152" s="37"/>
      <c r="D152" s="238" t="s">
        <v>118</v>
      </c>
      <c r="E152" s="37"/>
      <c r="F152" s="239" t="s">
        <v>198</v>
      </c>
      <c r="G152" s="37"/>
      <c r="H152" s="37"/>
      <c r="I152" s="135"/>
      <c r="J152" s="37"/>
      <c r="K152" s="37"/>
      <c r="L152" s="41"/>
      <c r="M152" s="240"/>
      <c r="N152" s="241"/>
      <c r="O152" s="88"/>
      <c r="P152" s="88"/>
      <c r="Q152" s="88"/>
      <c r="R152" s="88"/>
      <c r="S152" s="88"/>
      <c r="T152" s="89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4" t="s">
        <v>118</v>
      </c>
      <c r="AU152" s="14" t="s">
        <v>83</v>
      </c>
    </row>
    <row r="153" s="2" customFormat="1" ht="16.5" customHeight="1">
      <c r="A153" s="35"/>
      <c r="B153" s="36"/>
      <c r="C153" s="225" t="s">
        <v>200</v>
      </c>
      <c r="D153" s="225" t="s">
        <v>111</v>
      </c>
      <c r="E153" s="226" t="s">
        <v>201</v>
      </c>
      <c r="F153" s="227" t="s">
        <v>202</v>
      </c>
      <c r="G153" s="228" t="s">
        <v>114</v>
      </c>
      <c r="H153" s="229">
        <v>1</v>
      </c>
      <c r="I153" s="230"/>
      <c r="J153" s="231">
        <f>ROUND(I153*H153,2)</f>
        <v>0</v>
      </c>
      <c r="K153" s="227" t="s">
        <v>193</v>
      </c>
      <c r="L153" s="41"/>
      <c r="M153" s="232" t="s">
        <v>1</v>
      </c>
      <c r="N153" s="233" t="s">
        <v>41</v>
      </c>
      <c r="O153" s="88"/>
      <c r="P153" s="234">
        <f>O153*H153</f>
        <v>0</v>
      </c>
      <c r="Q153" s="234">
        <v>0</v>
      </c>
      <c r="R153" s="234">
        <f>Q153*H153</f>
        <v>0</v>
      </c>
      <c r="S153" s="234">
        <v>0</v>
      </c>
      <c r="T153" s="23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6" t="s">
        <v>116</v>
      </c>
      <c r="AT153" s="236" t="s">
        <v>111</v>
      </c>
      <c r="AU153" s="236" t="s">
        <v>83</v>
      </c>
      <c r="AY153" s="14" t="s">
        <v>108</v>
      </c>
      <c r="BE153" s="237">
        <f>IF(N153="základní",J153,0)</f>
        <v>0</v>
      </c>
      <c r="BF153" s="237">
        <f>IF(N153="snížená",J153,0)</f>
        <v>0</v>
      </c>
      <c r="BG153" s="237">
        <f>IF(N153="zákl. přenesená",J153,0)</f>
        <v>0</v>
      </c>
      <c r="BH153" s="237">
        <f>IF(N153="sníž. přenesená",J153,0)</f>
        <v>0</v>
      </c>
      <c r="BI153" s="237">
        <f>IF(N153="nulová",J153,0)</f>
        <v>0</v>
      </c>
      <c r="BJ153" s="14" t="s">
        <v>81</v>
      </c>
      <c r="BK153" s="237">
        <f>ROUND(I153*H153,2)</f>
        <v>0</v>
      </c>
      <c r="BL153" s="14" t="s">
        <v>116</v>
      </c>
      <c r="BM153" s="236" t="s">
        <v>203</v>
      </c>
    </row>
    <row r="154" s="2" customFormat="1">
      <c r="A154" s="35"/>
      <c r="B154" s="36"/>
      <c r="C154" s="37"/>
      <c r="D154" s="238" t="s">
        <v>118</v>
      </c>
      <c r="E154" s="37"/>
      <c r="F154" s="239" t="s">
        <v>204</v>
      </c>
      <c r="G154" s="37"/>
      <c r="H154" s="37"/>
      <c r="I154" s="135"/>
      <c r="J154" s="37"/>
      <c r="K154" s="37"/>
      <c r="L154" s="41"/>
      <c r="M154" s="240"/>
      <c r="N154" s="241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118</v>
      </c>
      <c r="AU154" s="14" t="s">
        <v>83</v>
      </c>
    </row>
    <row r="155" s="2" customFormat="1" ht="16.5" customHeight="1">
      <c r="A155" s="35"/>
      <c r="B155" s="36"/>
      <c r="C155" s="243" t="s">
        <v>7</v>
      </c>
      <c r="D155" s="243" t="s">
        <v>128</v>
      </c>
      <c r="E155" s="244" t="s">
        <v>205</v>
      </c>
      <c r="F155" s="245" t="s">
        <v>206</v>
      </c>
      <c r="G155" s="246" t="s">
        <v>114</v>
      </c>
      <c r="H155" s="247">
        <v>1</v>
      </c>
      <c r="I155" s="248"/>
      <c r="J155" s="249">
        <f>ROUND(I155*H155,2)</f>
        <v>0</v>
      </c>
      <c r="K155" s="245" t="s">
        <v>124</v>
      </c>
      <c r="L155" s="250"/>
      <c r="M155" s="251" t="s">
        <v>1</v>
      </c>
      <c r="N155" s="252" t="s">
        <v>41</v>
      </c>
      <c r="O155" s="88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6" t="s">
        <v>131</v>
      </c>
      <c r="AT155" s="236" t="s">
        <v>128</v>
      </c>
      <c r="AU155" s="236" t="s">
        <v>83</v>
      </c>
      <c r="AY155" s="14" t="s">
        <v>108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4" t="s">
        <v>81</v>
      </c>
      <c r="BK155" s="237">
        <f>ROUND(I155*H155,2)</f>
        <v>0</v>
      </c>
      <c r="BL155" s="14" t="s">
        <v>116</v>
      </c>
      <c r="BM155" s="236" t="s">
        <v>207</v>
      </c>
    </row>
    <row r="156" s="2" customFormat="1">
      <c r="A156" s="35"/>
      <c r="B156" s="36"/>
      <c r="C156" s="37"/>
      <c r="D156" s="238" t="s">
        <v>118</v>
      </c>
      <c r="E156" s="37"/>
      <c r="F156" s="239" t="s">
        <v>208</v>
      </c>
      <c r="G156" s="37"/>
      <c r="H156" s="37"/>
      <c r="I156" s="135"/>
      <c r="J156" s="37"/>
      <c r="K156" s="37"/>
      <c r="L156" s="41"/>
      <c r="M156" s="240"/>
      <c r="N156" s="241"/>
      <c r="O156" s="88"/>
      <c r="P156" s="88"/>
      <c r="Q156" s="88"/>
      <c r="R156" s="88"/>
      <c r="S156" s="88"/>
      <c r="T156" s="89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118</v>
      </c>
      <c r="AU156" s="14" t="s">
        <v>83</v>
      </c>
    </row>
    <row r="157" s="2" customFormat="1" ht="21.75" customHeight="1">
      <c r="A157" s="35"/>
      <c r="B157" s="36"/>
      <c r="C157" s="225" t="s">
        <v>209</v>
      </c>
      <c r="D157" s="225" t="s">
        <v>111</v>
      </c>
      <c r="E157" s="226" t="s">
        <v>210</v>
      </c>
      <c r="F157" s="227" t="s">
        <v>211</v>
      </c>
      <c r="G157" s="228" t="s">
        <v>114</v>
      </c>
      <c r="H157" s="229">
        <v>8</v>
      </c>
      <c r="I157" s="230"/>
      <c r="J157" s="231">
        <f>ROUND(I157*H157,2)</f>
        <v>0</v>
      </c>
      <c r="K157" s="227" t="s">
        <v>193</v>
      </c>
      <c r="L157" s="41"/>
      <c r="M157" s="232" t="s">
        <v>1</v>
      </c>
      <c r="N157" s="233" t="s">
        <v>41</v>
      </c>
      <c r="O157" s="88"/>
      <c r="P157" s="234">
        <f>O157*H157</f>
        <v>0</v>
      </c>
      <c r="Q157" s="234">
        <v>0</v>
      </c>
      <c r="R157" s="234">
        <f>Q157*H157</f>
        <v>0</v>
      </c>
      <c r="S157" s="234">
        <v>0</v>
      </c>
      <c r="T157" s="23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6" t="s">
        <v>116</v>
      </c>
      <c r="AT157" s="236" t="s">
        <v>111</v>
      </c>
      <c r="AU157" s="236" t="s">
        <v>83</v>
      </c>
      <c r="AY157" s="14" t="s">
        <v>108</v>
      </c>
      <c r="BE157" s="237">
        <f>IF(N157="základní",J157,0)</f>
        <v>0</v>
      </c>
      <c r="BF157" s="237">
        <f>IF(N157="snížená",J157,0)</f>
        <v>0</v>
      </c>
      <c r="BG157" s="237">
        <f>IF(N157="zákl. přenesená",J157,0)</f>
        <v>0</v>
      </c>
      <c r="BH157" s="237">
        <f>IF(N157="sníž. přenesená",J157,0)</f>
        <v>0</v>
      </c>
      <c r="BI157" s="237">
        <f>IF(N157="nulová",J157,0)</f>
        <v>0</v>
      </c>
      <c r="BJ157" s="14" t="s">
        <v>81</v>
      </c>
      <c r="BK157" s="237">
        <f>ROUND(I157*H157,2)</f>
        <v>0</v>
      </c>
      <c r="BL157" s="14" t="s">
        <v>116</v>
      </c>
      <c r="BM157" s="236" t="s">
        <v>212</v>
      </c>
    </row>
    <row r="158" s="2" customFormat="1">
      <c r="A158" s="35"/>
      <c r="B158" s="36"/>
      <c r="C158" s="37"/>
      <c r="D158" s="238" t="s">
        <v>118</v>
      </c>
      <c r="E158" s="37"/>
      <c r="F158" s="239" t="s">
        <v>213</v>
      </c>
      <c r="G158" s="37"/>
      <c r="H158" s="37"/>
      <c r="I158" s="135"/>
      <c r="J158" s="37"/>
      <c r="K158" s="37"/>
      <c r="L158" s="41"/>
      <c r="M158" s="240"/>
      <c r="N158" s="241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118</v>
      </c>
      <c r="AU158" s="14" t="s">
        <v>83</v>
      </c>
    </row>
    <row r="159" s="2" customFormat="1" ht="16.5" customHeight="1">
      <c r="A159" s="35"/>
      <c r="B159" s="36"/>
      <c r="C159" s="243" t="s">
        <v>214</v>
      </c>
      <c r="D159" s="243" t="s">
        <v>128</v>
      </c>
      <c r="E159" s="244" t="s">
        <v>215</v>
      </c>
      <c r="F159" s="245" t="s">
        <v>216</v>
      </c>
      <c r="G159" s="246" t="s">
        <v>114</v>
      </c>
      <c r="H159" s="247">
        <v>6</v>
      </c>
      <c r="I159" s="248"/>
      <c r="J159" s="249">
        <f>ROUND(I159*H159,2)</f>
        <v>0</v>
      </c>
      <c r="K159" s="245" t="s">
        <v>115</v>
      </c>
      <c r="L159" s="250"/>
      <c r="M159" s="251" t="s">
        <v>1</v>
      </c>
      <c r="N159" s="252" t="s">
        <v>41</v>
      </c>
      <c r="O159" s="88"/>
      <c r="P159" s="234">
        <f>O159*H159</f>
        <v>0</v>
      </c>
      <c r="Q159" s="234">
        <v>0.0033999999999999998</v>
      </c>
      <c r="R159" s="234">
        <f>Q159*H159</f>
        <v>0.020399999999999998</v>
      </c>
      <c r="S159" s="234">
        <v>0</v>
      </c>
      <c r="T159" s="23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6" t="s">
        <v>131</v>
      </c>
      <c r="AT159" s="236" t="s">
        <v>128</v>
      </c>
      <c r="AU159" s="236" t="s">
        <v>83</v>
      </c>
      <c r="AY159" s="14" t="s">
        <v>108</v>
      </c>
      <c r="BE159" s="237">
        <f>IF(N159="základní",J159,0)</f>
        <v>0</v>
      </c>
      <c r="BF159" s="237">
        <f>IF(N159="snížená",J159,0)</f>
        <v>0</v>
      </c>
      <c r="BG159" s="237">
        <f>IF(N159="zákl. přenesená",J159,0)</f>
        <v>0</v>
      </c>
      <c r="BH159" s="237">
        <f>IF(N159="sníž. přenesená",J159,0)</f>
        <v>0</v>
      </c>
      <c r="BI159" s="237">
        <f>IF(N159="nulová",J159,0)</f>
        <v>0</v>
      </c>
      <c r="BJ159" s="14" t="s">
        <v>81</v>
      </c>
      <c r="BK159" s="237">
        <f>ROUND(I159*H159,2)</f>
        <v>0</v>
      </c>
      <c r="BL159" s="14" t="s">
        <v>116</v>
      </c>
      <c r="BM159" s="236" t="s">
        <v>217</v>
      </c>
    </row>
    <row r="160" s="2" customFormat="1">
      <c r="A160" s="35"/>
      <c r="B160" s="36"/>
      <c r="C160" s="37"/>
      <c r="D160" s="238" t="s">
        <v>118</v>
      </c>
      <c r="E160" s="37"/>
      <c r="F160" s="239" t="s">
        <v>218</v>
      </c>
      <c r="G160" s="37"/>
      <c r="H160" s="37"/>
      <c r="I160" s="135"/>
      <c r="J160" s="37"/>
      <c r="K160" s="37"/>
      <c r="L160" s="41"/>
      <c r="M160" s="240"/>
      <c r="N160" s="241"/>
      <c r="O160" s="88"/>
      <c r="P160" s="88"/>
      <c r="Q160" s="88"/>
      <c r="R160" s="88"/>
      <c r="S160" s="88"/>
      <c r="T160" s="89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4" t="s">
        <v>118</v>
      </c>
      <c r="AU160" s="14" t="s">
        <v>83</v>
      </c>
    </row>
    <row r="161" s="2" customFormat="1" ht="21.75" customHeight="1">
      <c r="A161" s="35"/>
      <c r="B161" s="36"/>
      <c r="C161" s="225" t="s">
        <v>219</v>
      </c>
      <c r="D161" s="225" t="s">
        <v>111</v>
      </c>
      <c r="E161" s="226" t="s">
        <v>220</v>
      </c>
      <c r="F161" s="227" t="s">
        <v>221</v>
      </c>
      <c r="G161" s="228" t="s">
        <v>114</v>
      </c>
      <c r="H161" s="229">
        <v>1</v>
      </c>
      <c r="I161" s="230"/>
      <c r="J161" s="231">
        <f>ROUND(I161*H161,2)</f>
        <v>0</v>
      </c>
      <c r="K161" s="227" t="s">
        <v>115</v>
      </c>
      <c r="L161" s="41"/>
      <c r="M161" s="232" t="s">
        <v>1</v>
      </c>
      <c r="N161" s="233" t="s">
        <v>41</v>
      </c>
      <c r="O161" s="88"/>
      <c r="P161" s="234">
        <f>O161*H161</f>
        <v>0</v>
      </c>
      <c r="Q161" s="234">
        <v>0</v>
      </c>
      <c r="R161" s="234">
        <f>Q161*H161</f>
        <v>0</v>
      </c>
      <c r="S161" s="234">
        <v>0</v>
      </c>
      <c r="T161" s="23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6" t="s">
        <v>116</v>
      </c>
      <c r="AT161" s="236" t="s">
        <v>111</v>
      </c>
      <c r="AU161" s="236" t="s">
        <v>83</v>
      </c>
      <c r="AY161" s="14" t="s">
        <v>108</v>
      </c>
      <c r="BE161" s="237">
        <f>IF(N161="základní",J161,0)</f>
        <v>0</v>
      </c>
      <c r="BF161" s="237">
        <f>IF(N161="snížená",J161,0)</f>
        <v>0</v>
      </c>
      <c r="BG161" s="237">
        <f>IF(N161="zákl. přenesená",J161,0)</f>
        <v>0</v>
      </c>
      <c r="BH161" s="237">
        <f>IF(N161="sníž. přenesená",J161,0)</f>
        <v>0</v>
      </c>
      <c r="BI161" s="237">
        <f>IF(N161="nulová",J161,0)</f>
        <v>0</v>
      </c>
      <c r="BJ161" s="14" t="s">
        <v>81</v>
      </c>
      <c r="BK161" s="237">
        <f>ROUND(I161*H161,2)</f>
        <v>0</v>
      </c>
      <c r="BL161" s="14" t="s">
        <v>116</v>
      </c>
      <c r="BM161" s="236" t="s">
        <v>222</v>
      </c>
    </row>
    <row r="162" s="2" customFormat="1">
      <c r="A162" s="35"/>
      <c r="B162" s="36"/>
      <c r="C162" s="37"/>
      <c r="D162" s="238" t="s">
        <v>118</v>
      </c>
      <c r="E162" s="37"/>
      <c r="F162" s="239" t="s">
        <v>223</v>
      </c>
      <c r="G162" s="37"/>
      <c r="H162" s="37"/>
      <c r="I162" s="135"/>
      <c r="J162" s="37"/>
      <c r="K162" s="37"/>
      <c r="L162" s="41"/>
      <c r="M162" s="240"/>
      <c r="N162" s="241"/>
      <c r="O162" s="88"/>
      <c r="P162" s="88"/>
      <c r="Q162" s="88"/>
      <c r="R162" s="88"/>
      <c r="S162" s="88"/>
      <c r="T162" s="89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118</v>
      </c>
      <c r="AU162" s="14" t="s">
        <v>83</v>
      </c>
    </row>
    <row r="163" s="2" customFormat="1" ht="16.5" customHeight="1">
      <c r="A163" s="35"/>
      <c r="B163" s="36"/>
      <c r="C163" s="243" t="s">
        <v>224</v>
      </c>
      <c r="D163" s="243" t="s">
        <v>128</v>
      </c>
      <c r="E163" s="244" t="s">
        <v>225</v>
      </c>
      <c r="F163" s="245" t="s">
        <v>226</v>
      </c>
      <c r="G163" s="246" t="s">
        <v>114</v>
      </c>
      <c r="H163" s="247">
        <v>1</v>
      </c>
      <c r="I163" s="248"/>
      <c r="J163" s="249">
        <f>ROUND(I163*H163,2)</f>
        <v>0</v>
      </c>
      <c r="K163" s="245" t="s">
        <v>115</v>
      </c>
      <c r="L163" s="250"/>
      <c r="M163" s="251" t="s">
        <v>1</v>
      </c>
      <c r="N163" s="252" t="s">
        <v>41</v>
      </c>
      <c r="O163" s="88"/>
      <c r="P163" s="234">
        <f>O163*H163</f>
        <v>0</v>
      </c>
      <c r="Q163" s="234">
        <v>0.0058999999999999999</v>
      </c>
      <c r="R163" s="234">
        <f>Q163*H163</f>
        <v>0.0058999999999999999</v>
      </c>
      <c r="S163" s="234">
        <v>0</v>
      </c>
      <c r="T163" s="23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6" t="s">
        <v>131</v>
      </c>
      <c r="AT163" s="236" t="s">
        <v>128</v>
      </c>
      <c r="AU163" s="236" t="s">
        <v>83</v>
      </c>
      <c r="AY163" s="14" t="s">
        <v>108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4" t="s">
        <v>81</v>
      </c>
      <c r="BK163" s="237">
        <f>ROUND(I163*H163,2)</f>
        <v>0</v>
      </c>
      <c r="BL163" s="14" t="s">
        <v>116</v>
      </c>
      <c r="BM163" s="236" t="s">
        <v>227</v>
      </c>
    </row>
    <row r="164" s="2" customFormat="1">
      <c r="A164" s="35"/>
      <c r="B164" s="36"/>
      <c r="C164" s="37"/>
      <c r="D164" s="238" t="s">
        <v>118</v>
      </c>
      <c r="E164" s="37"/>
      <c r="F164" s="239" t="s">
        <v>226</v>
      </c>
      <c r="G164" s="37"/>
      <c r="H164" s="37"/>
      <c r="I164" s="135"/>
      <c r="J164" s="37"/>
      <c r="K164" s="37"/>
      <c r="L164" s="41"/>
      <c r="M164" s="240"/>
      <c r="N164" s="241"/>
      <c r="O164" s="88"/>
      <c r="P164" s="88"/>
      <c r="Q164" s="88"/>
      <c r="R164" s="88"/>
      <c r="S164" s="88"/>
      <c r="T164" s="89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4" t="s">
        <v>118</v>
      </c>
      <c r="AU164" s="14" t="s">
        <v>83</v>
      </c>
    </row>
    <row r="165" s="2" customFormat="1" ht="21.75" customHeight="1">
      <c r="A165" s="35"/>
      <c r="B165" s="36"/>
      <c r="C165" s="225" t="s">
        <v>228</v>
      </c>
      <c r="D165" s="225" t="s">
        <v>111</v>
      </c>
      <c r="E165" s="226" t="s">
        <v>229</v>
      </c>
      <c r="F165" s="227" t="s">
        <v>230</v>
      </c>
      <c r="G165" s="228" t="s">
        <v>114</v>
      </c>
      <c r="H165" s="229">
        <v>7</v>
      </c>
      <c r="I165" s="230"/>
      <c r="J165" s="231">
        <f>ROUND(I165*H165,2)</f>
        <v>0</v>
      </c>
      <c r="K165" s="227" t="s">
        <v>115</v>
      </c>
      <c r="L165" s="41"/>
      <c r="M165" s="232" t="s">
        <v>1</v>
      </c>
      <c r="N165" s="233" t="s">
        <v>41</v>
      </c>
      <c r="O165" s="88"/>
      <c r="P165" s="234">
        <f>O165*H165</f>
        <v>0</v>
      </c>
      <c r="Q165" s="234">
        <v>0</v>
      </c>
      <c r="R165" s="234">
        <f>Q165*H165</f>
        <v>0</v>
      </c>
      <c r="S165" s="234">
        <v>0</v>
      </c>
      <c r="T165" s="23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6" t="s">
        <v>148</v>
      </c>
      <c r="AT165" s="236" t="s">
        <v>111</v>
      </c>
      <c r="AU165" s="236" t="s">
        <v>83</v>
      </c>
      <c r="AY165" s="14" t="s">
        <v>108</v>
      </c>
      <c r="BE165" s="237">
        <f>IF(N165="základní",J165,0)</f>
        <v>0</v>
      </c>
      <c r="BF165" s="237">
        <f>IF(N165="snížená",J165,0)</f>
        <v>0</v>
      </c>
      <c r="BG165" s="237">
        <f>IF(N165="zákl. přenesená",J165,0)</f>
        <v>0</v>
      </c>
      <c r="BH165" s="237">
        <f>IF(N165="sníž. přenesená",J165,0)</f>
        <v>0</v>
      </c>
      <c r="BI165" s="237">
        <f>IF(N165="nulová",J165,0)</f>
        <v>0</v>
      </c>
      <c r="BJ165" s="14" t="s">
        <v>81</v>
      </c>
      <c r="BK165" s="237">
        <f>ROUND(I165*H165,2)</f>
        <v>0</v>
      </c>
      <c r="BL165" s="14" t="s">
        <v>148</v>
      </c>
      <c r="BM165" s="236" t="s">
        <v>231</v>
      </c>
    </row>
    <row r="166" s="2" customFormat="1">
      <c r="A166" s="35"/>
      <c r="B166" s="36"/>
      <c r="C166" s="37"/>
      <c r="D166" s="238" t="s">
        <v>118</v>
      </c>
      <c r="E166" s="37"/>
      <c r="F166" s="239" t="s">
        <v>232</v>
      </c>
      <c r="G166" s="37"/>
      <c r="H166" s="37"/>
      <c r="I166" s="135"/>
      <c r="J166" s="37"/>
      <c r="K166" s="37"/>
      <c r="L166" s="41"/>
      <c r="M166" s="240"/>
      <c r="N166" s="241"/>
      <c r="O166" s="88"/>
      <c r="P166" s="88"/>
      <c r="Q166" s="88"/>
      <c r="R166" s="88"/>
      <c r="S166" s="88"/>
      <c r="T166" s="89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4" t="s">
        <v>118</v>
      </c>
      <c r="AU166" s="14" t="s">
        <v>83</v>
      </c>
    </row>
    <row r="167" s="2" customFormat="1" ht="16.5" customHeight="1">
      <c r="A167" s="35"/>
      <c r="B167" s="36"/>
      <c r="C167" s="243" t="s">
        <v>233</v>
      </c>
      <c r="D167" s="243" t="s">
        <v>128</v>
      </c>
      <c r="E167" s="244" t="s">
        <v>234</v>
      </c>
      <c r="F167" s="245" t="s">
        <v>235</v>
      </c>
      <c r="G167" s="246" t="s">
        <v>114</v>
      </c>
      <c r="H167" s="247">
        <v>6</v>
      </c>
      <c r="I167" s="248"/>
      <c r="J167" s="249">
        <f>ROUND(I167*H167,2)</f>
        <v>0</v>
      </c>
      <c r="K167" s="245" t="s">
        <v>124</v>
      </c>
      <c r="L167" s="250"/>
      <c r="M167" s="251" t="s">
        <v>1</v>
      </c>
      <c r="N167" s="252" t="s">
        <v>41</v>
      </c>
      <c r="O167" s="88"/>
      <c r="P167" s="234">
        <f>O167*H167</f>
        <v>0</v>
      </c>
      <c r="Q167" s="234">
        <v>0</v>
      </c>
      <c r="R167" s="234">
        <f>Q167*H167</f>
        <v>0</v>
      </c>
      <c r="S167" s="234">
        <v>0</v>
      </c>
      <c r="T167" s="23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6" t="s">
        <v>131</v>
      </c>
      <c r="AT167" s="236" t="s">
        <v>128</v>
      </c>
      <c r="AU167" s="236" t="s">
        <v>83</v>
      </c>
      <c r="AY167" s="14" t="s">
        <v>108</v>
      </c>
      <c r="BE167" s="237">
        <f>IF(N167="základní",J167,0)</f>
        <v>0</v>
      </c>
      <c r="BF167" s="237">
        <f>IF(N167="snížená",J167,0)</f>
        <v>0</v>
      </c>
      <c r="BG167" s="237">
        <f>IF(N167="zákl. přenesená",J167,0)</f>
        <v>0</v>
      </c>
      <c r="BH167" s="237">
        <f>IF(N167="sníž. přenesená",J167,0)</f>
        <v>0</v>
      </c>
      <c r="BI167" s="237">
        <f>IF(N167="nulová",J167,0)</f>
        <v>0</v>
      </c>
      <c r="BJ167" s="14" t="s">
        <v>81</v>
      </c>
      <c r="BK167" s="237">
        <f>ROUND(I167*H167,2)</f>
        <v>0</v>
      </c>
      <c r="BL167" s="14" t="s">
        <v>116</v>
      </c>
      <c r="BM167" s="236" t="s">
        <v>236</v>
      </c>
    </row>
    <row r="168" s="2" customFormat="1">
      <c r="A168" s="35"/>
      <c r="B168" s="36"/>
      <c r="C168" s="37"/>
      <c r="D168" s="238" t="s">
        <v>118</v>
      </c>
      <c r="E168" s="37"/>
      <c r="F168" s="239" t="s">
        <v>237</v>
      </c>
      <c r="G168" s="37"/>
      <c r="H168" s="37"/>
      <c r="I168" s="135"/>
      <c r="J168" s="37"/>
      <c r="K168" s="37"/>
      <c r="L168" s="41"/>
      <c r="M168" s="240"/>
      <c r="N168" s="241"/>
      <c r="O168" s="88"/>
      <c r="P168" s="88"/>
      <c r="Q168" s="88"/>
      <c r="R168" s="88"/>
      <c r="S168" s="88"/>
      <c r="T168" s="89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118</v>
      </c>
      <c r="AU168" s="14" t="s">
        <v>83</v>
      </c>
    </row>
    <row r="169" s="2" customFormat="1" ht="16.5" customHeight="1">
      <c r="A169" s="35"/>
      <c r="B169" s="36"/>
      <c r="C169" s="243" t="s">
        <v>238</v>
      </c>
      <c r="D169" s="243" t="s">
        <v>128</v>
      </c>
      <c r="E169" s="244" t="s">
        <v>239</v>
      </c>
      <c r="F169" s="245" t="s">
        <v>240</v>
      </c>
      <c r="G169" s="246" t="s">
        <v>114</v>
      </c>
      <c r="H169" s="247">
        <v>7</v>
      </c>
      <c r="I169" s="248"/>
      <c r="J169" s="249">
        <f>ROUND(I169*H169,2)</f>
        <v>0</v>
      </c>
      <c r="K169" s="245" t="s">
        <v>124</v>
      </c>
      <c r="L169" s="250"/>
      <c r="M169" s="251" t="s">
        <v>1</v>
      </c>
      <c r="N169" s="252" t="s">
        <v>41</v>
      </c>
      <c r="O169" s="88"/>
      <c r="P169" s="234">
        <f>O169*H169</f>
        <v>0</v>
      </c>
      <c r="Q169" s="234">
        <v>0</v>
      </c>
      <c r="R169" s="234">
        <f>Q169*H169</f>
        <v>0</v>
      </c>
      <c r="S169" s="234">
        <v>0</v>
      </c>
      <c r="T169" s="23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6" t="s">
        <v>131</v>
      </c>
      <c r="AT169" s="236" t="s">
        <v>128</v>
      </c>
      <c r="AU169" s="236" t="s">
        <v>83</v>
      </c>
      <c r="AY169" s="14" t="s">
        <v>108</v>
      </c>
      <c r="BE169" s="237">
        <f>IF(N169="základní",J169,0)</f>
        <v>0</v>
      </c>
      <c r="BF169" s="237">
        <f>IF(N169="snížená",J169,0)</f>
        <v>0</v>
      </c>
      <c r="BG169" s="237">
        <f>IF(N169="zákl. přenesená",J169,0)</f>
        <v>0</v>
      </c>
      <c r="BH169" s="237">
        <f>IF(N169="sníž. přenesená",J169,0)</f>
        <v>0</v>
      </c>
      <c r="BI169" s="237">
        <f>IF(N169="nulová",J169,0)</f>
        <v>0</v>
      </c>
      <c r="BJ169" s="14" t="s">
        <v>81</v>
      </c>
      <c r="BK169" s="237">
        <f>ROUND(I169*H169,2)</f>
        <v>0</v>
      </c>
      <c r="BL169" s="14" t="s">
        <v>116</v>
      </c>
      <c r="BM169" s="236" t="s">
        <v>241</v>
      </c>
    </row>
    <row r="170" s="2" customFormat="1">
      <c r="A170" s="35"/>
      <c r="B170" s="36"/>
      <c r="C170" s="37"/>
      <c r="D170" s="238" t="s">
        <v>118</v>
      </c>
      <c r="E170" s="37"/>
      <c r="F170" s="239" t="s">
        <v>240</v>
      </c>
      <c r="G170" s="37"/>
      <c r="H170" s="37"/>
      <c r="I170" s="135"/>
      <c r="J170" s="37"/>
      <c r="K170" s="37"/>
      <c r="L170" s="41"/>
      <c r="M170" s="240"/>
      <c r="N170" s="241"/>
      <c r="O170" s="88"/>
      <c r="P170" s="88"/>
      <c r="Q170" s="88"/>
      <c r="R170" s="88"/>
      <c r="S170" s="88"/>
      <c r="T170" s="89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118</v>
      </c>
      <c r="AU170" s="14" t="s">
        <v>83</v>
      </c>
    </row>
    <row r="171" s="2" customFormat="1" ht="16.5" customHeight="1">
      <c r="A171" s="35"/>
      <c r="B171" s="36"/>
      <c r="C171" s="225" t="s">
        <v>242</v>
      </c>
      <c r="D171" s="225" t="s">
        <v>111</v>
      </c>
      <c r="E171" s="226" t="s">
        <v>243</v>
      </c>
      <c r="F171" s="227" t="s">
        <v>244</v>
      </c>
      <c r="G171" s="228" t="s">
        <v>114</v>
      </c>
      <c r="H171" s="229">
        <v>11</v>
      </c>
      <c r="I171" s="230"/>
      <c r="J171" s="231">
        <f>ROUND(I171*H171,2)</f>
        <v>0</v>
      </c>
      <c r="K171" s="227" t="s">
        <v>115</v>
      </c>
      <c r="L171" s="41"/>
      <c r="M171" s="232" t="s">
        <v>1</v>
      </c>
      <c r="N171" s="233" t="s">
        <v>41</v>
      </c>
      <c r="O171" s="88"/>
      <c r="P171" s="234">
        <f>O171*H171</f>
        <v>0</v>
      </c>
      <c r="Q171" s="234">
        <v>0</v>
      </c>
      <c r="R171" s="234">
        <f>Q171*H171</f>
        <v>0</v>
      </c>
      <c r="S171" s="234">
        <v>0</v>
      </c>
      <c r="T171" s="23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6" t="s">
        <v>116</v>
      </c>
      <c r="AT171" s="236" t="s">
        <v>111</v>
      </c>
      <c r="AU171" s="236" t="s">
        <v>83</v>
      </c>
      <c r="AY171" s="14" t="s">
        <v>108</v>
      </c>
      <c r="BE171" s="237">
        <f>IF(N171="základní",J171,0)</f>
        <v>0</v>
      </c>
      <c r="BF171" s="237">
        <f>IF(N171="snížená",J171,0)</f>
        <v>0</v>
      </c>
      <c r="BG171" s="237">
        <f>IF(N171="zákl. přenesená",J171,0)</f>
        <v>0</v>
      </c>
      <c r="BH171" s="237">
        <f>IF(N171="sníž. přenesená",J171,0)</f>
        <v>0</v>
      </c>
      <c r="BI171" s="237">
        <f>IF(N171="nulová",J171,0)</f>
        <v>0</v>
      </c>
      <c r="BJ171" s="14" t="s">
        <v>81</v>
      </c>
      <c r="BK171" s="237">
        <f>ROUND(I171*H171,2)</f>
        <v>0</v>
      </c>
      <c r="BL171" s="14" t="s">
        <v>116</v>
      </c>
      <c r="BM171" s="236" t="s">
        <v>245</v>
      </c>
    </row>
    <row r="172" s="2" customFormat="1">
      <c r="A172" s="35"/>
      <c r="B172" s="36"/>
      <c r="C172" s="37"/>
      <c r="D172" s="238" t="s">
        <v>118</v>
      </c>
      <c r="E172" s="37"/>
      <c r="F172" s="239" t="s">
        <v>246</v>
      </c>
      <c r="G172" s="37"/>
      <c r="H172" s="37"/>
      <c r="I172" s="135"/>
      <c r="J172" s="37"/>
      <c r="K172" s="37"/>
      <c r="L172" s="41"/>
      <c r="M172" s="240"/>
      <c r="N172" s="241"/>
      <c r="O172" s="88"/>
      <c r="P172" s="88"/>
      <c r="Q172" s="88"/>
      <c r="R172" s="88"/>
      <c r="S172" s="88"/>
      <c r="T172" s="89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118</v>
      </c>
      <c r="AU172" s="14" t="s">
        <v>83</v>
      </c>
    </row>
    <row r="173" s="2" customFormat="1" ht="16.5" customHeight="1">
      <c r="A173" s="35"/>
      <c r="B173" s="36"/>
      <c r="C173" s="243" t="s">
        <v>247</v>
      </c>
      <c r="D173" s="243" t="s">
        <v>128</v>
      </c>
      <c r="E173" s="244" t="s">
        <v>248</v>
      </c>
      <c r="F173" s="245" t="s">
        <v>249</v>
      </c>
      <c r="G173" s="246" t="s">
        <v>114</v>
      </c>
      <c r="H173" s="247">
        <v>2</v>
      </c>
      <c r="I173" s="248"/>
      <c r="J173" s="249">
        <f>ROUND(I173*H173,2)</f>
        <v>0</v>
      </c>
      <c r="K173" s="245" t="s">
        <v>124</v>
      </c>
      <c r="L173" s="250"/>
      <c r="M173" s="251" t="s">
        <v>1</v>
      </c>
      <c r="N173" s="252" t="s">
        <v>41</v>
      </c>
      <c r="O173" s="88"/>
      <c r="P173" s="234">
        <f>O173*H173</f>
        <v>0</v>
      </c>
      <c r="Q173" s="234">
        <v>0</v>
      </c>
      <c r="R173" s="234">
        <f>Q173*H173</f>
        <v>0</v>
      </c>
      <c r="S173" s="234">
        <v>0</v>
      </c>
      <c r="T173" s="23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6" t="s">
        <v>131</v>
      </c>
      <c r="AT173" s="236" t="s">
        <v>128</v>
      </c>
      <c r="AU173" s="236" t="s">
        <v>83</v>
      </c>
      <c r="AY173" s="14" t="s">
        <v>108</v>
      </c>
      <c r="BE173" s="237">
        <f>IF(N173="základní",J173,0)</f>
        <v>0</v>
      </c>
      <c r="BF173" s="237">
        <f>IF(N173="snížená",J173,0)</f>
        <v>0</v>
      </c>
      <c r="BG173" s="237">
        <f>IF(N173="zákl. přenesená",J173,0)</f>
        <v>0</v>
      </c>
      <c r="BH173" s="237">
        <f>IF(N173="sníž. přenesená",J173,0)</f>
        <v>0</v>
      </c>
      <c r="BI173" s="237">
        <f>IF(N173="nulová",J173,0)</f>
        <v>0</v>
      </c>
      <c r="BJ173" s="14" t="s">
        <v>81</v>
      </c>
      <c r="BK173" s="237">
        <f>ROUND(I173*H173,2)</f>
        <v>0</v>
      </c>
      <c r="BL173" s="14" t="s">
        <v>116</v>
      </c>
      <c r="BM173" s="236" t="s">
        <v>250</v>
      </c>
    </row>
    <row r="174" s="2" customFormat="1">
      <c r="A174" s="35"/>
      <c r="B174" s="36"/>
      <c r="C174" s="37"/>
      <c r="D174" s="238" t="s">
        <v>118</v>
      </c>
      <c r="E174" s="37"/>
      <c r="F174" s="239" t="s">
        <v>249</v>
      </c>
      <c r="G174" s="37"/>
      <c r="H174" s="37"/>
      <c r="I174" s="135"/>
      <c r="J174" s="37"/>
      <c r="K174" s="37"/>
      <c r="L174" s="41"/>
      <c r="M174" s="240"/>
      <c r="N174" s="241"/>
      <c r="O174" s="88"/>
      <c r="P174" s="88"/>
      <c r="Q174" s="88"/>
      <c r="R174" s="88"/>
      <c r="S174" s="88"/>
      <c r="T174" s="89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4" t="s">
        <v>118</v>
      </c>
      <c r="AU174" s="14" t="s">
        <v>83</v>
      </c>
    </row>
    <row r="175" s="2" customFormat="1" ht="16.5" customHeight="1">
      <c r="A175" s="35"/>
      <c r="B175" s="36"/>
      <c r="C175" s="243" t="s">
        <v>131</v>
      </c>
      <c r="D175" s="243" t="s">
        <v>128</v>
      </c>
      <c r="E175" s="244" t="s">
        <v>251</v>
      </c>
      <c r="F175" s="245" t="s">
        <v>252</v>
      </c>
      <c r="G175" s="246" t="s">
        <v>114</v>
      </c>
      <c r="H175" s="247">
        <v>2</v>
      </c>
      <c r="I175" s="248"/>
      <c r="J175" s="249">
        <f>ROUND(I175*H175,2)</f>
        <v>0</v>
      </c>
      <c r="K175" s="245" t="s">
        <v>124</v>
      </c>
      <c r="L175" s="250"/>
      <c r="M175" s="251" t="s">
        <v>1</v>
      </c>
      <c r="N175" s="252" t="s">
        <v>41</v>
      </c>
      <c r="O175" s="88"/>
      <c r="P175" s="234">
        <f>O175*H175</f>
        <v>0</v>
      </c>
      <c r="Q175" s="234">
        <v>0</v>
      </c>
      <c r="R175" s="234">
        <f>Q175*H175</f>
        <v>0</v>
      </c>
      <c r="S175" s="234">
        <v>0</v>
      </c>
      <c r="T175" s="23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6" t="s">
        <v>131</v>
      </c>
      <c r="AT175" s="236" t="s">
        <v>128</v>
      </c>
      <c r="AU175" s="236" t="s">
        <v>83</v>
      </c>
      <c r="AY175" s="14" t="s">
        <v>108</v>
      </c>
      <c r="BE175" s="237">
        <f>IF(N175="základní",J175,0)</f>
        <v>0</v>
      </c>
      <c r="BF175" s="237">
        <f>IF(N175="snížená",J175,0)</f>
        <v>0</v>
      </c>
      <c r="BG175" s="237">
        <f>IF(N175="zákl. přenesená",J175,0)</f>
        <v>0</v>
      </c>
      <c r="BH175" s="237">
        <f>IF(N175="sníž. přenesená",J175,0)</f>
        <v>0</v>
      </c>
      <c r="BI175" s="237">
        <f>IF(N175="nulová",J175,0)</f>
        <v>0</v>
      </c>
      <c r="BJ175" s="14" t="s">
        <v>81</v>
      </c>
      <c r="BK175" s="237">
        <f>ROUND(I175*H175,2)</f>
        <v>0</v>
      </c>
      <c r="BL175" s="14" t="s">
        <v>116</v>
      </c>
      <c r="BM175" s="236" t="s">
        <v>253</v>
      </c>
    </row>
    <row r="176" s="2" customFormat="1">
      <c r="A176" s="35"/>
      <c r="B176" s="36"/>
      <c r="C176" s="37"/>
      <c r="D176" s="238" t="s">
        <v>118</v>
      </c>
      <c r="E176" s="37"/>
      <c r="F176" s="239" t="s">
        <v>252</v>
      </c>
      <c r="G176" s="37"/>
      <c r="H176" s="37"/>
      <c r="I176" s="135"/>
      <c r="J176" s="37"/>
      <c r="K176" s="37"/>
      <c r="L176" s="41"/>
      <c r="M176" s="240"/>
      <c r="N176" s="241"/>
      <c r="O176" s="88"/>
      <c r="P176" s="88"/>
      <c r="Q176" s="88"/>
      <c r="R176" s="88"/>
      <c r="S176" s="88"/>
      <c r="T176" s="89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4" t="s">
        <v>118</v>
      </c>
      <c r="AU176" s="14" t="s">
        <v>83</v>
      </c>
    </row>
    <row r="177" s="2" customFormat="1" ht="33" customHeight="1">
      <c r="A177" s="35"/>
      <c r="B177" s="36"/>
      <c r="C177" s="225" t="s">
        <v>254</v>
      </c>
      <c r="D177" s="225" t="s">
        <v>111</v>
      </c>
      <c r="E177" s="226" t="s">
        <v>255</v>
      </c>
      <c r="F177" s="227" t="s">
        <v>256</v>
      </c>
      <c r="G177" s="228" t="s">
        <v>141</v>
      </c>
      <c r="H177" s="229">
        <v>2</v>
      </c>
      <c r="I177" s="230"/>
      <c r="J177" s="231">
        <f>ROUND(I177*H177,2)</f>
        <v>0</v>
      </c>
      <c r="K177" s="227" t="s">
        <v>124</v>
      </c>
      <c r="L177" s="41"/>
      <c r="M177" s="232" t="s">
        <v>1</v>
      </c>
      <c r="N177" s="233" t="s">
        <v>41</v>
      </c>
      <c r="O177" s="88"/>
      <c r="P177" s="234">
        <f>O177*H177</f>
        <v>0</v>
      </c>
      <c r="Q177" s="234">
        <v>0</v>
      </c>
      <c r="R177" s="234">
        <f>Q177*H177</f>
        <v>0</v>
      </c>
      <c r="S177" s="234">
        <v>0</v>
      </c>
      <c r="T177" s="23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6" t="s">
        <v>116</v>
      </c>
      <c r="AT177" s="236" t="s">
        <v>111</v>
      </c>
      <c r="AU177" s="236" t="s">
        <v>83</v>
      </c>
      <c r="AY177" s="14" t="s">
        <v>108</v>
      </c>
      <c r="BE177" s="237">
        <f>IF(N177="základní",J177,0)</f>
        <v>0</v>
      </c>
      <c r="BF177" s="237">
        <f>IF(N177="snížená",J177,0)</f>
        <v>0</v>
      </c>
      <c r="BG177" s="237">
        <f>IF(N177="zákl. přenesená",J177,0)</f>
        <v>0</v>
      </c>
      <c r="BH177" s="237">
        <f>IF(N177="sníž. přenesená",J177,0)</f>
        <v>0</v>
      </c>
      <c r="BI177" s="237">
        <f>IF(N177="nulová",J177,0)</f>
        <v>0</v>
      </c>
      <c r="BJ177" s="14" t="s">
        <v>81</v>
      </c>
      <c r="BK177" s="237">
        <f>ROUND(I177*H177,2)</f>
        <v>0</v>
      </c>
      <c r="BL177" s="14" t="s">
        <v>116</v>
      </c>
      <c r="BM177" s="236" t="s">
        <v>257</v>
      </c>
    </row>
    <row r="178" s="2" customFormat="1">
      <c r="A178" s="35"/>
      <c r="B178" s="36"/>
      <c r="C178" s="37"/>
      <c r="D178" s="238" t="s">
        <v>118</v>
      </c>
      <c r="E178" s="37"/>
      <c r="F178" s="239" t="s">
        <v>256</v>
      </c>
      <c r="G178" s="37"/>
      <c r="H178" s="37"/>
      <c r="I178" s="135"/>
      <c r="J178" s="37"/>
      <c r="K178" s="37"/>
      <c r="L178" s="41"/>
      <c r="M178" s="240"/>
      <c r="N178" s="241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118</v>
      </c>
      <c r="AU178" s="14" t="s">
        <v>83</v>
      </c>
    </row>
    <row r="179" s="2" customFormat="1" ht="21.75" customHeight="1">
      <c r="A179" s="35"/>
      <c r="B179" s="36"/>
      <c r="C179" s="243" t="s">
        <v>258</v>
      </c>
      <c r="D179" s="243" t="s">
        <v>128</v>
      </c>
      <c r="E179" s="244" t="s">
        <v>259</v>
      </c>
      <c r="F179" s="245" t="s">
        <v>260</v>
      </c>
      <c r="G179" s="246" t="s">
        <v>114</v>
      </c>
      <c r="H179" s="247">
        <v>1</v>
      </c>
      <c r="I179" s="248"/>
      <c r="J179" s="249">
        <f>ROUND(I179*H179,2)</f>
        <v>0</v>
      </c>
      <c r="K179" s="245" t="s">
        <v>124</v>
      </c>
      <c r="L179" s="250"/>
      <c r="M179" s="251" t="s">
        <v>1</v>
      </c>
      <c r="N179" s="252" t="s">
        <v>41</v>
      </c>
      <c r="O179" s="88"/>
      <c r="P179" s="234">
        <f>O179*H179</f>
        <v>0</v>
      </c>
      <c r="Q179" s="234">
        <v>0</v>
      </c>
      <c r="R179" s="234">
        <f>Q179*H179</f>
        <v>0</v>
      </c>
      <c r="S179" s="234">
        <v>0</v>
      </c>
      <c r="T179" s="23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6" t="s">
        <v>131</v>
      </c>
      <c r="AT179" s="236" t="s">
        <v>128</v>
      </c>
      <c r="AU179" s="236" t="s">
        <v>83</v>
      </c>
      <c r="AY179" s="14" t="s">
        <v>108</v>
      </c>
      <c r="BE179" s="237">
        <f>IF(N179="základní",J179,0)</f>
        <v>0</v>
      </c>
      <c r="BF179" s="237">
        <f>IF(N179="snížená",J179,0)</f>
        <v>0</v>
      </c>
      <c r="BG179" s="237">
        <f>IF(N179="zákl. přenesená",J179,0)</f>
        <v>0</v>
      </c>
      <c r="BH179" s="237">
        <f>IF(N179="sníž. přenesená",J179,0)</f>
        <v>0</v>
      </c>
      <c r="BI179" s="237">
        <f>IF(N179="nulová",J179,0)</f>
        <v>0</v>
      </c>
      <c r="BJ179" s="14" t="s">
        <v>81</v>
      </c>
      <c r="BK179" s="237">
        <f>ROUND(I179*H179,2)</f>
        <v>0</v>
      </c>
      <c r="BL179" s="14" t="s">
        <v>116</v>
      </c>
      <c r="BM179" s="236" t="s">
        <v>261</v>
      </c>
    </row>
    <row r="180" s="2" customFormat="1">
      <c r="A180" s="35"/>
      <c r="B180" s="36"/>
      <c r="C180" s="37"/>
      <c r="D180" s="238" t="s">
        <v>118</v>
      </c>
      <c r="E180" s="37"/>
      <c r="F180" s="239" t="s">
        <v>260</v>
      </c>
      <c r="G180" s="37"/>
      <c r="H180" s="37"/>
      <c r="I180" s="135"/>
      <c r="J180" s="37"/>
      <c r="K180" s="37"/>
      <c r="L180" s="41"/>
      <c r="M180" s="240"/>
      <c r="N180" s="241"/>
      <c r="O180" s="88"/>
      <c r="P180" s="88"/>
      <c r="Q180" s="88"/>
      <c r="R180" s="88"/>
      <c r="S180" s="88"/>
      <c r="T180" s="89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118</v>
      </c>
      <c r="AU180" s="14" t="s">
        <v>83</v>
      </c>
    </row>
    <row r="181" s="2" customFormat="1" ht="21.75" customHeight="1">
      <c r="A181" s="35"/>
      <c r="B181" s="36"/>
      <c r="C181" s="243" t="s">
        <v>262</v>
      </c>
      <c r="D181" s="243" t="s">
        <v>128</v>
      </c>
      <c r="E181" s="244" t="s">
        <v>263</v>
      </c>
      <c r="F181" s="245" t="s">
        <v>260</v>
      </c>
      <c r="G181" s="246" t="s">
        <v>114</v>
      </c>
      <c r="H181" s="247">
        <v>1</v>
      </c>
      <c r="I181" s="248"/>
      <c r="J181" s="249">
        <f>ROUND(I181*H181,2)</f>
        <v>0</v>
      </c>
      <c r="K181" s="245" t="s">
        <v>124</v>
      </c>
      <c r="L181" s="250"/>
      <c r="M181" s="251" t="s">
        <v>1</v>
      </c>
      <c r="N181" s="252" t="s">
        <v>41</v>
      </c>
      <c r="O181" s="88"/>
      <c r="P181" s="234">
        <f>O181*H181</f>
        <v>0</v>
      </c>
      <c r="Q181" s="234">
        <v>0</v>
      </c>
      <c r="R181" s="234">
        <f>Q181*H181</f>
        <v>0</v>
      </c>
      <c r="S181" s="234">
        <v>0</v>
      </c>
      <c r="T181" s="23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6" t="s">
        <v>131</v>
      </c>
      <c r="AT181" s="236" t="s">
        <v>128</v>
      </c>
      <c r="AU181" s="236" t="s">
        <v>83</v>
      </c>
      <c r="AY181" s="14" t="s">
        <v>108</v>
      </c>
      <c r="BE181" s="237">
        <f>IF(N181="základní",J181,0)</f>
        <v>0</v>
      </c>
      <c r="BF181" s="237">
        <f>IF(N181="snížená",J181,0)</f>
        <v>0</v>
      </c>
      <c r="BG181" s="237">
        <f>IF(N181="zákl. přenesená",J181,0)</f>
        <v>0</v>
      </c>
      <c r="BH181" s="237">
        <f>IF(N181="sníž. přenesená",J181,0)</f>
        <v>0</v>
      </c>
      <c r="BI181" s="237">
        <f>IF(N181="nulová",J181,0)</f>
        <v>0</v>
      </c>
      <c r="BJ181" s="14" t="s">
        <v>81</v>
      </c>
      <c r="BK181" s="237">
        <f>ROUND(I181*H181,2)</f>
        <v>0</v>
      </c>
      <c r="BL181" s="14" t="s">
        <v>116</v>
      </c>
      <c r="BM181" s="236" t="s">
        <v>264</v>
      </c>
    </row>
    <row r="182" s="2" customFormat="1">
      <c r="A182" s="35"/>
      <c r="B182" s="36"/>
      <c r="C182" s="37"/>
      <c r="D182" s="238" t="s">
        <v>118</v>
      </c>
      <c r="E182" s="37"/>
      <c r="F182" s="239" t="s">
        <v>260</v>
      </c>
      <c r="G182" s="37"/>
      <c r="H182" s="37"/>
      <c r="I182" s="135"/>
      <c r="J182" s="37"/>
      <c r="K182" s="37"/>
      <c r="L182" s="41"/>
      <c r="M182" s="240"/>
      <c r="N182" s="241"/>
      <c r="O182" s="88"/>
      <c r="P182" s="88"/>
      <c r="Q182" s="88"/>
      <c r="R182" s="88"/>
      <c r="S182" s="88"/>
      <c r="T182" s="89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4" t="s">
        <v>118</v>
      </c>
      <c r="AU182" s="14" t="s">
        <v>83</v>
      </c>
    </row>
    <row r="183" s="2" customFormat="1" ht="21.75" customHeight="1">
      <c r="A183" s="35"/>
      <c r="B183" s="36"/>
      <c r="C183" s="225" t="s">
        <v>265</v>
      </c>
      <c r="D183" s="225" t="s">
        <v>111</v>
      </c>
      <c r="E183" s="226" t="s">
        <v>266</v>
      </c>
      <c r="F183" s="227" t="s">
        <v>267</v>
      </c>
      <c r="G183" s="228" t="s">
        <v>158</v>
      </c>
      <c r="H183" s="229">
        <v>6</v>
      </c>
      <c r="I183" s="230"/>
      <c r="J183" s="231">
        <f>ROUND(I183*H183,2)</f>
        <v>0</v>
      </c>
      <c r="K183" s="227" t="s">
        <v>115</v>
      </c>
      <c r="L183" s="41"/>
      <c r="M183" s="232" t="s">
        <v>1</v>
      </c>
      <c r="N183" s="233" t="s">
        <v>41</v>
      </c>
      <c r="O183" s="88"/>
      <c r="P183" s="234">
        <f>O183*H183</f>
        <v>0</v>
      </c>
      <c r="Q183" s="234">
        <v>0.018579999999999999</v>
      </c>
      <c r="R183" s="234">
        <f>Q183*H183</f>
        <v>0.11148</v>
      </c>
      <c r="S183" s="234">
        <v>0</v>
      </c>
      <c r="T183" s="23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6" t="s">
        <v>116</v>
      </c>
      <c r="AT183" s="236" t="s">
        <v>111</v>
      </c>
      <c r="AU183" s="236" t="s">
        <v>83</v>
      </c>
      <c r="AY183" s="14" t="s">
        <v>108</v>
      </c>
      <c r="BE183" s="237">
        <f>IF(N183="základní",J183,0)</f>
        <v>0</v>
      </c>
      <c r="BF183" s="237">
        <f>IF(N183="snížená",J183,0)</f>
        <v>0</v>
      </c>
      <c r="BG183" s="237">
        <f>IF(N183="zákl. přenesená",J183,0)</f>
        <v>0</v>
      </c>
      <c r="BH183" s="237">
        <f>IF(N183="sníž. přenesená",J183,0)</f>
        <v>0</v>
      </c>
      <c r="BI183" s="237">
        <f>IF(N183="nulová",J183,0)</f>
        <v>0</v>
      </c>
      <c r="BJ183" s="14" t="s">
        <v>81</v>
      </c>
      <c r="BK183" s="237">
        <f>ROUND(I183*H183,2)</f>
        <v>0</v>
      </c>
      <c r="BL183" s="14" t="s">
        <v>116</v>
      </c>
      <c r="BM183" s="236" t="s">
        <v>268</v>
      </c>
    </row>
    <row r="184" s="2" customFormat="1">
      <c r="A184" s="35"/>
      <c r="B184" s="36"/>
      <c r="C184" s="37"/>
      <c r="D184" s="238" t="s">
        <v>118</v>
      </c>
      <c r="E184" s="37"/>
      <c r="F184" s="239" t="s">
        <v>269</v>
      </c>
      <c r="G184" s="37"/>
      <c r="H184" s="37"/>
      <c r="I184" s="135"/>
      <c r="J184" s="37"/>
      <c r="K184" s="37"/>
      <c r="L184" s="41"/>
      <c r="M184" s="240"/>
      <c r="N184" s="241"/>
      <c r="O184" s="88"/>
      <c r="P184" s="88"/>
      <c r="Q184" s="88"/>
      <c r="R184" s="88"/>
      <c r="S184" s="88"/>
      <c r="T184" s="89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4" t="s">
        <v>118</v>
      </c>
      <c r="AU184" s="14" t="s">
        <v>83</v>
      </c>
    </row>
    <row r="185" s="2" customFormat="1">
      <c r="A185" s="35"/>
      <c r="B185" s="36"/>
      <c r="C185" s="37"/>
      <c r="D185" s="238" t="s">
        <v>120</v>
      </c>
      <c r="E185" s="37"/>
      <c r="F185" s="242" t="s">
        <v>270</v>
      </c>
      <c r="G185" s="37"/>
      <c r="H185" s="37"/>
      <c r="I185" s="135"/>
      <c r="J185" s="37"/>
      <c r="K185" s="37"/>
      <c r="L185" s="41"/>
      <c r="M185" s="240"/>
      <c r="N185" s="241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120</v>
      </c>
      <c r="AU185" s="14" t="s">
        <v>83</v>
      </c>
    </row>
    <row r="186" s="2" customFormat="1" ht="21.75" customHeight="1">
      <c r="A186" s="35"/>
      <c r="B186" s="36"/>
      <c r="C186" s="225" t="s">
        <v>271</v>
      </c>
      <c r="D186" s="225" t="s">
        <v>111</v>
      </c>
      <c r="E186" s="226" t="s">
        <v>272</v>
      </c>
      <c r="F186" s="227" t="s">
        <v>273</v>
      </c>
      <c r="G186" s="228" t="s">
        <v>158</v>
      </c>
      <c r="H186" s="229">
        <v>48</v>
      </c>
      <c r="I186" s="230"/>
      <c r="J186" s="231">
        <f>ROUND(I186*H186,2)</f>
        <v>0</v>
      </c>
      <c r="K186" s="227" t="s">
        <v>115</v>
      </c>
      <c r="L186" s="41"/>
      <c r="M186" s="232" t="s">
        <v>1</v>
      </c>
      <c r="N186" s="233" t="s">
        <v>41</v>
      </c>
      <c r="O186" s="88"/>
      <c r="P186" s="234">
        <f>O186*H186</f>
        <v>0</v>
      </c>
      <c r="Q186" s="234">
        <v>0.0031199999999999999</v>
      </c>
      <c r="R186" s="234">
        <f>Q186*H186</f>
        <v>0.14976</v>
      </c>
      <c r="S186" s="234">
        <v>0</v>
      </c>
      <c r="T186" s="23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6" t="s">
        <v>116</v>
      </c>
      <c r="AT186" s="236" t="s">
        <v>111</v>
      </c>
      <c r="AU186" s="236" t="s">
        <v>83</v>
      </c>
      <c r="AY186" s="14" t="s">
        <v>108</v>
      </c>
      <c r="BE186" s="237">
        <f>IF(N186="základní",J186,0)</f>
        <v>0</v>
      </c>
      <c r="BF186" s="237">
        <f>IF(N186="snížená",J186,0)</f>
        <v>0</v>
      </c>
      <c r="BG186" s="237">
        <f>IF(N186="zákl. přenesená",J186,0)</f>
        <v>0</v>
      </c>
      <c r="BH186" s="237">
        <f>IF(N186="sníž. přenesená",J186,0)</f>
        <v>0</v>
      </c>
      <c r="BI186" s="237">
        <f>IF(N186="nulová",J186,0)</f>
        <v>0</v>
      </c>
      <c r="BJ186" s="14" t="s">
        <v>81</v>
      </c>
      <c r="BK186" s="237">
        <f>ROUND(I186*H186,2)</f>
        <v>0</v>
      </c>
      <c r="BL186" s="14" t="s">
        <v>116</v>
      </c>
      <c r="BM186" s="236" t="s">
        <v>274</v>
      </c>
    </row>
    <row r="187" s="2" customFormat="1">
      <c r="A187" s="35"/>
      <c r="B187" s="36"/>
      <c r="C187" s="37"/>
      <c r="D187" s="238" t="s">
        <v>118</v>
      </c>
      <c r="E187" s="37"/>
      <c r="F187" s="239" t="s">
        <v>275</v>
      </c>
      <c r="G187" s="37"/>
      <c r="H187" s="37"/>
      <c r="I187" s="135"/>
      <c r="J187" s="37"/>
      <c r="K187" s="37"/>
      <c r="L187" s="41"/>
      <c r="M187" s="240"/>
      <c r="N187" s="241"/>
      <c r="O187" s="88"/>
      <c r="P187" s="88"/>
      <c r="Q187" s="88"/>
      <c r="R187" s="88"/>
      <c r="S187" s="88"/>
      <c r="T187" s="89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4" t="s">
        <v>118</v>
      </c>
      <c r="AU187" s="14" t="s">
        <v>83</v>
      </c>
    </row>
    <row r="188" s="2" customFormat="1">
      <c r="A188" s="35"/>
      <c r="B188" s="36"/>
      <c r="C188" s="37"/>
      <c r="D188" s="238" t="s">
        <v>120</v>
      </c>
      <c r="E188" s="37"/>
      <c r="F188" s="242" t="s">
        <v>270</v>
      </c>
      <c r="G188" s="37"/>
      <c r="H188" s="37"/>
      <c r="I188" s="135"/>
      <c r="J188" s="37"/>
      <c r="K188" s="37"/>
      <c r="L188" s="41"/>
      <c r="M188" s="240"/>
      <c r="N188" s="241"/>
      <c r="O188" s="88"/>
      <c r="P188" s="88"/>
      <c r="Q188" s="88"/>
      <c r="R188" s="88"/>
      <c r="S188" s="88"/>
      <c r="T188" s="89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120</v>
      </c>
      <c r="AU188" s="14" t="s">
        <v>83</v>
      </c>
    </row>
    <row r="189" s="2" customFormat="1" ht="21.75" customHeight="1">
      <c r="A189" s="35"/>
      <c r="B189" s="36"/>
      <c r="C189" s="225" t="s">
        <v>276</v>
      </c>
      <c r="D189" s="225" t="s">
        <v>111</v>
      </c>
      <c r="E189" s="226" t="s">
        <v>277</v>
      </c>
      <c r="F189" s="227" t="s">
        <v>278</v>
      </c>
      <c r="G189" s="228" t="s">
        <v>158</v>
      </c>
      <c r="H189" s="229">
        <v>24</v>
      </c>
      <c r="I189" s="230"/>
      <c r="J189" s="231">
        <f>ROUND(I189*H189,2)</f>
        <v>0</v>
      </c>
      <c r="K189" s="227" t="s">
        <v>115</v>
      </c>
      <c r="L189" s="41"/>
      <c r="M189" s="232" t="s">
        <v>1</v>
      </c>
      <c r="N189" s="233" t="s">
        <v>41</v>
      </c>
      <c r="O189" s="88"/>
      <c r="P189" s="234">
        <f>O189*H189</f>
        <v>0</v>
      </c>
      <c r="Q189" s="234">
        <v>0.01081</v>
      </c>
      <c r="R189" s="234">
        <f>Q189*H189</f>
        <v>0.25944</v>
      </c>
      <c r="S189" s="234">
        <v>0</v>
      </c>
      <c r="T189" s="23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6" t="s">
        <v>116</v>
      </c>
      <c r="AT189" s="236" t="s">
        <v>111</v>
      </c>
      <c r="AU189" s="236" t="s">
        <v>83</v>
      </c>
      <c r="AY189" s="14" t="s">
        <v>108</v>
      </c>
      <c r="BE189" s="237">
        <f>IF(N189="základní",J189,0)</f>
        <v>0</v>
      </c>
      <c r="BF189" s="237">
        <f>IF(N189="snížená",J189,0)</f>
        <v>0</v>
      </c>
      <c r="BG189" s="237">
        <f>IF(N189="zákl. přenesená",J189,0)</f>
        <v>0</v>
      </c>
      <c r="BH189" s="237">
        <f>IF(N189="sníž. přenesená",J189,0)</f>
        <v>0</v>
      </c>
      <c r="BI189" s="237">
        <f>IF(N189="nulová",J189,0)</f>
        <v>0</v>
      </c>
      <c r="BJ189" s="14" t="s">
        <v>81</v>
      </c>
      <c r="BK189" s="237">
        <f>ROUND(I189*H189,2)</f>
        <v>0</v>
      </c>
      <c r="BL189" s="14" t="s">
        <v>116</v>
      </c>
      <c r="BM189" s="236" t="s">
        <v>279</v>
      </c>
    </row>
    <row r="190" s="2" customFormat="1">
      <c r="A190" s="35"/>
      <c r="B190" s="36"/>
      <c r="C190" s="37"/>
      <c r="D190" s="238" t="s">
        <v>118</v>
      </c>
      <c r="E190" s="37"/>
      <c r="F190" s="239" t="s">
        <v>280</v>
      </c>
      <c r="G190" s="37"/>
      <c r="H190" s="37"/>
      <c r="I190" s="135"/>
      <c r="J190" s="37"/>
      <c r="K190" s="37"/>
      <c r="L190" s="41"/>
      <c r="M190" s="240"/>
      <c r="N190" s="241"/>
      <c r="O190" s="88"/>
      <c r="P190" s="88"/>
      <c r="Q190" s="88"/>
      <c r="R190" s="88"/>
      <c r="S190" s="88"/>
      <c r="T190" s="89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4" t="s">
        <v>118</v>
      </c>
      <c r="AU190" s="14" t="s">
        <v>83</v>
      </c>
    </row>
    <row r="191" s="2" customFormat="1">
      <c r="A191" s="35"/>
      <c r="B191" s="36"/>
      <c r="C191" s="37"/>
      <c r="D191" s="238" t="s">
        <v>120</v>
      </c>
      <c r="E191" s="37"/>
      <c r="F191" s="242" t="s">
        <v>270</v>
      </c>
      <c r="G191" s="37"/>
      <c r="H191" s="37"/>
      <c r="I191" s="135"/>
      <c r="J191" s="37"/>
      <c r="K191" s="37"/>
      <c r="L191" s="41"/>
      <c r="M191" s="240"/>
      <c r="N191" s="241"/>
      <c r="O191" s="88"/>
      <c r="P191" s="88"/>
      <c r="Q191" s="88"/>
      <c r="R191" s="88"/>
      <c r="S191" s="88"/>
      <c r="T191" s="89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4" t="s">
        <v>120</v>
      </c>
      <c r="AU191" s="14" t="s">
        <v>83</v>
      </c>
    </row>
    <row r="192" s="2" customFormat="1" ht="21.75" customHeight="1">
      <c r="A192" s="35"/>
      <c r="B192" s="36"/>
      <c r="C192" s="225" t="s">
        <v>281</v>
      </c>
      <c r="D192" s="225" t="s">
        <v>111</v>
      </c>
      <c r="E192" s="226" t="s">
        <v>282</v>
      </c>
      <c r="F192" s="227" t="s">
        <v>283</v>
      </c>
      <c r="G192" s="228" t="s">
        <v>158</v>
      </c>
      <c r="H192" s="229">
        <v>17</v>
      </c>
      <c r="I192" s="230"/>
      <c r="J192" s="231">
        <f>ROUND(I192*H192,2)</f>
        <v>0</v>
      </c>
      <c r="K192" s="227" t="s">
        <v>124</v>
      </c>
      <c r="L192" s="41"/>
      <c r="M192" s="232" t="s">
        <v>1</v>
      </c>
      <c r="N192" s="233" t="s">
        <v>41</v>
      </c>
      <c r="O192" s="88"/>
      <c r="P192" s="234">
        <f>O192*H192</f>
        <v>0</v>
      </c>
      <c r="Q192" s="234">
        <v>0</v>
      </c>
      <c r="R192" s="234">
        <f>Q192*H192</f>
        <v>0</v>
      </c>
      <c r="S192" s="234">
        <v>0</v>
      </c>
      <c r="T192" s="23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36" t="s">
        <v>116</v>
      </c>
      <c r="AT192" s="236" t="s">
        <v>111</v>
      </c>
      <c r="AU192" s="236" t="s">
        <v>83</v>
      </c>
      <c r="AY192" s="14" t="s">
        <v>108</v>
      </c>
      <c r="BE192" s="237">
        <f>IF(N192="základní",J192,0)</f>
        <v>0</v>
      </c>
      <c r="BF192" s="237">
        <f>IF(N192="snížená",J192,0)</f>
        <v>0</v>
      </c>
      <c r="BG192" s="237">
        <f>IF(N192="zákl. přenesená",J192,0)</f>
        <v>0</v>
      </c>
      <c r="BH192" s="237">
        <f>IF(N192="sníž. přenesená",J192,0)</f>
        <v>0</v>
      </c>
      <c r="BI192" s="237">
        <f>IF(N192="nulová",J192,0)</f>
        <v>0</v>
      </c>
      <c r="BJ192" s="14" t="s">
        <v>81</v>
      </c>
      <c r="BK192" s="237">
        <f>ROUND(I192*H192,2)</f>
        <v>0</v>
      </c>
      <c r="BL192" s="14" t="s">
        <v>116</v>
      </c>
      <c r="BM192" s="236" t="s">
        <v>284</v>
      </c>
    </row>
    <row r="193" s="2" customFormat="1" ht="21.75" customHeight="1">
      <c r="A193" s="35"/>
      <c r="B193" s="36"/>
      <c r="C193" s="225" t="s">
        <v>285</v>
      </c>
      <c r="D193" s="225" t="s">
        <v>111</v>
      </c>
      <c r="E193" s="226" t="s">
        <v>286</v>
      </c>
      <c r="F193" s="227" t="s">
        <v>287</v>
      </c>
      <c r="G193" s="228" t="s">
        <v>158</v>
      </c>
      <c r="H193" s="229">
        <v>10</v>
      </c>
      <c r="I193" s="230"/>
      <c r="J193" s="231">
        <f>ROUND(I193*H193,2)</f>
        <v>0</v>
      </c>
      <c r="K193" s="227" t="s">
        <v>124</v>
      </c>
      <c r="L193" s="41"/>
      <c r="M193" s="232" t="s">
        <v>1</v>
      </c>
      <c r="N193" s="233" t="s">
        <v>41</v>
      </c>
      <c r="O193" s="88"/>
      <c r="P193" s="234">
        <f>O193*H193</f>
        <v>0</v>
      </c>
      <c r="Q193" s="234">
        <v>0</v>
      </c>
      <c r="R193" s="234">
        <f>Q193*H193</f>
        <v>0</v>
      </c>
      <c r="S193" s="234">
        <v>0</v>
      </c>
      <c r="T193" s="23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6" t="s">
        <v>116</v>
      </c>
      <c r="AT193" s="236" t="s">
        <v>111</v>
      </c>
      <c r="AU193" s="236" t="s">
        <v>83</v>
      </c>
      <c r="AY193" s="14" t="s">
        <v>108</v>
      </c>
      <c r="BE193" s="237">
        <f>IF(N193="základní",J193,0)</f>
        <v>0</v>
      </c>
      <c r="BF193" s="237">
        <f>IF(N193="snížená",J193,0)</f>
        <v>0</v>
      </c>
      <c r="BG193" s="237">
        <f>IF(N193="zákl. přenesená",J193,0)</f>
        <v>0</v>
      </c>
      <c r="BH193" s="237">
        <f>IF(N193="sníž. přenesená",J193,0)</f>
        <v>0</v>
      </c>
      <c r="BI193" s="237">
        <f>IF(N193="nulová",J193,0)</f>
        <v>0</v>
      </c>
      <c r="BJ193" s="14" t="s">
        <v>81</v>
      </c>
      <c r="BK193" s="237">
        <f>ROUND(I193*H193,2)</f>
        <v>0</v>
      </c>
      <c r="BL193" s="14" t="s">
        <v>116</v>
      </c>
      <c r="BM193" s="236" t="s">
        <v>288</v>
      </c>
    </row>
    <row r="194" s="2" customFormat="1" ht="21.75" customHeight="1">
      <c r="A194" s="35"/>
      <c r="B194" s="36"/>
      <c r="C194" s="243" t="s">
        <v>289</v>
      </c>
      <c r="D194" s="243" t="s">
        <v>128</v>
      </c>
      <c r="E194" s="244" t="s">
        <v>290</v>
      </c>
      <c r="F194" s="245" t="s">
        <v>291</v>
      </c>
      <c r="G194" s="246" t="s">
        <v>292</v>
      </c>
      <c r="H194" s="247">
        <v>75</v>
      </c>
      <c r="I194" s="248"/>
      <c r="J194" s="249">
        <f>ROUND(I194*H194,2)</f>
        <v>0</v>
      </c>
      <c r="K194" s="245" t="s">
        <v>124</v>
      </c>
      <c r="L194" s="250"/>
      <c r="M194" s="251" t="s">
        <v>1</v>
      </c>
      <c r="N194" s="252" t="s">
        <v>41</v>
      </c>
      <c r="O194" s="88"/>
      <c r="P194" s="234">
        <f>O194*H194</f>
        <v>0</v>
      </c>
      <c r="Q194" s="234">
        <v>0</v>
      </c>
      <c r="R194" s="234">
        <f>Q194*H194</f>
        <v>0</v>
      </c>
      <c r="S194" s="234">
        <v>0</v>
      </c>
      <c r="T194" s="23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6" t="s">
        <v>131</v>
      </c>
      <c r="AT194" s="236" t="s">
        <v>128</v>
      </c>
      <c r="AU194" s="236" t="s">
        <v>83</v>
      </c>
      <c r="AY194" s="14" t="s">
        <v>108</v>
      </c>
      <c r="BE194" s="237">
        <f>IF(N194="základní",J194,0)</f>
        <v>0</v>
      </c>
      <c r="BF194" s="237">
        <f>IF(N194="snížená",J194,0)</f>
        <v>0</v>
      </c>
      <c r="BG194" s="237">
        <f>IF(N194="zákl. přenesená",J194,0)</f>
        <v>0</v>
      </c>
      <c r="BH194" s="237">
        <f>IF(N194="sníž. přenesená",J194,0)</f>
        <v>0</v>
      </c>
      <c r="BI194" s="237">
        <f>IF(N194="nulová",J194,0)</f>
        <v>0</v>
      </c>
      <c r="BJ194" s="14" t="s">
        <v>81</v>
      </c>
      <c r="BK194" s="237">
        <f>ROUND(I194*H194,2)</f>
        <v>0</v>
      </c>
      <c r="BL194" s="14" t="s">
        <v>116</v>
      </c>
      <c r="BM194" s="236" t="s">
        <v>293</v>
      </c>
    </row>
    <row r="195" s="2" customFormat="1">
      <c r="A195" s="35"/>
      <c r="B195" s="36"/>
      <c r="C195" s="37"/>
      <c r="D195" s="238" t="s">
        <v>118</v>
      </c>
      <c r="E195" s="37"/>
      <c r="F195" s="239" t="s">
        <v>291</v>
      </c>
      <c r="G195" s="37"/>
      <c r="H195" s="37"/>
      <c r="I195" s="135"/>
      <c r="J195" s="37"/>
      <c r="K195" s="37"/>
      <c r="L195" s="41"/>
      <c r="M195" s="240"/>
      <c r="N195" s="241"/>
      <c r="O195" s="88"/>
      <c r="P195" s="88"/>
      <c r="Q195" s="88"/>
      <c r="R195" s="88"/>
      <c r="S195" s="88"/>
      <c r="T195" s="89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4" t="s">
        <v>118</v>
      </c>
      <c r="AU195" s="14" t="s">
        <v>83</v>
      </c>
    </row>
    <row r="196" s="2" customFormat="1" ht="16.5" customHeight="1">
      <c r="A196" s="35"/>
      <c r="B196" s="36"/>
      <c r="C196" s="243" t="s">
        <v>289</v>
      </c>
      <c r="D196" s="243" t="s">
        <v>128</v>
      </c>
      <c r="E196" s="244" t="s">
        <v>294</v>
      </c>
      <c r="F196" s="245" t="s">
        <v>295</v>
      </c>
      <c r="G196" s="246" t="s">
        <v>292</v>
      </c>
      <c r="H196" s="247">
        <v>25</v>
      </c>
      <c r="I196" s="248"/>
      <c r="J196" s="249">
        <f>ROUND(I196*H196,2)</f>
        <v>0</v>
      </c>
      <c r="K196" s="245" t="s">
        <v>124</v>
      </c>
      <c r="L196" s="250"/>
      <c r="M196" s="251" t="s">
        <v>1</v>
      </c>
      <c r="N196" s="252" t="s">
        <v>41</v>
      </c>
      <c r="O196" s="88"/>
      <c r="P196" s="234">
        <f>O196*H196</f>
        <v>0</v>
      </c>
      <c r="Q196" s="234">
        <v>0</v>
      </c>
      <c r="R196" s="234">
        <f>Q196*H196</f>
        <v>0</v>
      </c>
      <c r="S196" s="234">
        <v>0</v>
      </c>
      <c r="T196" s="235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6" t="s">
        <v>131</v>
      </c>
      <c r="AT196" s="236" t="s">
        <v>128</v>
      </c>
      <c r="AU196" s="236" t="s">
        <v>83</v>
      </c>
      <c r="AY196" s="14" t="s">
        <v>108</v>
      </c>
      <c r="BE196" s="237">
        <f>IF(N196="základní",J196,0)</f>
        <v>0</v>
      </c>
      <c r="BF196" s="237">
        <f>IF(N196="snížená",J196,0)</f>
        <v>0</v>
      </c>
      <c r="BG196" s="237">
        <f>IF(N196="zákl. přenesená",J196,0)</f>
        <v>0</v>
      </c>
      <c r="BH196" s="237">
        <f>IF(N196="sníž. přenesená",J196,0)</f>
        <v>0</v>
      </c>
      <c r="BI196" s="237">
        <f>IF(N196="nulová",J196,0)</f>
        <v>0</v>
      </c>
      <c r="BJ196" s="14" t="s">
        <v>81</v>
      </c>
      <c r="BK196" s="237">
        <f>ROUND(I196*H196,2)</f>
        <v>0</v>
      </c>
      <c r="BL196" s="14" t="s">
        <v>116</v>
      </c>
      <c r="BM196" s="236" t="s">
        <v>296</v>
      </c>
    </row>
    <row r="197" s="2" customFormat="1">
      <c r="A197" s="35"/>
      <c r="B197" s="36"/>
      <c r="C197" s="37"/>
      <c r="D197" s="238" t="s">
        <v>118</v>
      </c>
      <c r="E197" s="37"/>
      <c r="F197" s="239" t="s">
        <v>297</v>
      </c>
      <c r="G197" s="37"/>
      <c r="H197" s="37"/>
      <c r="I197" s="135"/>
      <c r="J197" s="37"/>
      <c r="K197" s="37"/>
      <c r="L197" s="41"/>
      <c r="M197" s="240"/>
      <c r="N197" s="241"/>
      <c r="O197" s="88"/>
      <c r="P197" s="88"/>
      <c r="Q197" s="88"/>
      <c r="R197" s="88"/>
      <c r="S197" s="88"/>
      <c r="T197" s="89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T197" s="14" t="s">
        <v>118</v>
      </c>
      <c r="AU197" s="14" t="s">
        <v>83</v>
      </c>
    </row>
    <row r="198" s="2" customFormat="1" ht="16.5" customHeight="1">
      <c r="A198" s="35"/>
      <c r="B198" s="36"/>
      <c r="C198" s="225" t="s">
        <v>298</v>
      </c>
      <c r="D198" s="225" t="s">
        <v>111</v>
      </c>
      <c r="E198" s="226" t="s">
        <v>299</v>
      </c>
      <c r="F198" s="227" t="s">
        <v>300</v>
      </c>
      <c r="G198" s="228" t="s">
        <v>167</v>
      </c>
      <c r="H198" s="229">
        <v>60</v>
      </c>
      <c r="I198" s="230"/>
      <c r="J198" s="231">
        <f>ROUND(I198*H198,2)</f>
        <v>0</v>
      </c>
      <c r="K198" s="227" t="s">
        <v>124</v>
      </c>
      <c r="L198" s="41"/>
      <c r="M198" s="232" t="s">
        <v>1</v>
      </c>
      <c r="N198" s="233" t="s">
        <v>41</v>
      </c>
      <c r="O198" s="88"/>
      <c r="P198" s="234">
        <f>O198*H198</f>
        <v>0</v>
      </c>
      <c r="Q198" s="234">
        <v>0</v>
      </c>
      <c r="R198" s="234">
        <f>Q198*H198</f>
        <v>0</v>
      </c>
      <c r="S198" s="234">
        <v>0</v>
      </c>
      <c r="T198" s="23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6" t="s">
        <v>116</v>
      </c>
      <c r="AT198" s="236" t="s">
        <v>111</v>
      </c>
      <c r="AU198" s="236" t="s">
        <v>83</v>
      </c>
      <c r="AY198" s="14" t="s">
        <v>108</v>
      </c>
      <c r="BE198" s="237">
        <f>IF(N198="základní",J198,0)</f>
        <v>0</v>
      </c>
      <c r="BF198" s="237">
        <f>IF(N198="snížená",J198,0)</f>
        <v>0</v>
      </c>
      <c r="BG198" s="237">
        <f>IF(N198="zákl. přenesená",J198,0)</f>
        <v>0</v>
      </c>
      <c r="BH198" s="237">
        <f>IF(N198="sníž. přenesená",J198,0)</f>
        <v>0</v>
      </c>
      <c r="BI198" s="237">
        <f>IF(N198="nulová",J198,0)</f>
        <v>0</v>
      </c>
      <c r="BJ198" s="14" t="s">
        <v>81</v>
      </c>
      <c r="BK198" s="237">
        <f>ROUND(I198*H198,2)</f>
        <v>0</v>
      </c>
      <c r="BL198" s="14" t="s">
        <v>116</v>
      </c>
      <c r="BM198" s="236" t="s">
        <v>301</v>
      </c>
    </row>
    <row r="199" s="2" customFormat="1">
      <c r="A199" s="35"/>
      <c r="B199" s="36"/>
      <c r="C199" s="37"/>
      <c r="D199" s="238" t="s">
        <v>118</v>
      </c>
      <c r="E199" s="37"/>
      <c r="F199" s="239" t="s">
        <v>300</v>
      </c>
      <c r="G199" s="37"/>
      <c r="H199" s="37"/>
      <c r="I199" s="135"/>
      <c r="J199" s="37"/>
      <c r="K199" s="37"/>
      <c r="L199" s="41"/>
      <c r="M199" s="240"/>
      <c r="N199" s="241"/>
      <c r="O199" s="88"/>
      <c r="P199" s="88"/>
      <c r="Q199" s="88"/>
      <c r="R199" s="88"/>
      <c r="S199" s="88"/>
      <c r="T199" s="89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T199" s="14" t="s">
        <v>118</v>
      </c>
      <c r="AU199" s="14" t="s">
        <v>83</v>
      </c>
    </row>
    <row r="200" s="2" customFormat="1" ht="16.5" customHeight="1">
      <c r="A200" s="35"/>
      <c r="B200" s="36"/>
      <c r="C200" s="225" t="s">
        <v>302</v>
      </c>
      <c r="D200" s="225" t="s">
        <v>111</v>
      </c>
      <c r="E200" s="226" t="s">
        <v>303</v>
      </c>
      <c r="F200" s="227" t="s">
        <v>304</v>
      </c>
      <c r="G200" s="228" t="s">
        <v>167</v>
      </c>
      <c r="H200" s="229">
        <v>30</v>
      </c>
      <c r="I200" s="230"/>
      <c r="J200" s="231">
        <f>ROUND(I200*H200,2)</f>
        <v>0</v>
      </c>
      <c r="K200" s="227" t="s">
        <v>124</v>
      </c>
      <c r="L200" s="41"/>
      <c r="M200" s="232" t="s">
        <v>1</v>
      </c>
      <c r="N200" s="233" t="s">
        <v>41</v>
      </c>
      <c r="O200" s="88"/>
      <c r="P200" s="234">
        <f>O200*H200</f>
        <v>0</v>
      </c>
      <c r="Q200" s="234">
        <v>0</v>
      </c>
      <c r="R200" s="234">
        <f>Q200*H200</f>
        <v>0</v>
      </c>
      <c r="S200" s="234">
        <v>0</v>
      </c>
      <c r="T200" s="23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6" t="s">
        <v>116</v>
      </c>
      <c r="AT200" s="236" t="s">
        <v>111</v>
      </c>
      <c r="AU200" s="236" t="s">
        <v>83</v>
      </c>
      <c r="AY200" s="14" t="s">
        <v>108</v>
      </c>
      <c r="BE200" s="237">
        <f>IF(N200="základní",J200,0)</f>
        <v>0</v>
      </c>
      <c r="BF200" s="237">
        <f>IF(N200="snížená",J200,0)</f>
        <v>0</v>
      </c>
      <c r="BG200" s="237">
        <f>IF(N200="zákl. přenesená",J200,0)</f>
        <v>0</v>
      </c>
      <c r="BH200" s="237">
        <f>IF(N200="sníž. přenesená",J200,0)</f>
        <v>0</v>
      </c>
      <c r="BI200" s="237">
        <f>IF(N200="nulová",J200,0)</f>
        <v>0</v>
      </c>
      <c r="BJ200" s="14" t="s">
        <v>81</v>
      </c>
      <c r="BK200" s="237">
        <f>ROUND(I200*H200,2)</f>
        <v>0</v>
      </c>
      <c r="BL200" s="14" t="s">
        <v>116</v>
      </c>
      <c r="BM200" s="236" t="s">
        <v>305</v>
      </c>
    </row>
    <row r="201" s="2" customFormat="1">
      <c r="A201" s="35"/>
      <c r="B201" s="36"/>
      <c r="C201" s="37"/>
      <c r="D201" s="238" t="s">
        <v>118</v>
      </c>
      <c r="E201" s="37"/>
      <c r="F201" s="239" t="s">
        <v>304</v>
      </c>
      <c r="G201" s="37"/>
      <c r="H201" s="37"/>
      <c r="I201" s="135"/>
      <c r="J201" s="37"/>
      <c r="K201" s="37"/>
      <c r="L201" s="41"/>
      <c r="M201" s="240"/>
      <c r="N201" s="241"/>
      <c r="O201" s="88"/>
      <c r="P201" s="88"/>
      <c r="Q201" s="88"/>
      <c r="R201" s="88"/>
      <c r="S201" s="88"/>
      <c r="T201" s="89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4" t="s">
        <v>118</v>
      </c>
      <c r="AU201" s="14" t="s">
        <v>83</v>
      </c>
    </row>
    <row r="202" s="2" customFormat="1" ht="21.75" customHeight="1">
      <c r="A202" s="35"/>
      <c r="B202" s="36"/>
      <c r="C202" s="225" t="s">
        <v>306</v>
      </c>
      <c r="D202" s="225" t="s">
        <v>111</v>
      </c>
      <c r="E202" s="226" t="s">
        <v>307</v>
      </c>
      <c r="F202" s="227" t="s">
        <v>308</v>
      </c>
      <c r="G202" s="228" t="s">
        <v>309</v>
      </c>
      <c r="H202" s="229">
        <v>15</v>
      </c>
      <c r="I202" s="230"/>
      <c r="J202" s="231">
        <f>ROUND(I202*H202,2)</f>
        <v>0</v>
      </c>
      <c r="K202" s="227" t="s">
        <v>124</v>
      </c>
      <c r="L202" s="41"/>
      <c r="M202" s="232" t="s">
        <v>1</v>
      </c>
      <c r="N202" s="233" t="s">
        <v>41</v>
      </c>
      <c r="O202" s="88"/>
      <c r="P202" s="234">
        <f>O202*H202</f>
        <v>0</v>
      </c>
      <c r="Q202" s="234">
        <v>0</v>
      </c>
      <c r="R202" s="234">
        <f>Q202*H202</f>
        <v>0</v>
      </c>
      <c r="S202" s="234">
        <v>0</v>
      </c>
      <c r="T202" s="235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6" t="s">
        <v>116</v>
      </c>
      <c r="AT202" s="236" t="s">
        <v>111</v>
      </c>
      <c r="AU202" s="236" t="s">
        <v>83</v>
      </c>
      <c r="AY202" s="14" t="s">
        <v>108</v>
      </c>
      <c r="BE202" s="237">
        <f>IF(N202="základní",J202,0)</f>
        <v>0</v>
      </c>
      <c r="BF202" s="237">
        <f>IF(N202="snížená",J202,0)</f>
        <v>0</v>
      </c>
      <c r="BG202" s="237">
        <f>IF(N202="zákl. přenesená",J202,0)</f>
        <v>0</v>
      </c>
      <c r="BH202" s="237">
        <f>IF(N202="sníž. přenesená",J202,0)</f>
        <v>0</v>
      </c>
      <c r="BI202" s="237">
        <f>IF(N202="nulová",J202,0)</f>
        <v>0</v>
      </c>
      <c r="BJ202" s="14" t="s">
        <v>81</v>
      </c>
      <c r="BK202" s="237">
        <f>ROUND(I202*H202,2)</f>
        <v>0</v>
      </c>
      <c r="BL202" s="14" t="s">
        <v>116</v>
      </c>
      <c r="BM202" s="236" t="s">
        <v>310</v>
      </c>
    </row>
    <row r="203" s="2" customFormat="1">
      <c r="A203" s="35"/>
      <c r="B203" s="36"/>
      <c r="C203" s="37"/>
      <c r="D203" s="238" t="s">
        <v>118</v>
      </c>
      <c r="E203" s="37"/>
      <c r="F203" s="239" t="s">
        <v>311</v>
      </c>
      <c r="G203" s="37"/>
      <c r="H203" s="37"/>
      <c r="I203" s="135"/>
      <c r="J203" s="37"/>
      <c r="K203" s="37"/>
      <c r="L203" s="41"/>
      <c r="M203" s="240"/>
      <c r="N203" s="241"/>
      <c r="O203" s="88"/>
      <c r="P203" s="88"/>
      <c r="Q203" s="88"/>
      <c r="R203" s="88"/>
      <c r="S203" s="88"/>
      <c r="T203" s="89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118</v>
      </c>
      <c r="AU203" s="14" t="s">
        <v>83</v>
      </c>
    </row>
    <row r="204" s="2" customFormat="1" ht="21.75" customHeight="1">
      <c r="A204" s="35"/>
      <c r="B204" s="36"/>
      <c r="C204" s="225" t="s">
        <v>312</v>
      </c>
      <c r="D204" s="225" t="s">
        <v>111</v>
      </c>
      <c r="E204" s="226" t="s">
        <v>313</v>
      </c>
      <c r="F204" s="227" t="s">
        <v>314</v>
      </c>
      <c r="G204" s="228" t="s">
        <v>309</v>
      </c>
      <c r="H204" s="229">
        <v>20</v>
      </c>
      <c r="I204" s="230"/>
      <c r="J204" s="231">
        <f>ROUND(I204*H204,2)</f>
        <v>0</v>
      </c>
      <c r="K204" s="227" t="s">
        <v>124</v>
      </c>
      <c r="L204" s="41"/>
      <c r="M204" s="232" t="s">
        <v>1</v>
      </c>
      <c r="N204" s="233" t="s">
        <v>41</v>
      </c>
      <c r="O204" s="88"/>
      <c r="P204" s="234">
        <f>O204*H204</f>
        <v>0</v>
      </c>
      <c r="Q204" s="234">
        <v>0</v>
      </c>
      <c r="R204" s="234">
        <f>Q204*H204</f>
        <v>0</v>
      </c>
      <c r="S204" s="234">
        <v>0</v>
      </c>
      <c r="T204" s="235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6" t="s">
        <v>116</v>
      </c>
      <c r="AT204" s="236" t="s">
        <v>111</v>
      </c>
      <c r="AU204" s="236" t="s">
        <v>83</v>
      </c>
      <c r="AY204" s="14" t="s">
        <v>108</v>
      </c>
      <c r="BE204" s="237">
        <f>IF(N204="základní",J204,0)</f>
        <v>0</v>
      </c>
      <c r="BF204" s="237">
        <f>IF(N204="snížená",J204,0)</f>
        <v>0</v>
      </c>
      <c r="BG204" s="237">
        <f>IF(N204="zákl. přenesená",J204,0)</f>
        <v>0</v>
      </c>
      <c r="BH204" s="237">
        <f>IF(N204="sníž. přenesená",J204,0)</f>
        <v>0</v>
      </c>
      <c r="BI204" s="237">
        <f>IF(N204="nulová",J204,0)</f>
        <v>0</v>
      </c>
      <c r="BJ204" s="14" t="s">
        <v>81</v>
      </c>
      <c r="BK204" s="237">
        <f>ROUND(I204*H204,2)</f>
        <v>0</v>
      </c>
      <c r="BL204" s="14" t="s">
        <v>116</v>
      </c>
      <c r="BM204" s="236" t="s">
        <v>315</v>
      </c>
    </row>
    <row r="205" s="2" customFormat="1">
      <c r="A205" s="35"/>
      <c r="B205" s="36"/>
      <c r="C205" s="37"/>
      <c r="D205" s="238" t="s">
        <v>118</v>
      </c>
      <c r="E205" s="37"/>
      <c r="F205" s="239" t="s">
        <v>316</v>
      </c>
      <c r="G205" s="37"/>
      <c r="H205" s="37"/>
      <c r="I205" s="135"/>
      <c r="J205" s="37"/>
      <c r="K205" s="37"/>
      <c r="L205" s="41"/>
      <c r="M205" s="240"/>
      <c r="N205" s="241"/>
      <c r="O205" s="88"/>
      <c r="P205" s="88"/>
      <c r="Q205" s="88"/>
      <c r="R205" s="88"/>
      <c r="S205" s="88"/>
      <c r="T205" s="89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4" t="s">
        <v>118</v>
      </c>
      <c r="AU205" s="14" t="s">
        <v>83</v>
      </c>
    </row>
    <row r="206" s="2" customFormat="1" ht="16.5" customHeight="1">
      <c r="A206" s="35"/>
      <c r="B206" s="36"/>
      <c r="C206" s="225" t="s">
        <v>317</v>
      </c>
      <c r="D206" s="225" t="s">
        <v>111</v>
      </c>
      <c r="E206" s="226" t="s">
        <v>318</v>
      </c>
      <c r="F206" s="227" t="s">
        <v>319</v>
      </c>
      <c r="G206" s="228" t="s">
        <v>141</v>
      </c>
      <c r="H206" s="229">
        <v>1</v>
      </c>
      <c r="I206" s="230"/>
      <c r="J206" s="231">
        <f>ROUND(I206*H206,2)</f>
        <v>0</v>
      </c>
      <c r="K206" s="227" t="s">
        <v>124</v>
      </c>
      <c r="L206" s="41"/>
      <c r="M206" s="232" t="s">
        <v>1</v>
      </c>
      <c r="N206" s="233" t="s">
        <v>41</v>
      </c>
      <c r="O206" s="88"/>
      <c r="P206" s="234">
        <f>O206*H206</f>
        <v>0</v>
      </c>
      <c r="Q206" s="234">
        <v>0</v>
      </c>
      <c r="R206" s="234">
        <f>Q206*H206</f>
        <v>0</v>
      </c>
      <c r="S206" s="234">
        <v>0</v>
      </c>
      <c r="T206" s="235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6" t="s">
        <v>116</v>
      </c>
      <c r="AT206" s="236" t="s">
        <v>111</v>
      </c>
      <c r="AU206" s="236" t="s">
        <v>83</v>
      </c>
      <c r="AY206" s="14" t="s">
        <v>108</v>
      </c>
      <c r="BE206" s="237">
        <f>IF(N206="základní",J206,0)</f>
        <v>0</v>
      </c>
      <c r="BF206" s="237">
        <f>IF(N206="snížená",J206,0)</f>
        <v>0</v>
      </c>
      <c r="BG206" s="237">
        <f>IF(N206="zákl. přenesená",J206,0)</f>
        <v>0</v>
      </c>
      <c r="BH206" s="237">
        <f>IF(N206="sníž. přenesená",J206,0)</f>
        <v>0</v>
      </c>
      <c r="BI206" s="237">
        <f>IF(N206="nulová",J206,0)</f>
        <v>0</v>
      </c>
      <c r="BJ206" s="14" t="s">
        <v>81</v>
      </c>
      <c r="BK206" s="237">
        <f>ROUND(I206*H206,2)</f>
        <v>0</v>
      </c>
      <c r="BL206" s="14" t="s">
        <v>116</v>
      </c>
      <c r="BM206" s="236" t="s">
        <v>320</v>
      </c>
    </row>
    <row r="207" s="2" customFormat="1">
      <c r="A207" s="35"/>
      <c r="B207" s="36"/>
      <c r="C207" s="37"/>
      <c r="D207" s="238" t="s">
        <v>118</v>
      </c>
      <c r="E207" s="37"/>
      <c r="F207" s="239" t="s">
        <v>319</v>
      </c>
      <c r="G207" s="37"/>
      <c r="H207" s="37"/>
      <c r="I207" s="135"/>
      <c r="J207" s="37"/>
      <c r="K207" s="37"/>
      <c r="L207" s="41"/>
      <c r="M207" s="240"/>
      <c r="N207" s="241"/>
      <c r="O207" s="88"/>
      <c r="P207" s="88"/>
      <c r="Q207" s="88"/>
      <c r="R207" s="88"/>
      <c r="S207" s="88"/>
      <c r="T207" s="89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T207" s="14" t="s">
        <v>118</v>
      </c>
      <c r="AU207" s="14" t="s">
        <v>83</v>
      </c>
    </row>
    <row r="208" s="2" customFormat="1" ht="16.5" customHeight="1">
      <c r="A208" s="35"/>
      <c r="B208" s="36"/>
      <c r="C208" s="225" t="s">
        <v>321</v>
      </c>
      <c r="D208" s="225" t="s">
        <v>111</v>
      </c>
      <c r="E208" s="226" t="s">
        <v>322</v>
      </c>
      <c r="F208" s="227" t="s">
        <v>323</v>
      </c>
      <c r="G208" s="228" t="s">
        <v>141</v>
      </c>
      <c r="H208" s="229">
        <v>1</v>
      </c>
      <c r="I208" s="230"/>
      <c r="J208" s="231">
        <f>ROUND(I208*H208,2)</f>
        <v>0</v>
      </c>
      <c r="K208" s="227" t="s">
        <v>124</v>
      </c>
      <c r="L208" s="41"/>
      <c r="M208" s="232" t="s">
        <v>1</v>
      </c>
      <c r="N208" s="233" t="s">
        <v>41</v>
      </c>
      <c r="O208" s="88"/>
      <c r="P208" s="234">
        <f>O208*H208</f>
        <v>0</v>
      </c>
      <c r="Q208" s="234">
        <v>0</v>
      </c>
      <c r="R208" s="234">
        <f>Q208*H208</f>
        <v>0</v>
      </c>
      <c r="S208" s="234">
        <v>0</v>
      </c>
      <c r="T208" s="235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6" t="s">
        <v>116</v>
      </c>
      <c r="AT208" s="236" t="s">
        <v>111</v>
      </c>
      <c r="AU208" s="236" t="s">
        <v>83</v>
      </c>
      <c r="AY208" s="14" t="s">
        <v>108</v>
      </c>
      <c r="BE208" s="237">
        <f>IF(N208="základní",J208,0)</f>
        <v>0</v>
      </c>
      <c r="BF208" s="237">
        <f>IF(N208="snížená",J208,0)</f>
        <v>0</v>
      </c>
      <c r="BG208" s="237">
        <f>IF(N208="zákl. přenesená",J208,0)</f>
        <v>0</v>
      </c>
      <c r="BH208" s="237">
        <f>IF(N208="sníž. přenesená",J208,0)</f>
        <v>0</v>
      </c>
      <c r="BI208" s="237">
        <f>IF(N208="nulová",J208,0)</f>
        <v>0</v>
      </c>
      <c r="BJ208" s="14" t="s">
        <v>81</v>
      </c>
      <c r="BK208" s="237">
        <f>ROUND(I208*H208,2)</f>
        <v>0</v>
      </c>
      <c r="BL208" s="14" t="s">
        <v>116</v>
      </c>
      <c r="BM208" s="236" t="s">
        <v>324</v>
      </c>
    </row>
    <row r="209" s="2" customFormat="1">
      <c r="A209" s="35"/>
      <c r="B209" s="36"/>
      <c r="C209" s="37"/>
      <c r="D209" s="238" t="s">
        <v>118</v>
      </c>
      <c r="E209" s="37"/>
      <c r="F209" s="239" t="s">
        <v>323</v>
      </c>
      <c r="G209" s="37"/>
      <c r="H209" s="37"/>
      <c r="I209" s="135"/>
      <c r="J209" s="37"/>
      <c r="K209" s="37"/>
      <c r="L209" s="41"/>
      <c r="M209" s="240"/>
      <c r="N209" s="241"/>
      <c r="O209" s="88"/>
      <c r="P209" s="88"/>
      <c r="Q209" s="88"/>
      <c r="R209" s="88"/>
      <c r="S209" s="88"/>
      <c r="T209" s="89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4" t="s">
        <v>118</v>
      </c>
      <c r="AU209" s="14" t="s">
        <v>83</v>
      </c>
    </row>
    <row r="210" s="2" customFormat="1" ht="16.5" customHeight="1">
      <c r="A210" s="35"/>
      <c r="B210" s="36"/>
      <c r="C210" s="225" t="s">
        <v>325</v>
      </c>
      <c r="D210" s="225" t="s">
        <v>111</v>
      </c>
      <c r="E210" s="226" t="s">
        <v>326</v>
      </c>
      <c r="F210" s="227" t="s">
        <v>327</v>
      </c>
      <c r="G210" s="228" t="s">
        <v>309</v>
      </c>
      <c r="H210" s="229">
        <v>10</v>
      </c>
      <c r="I210" s="230"/>
      <c r="J210" s="231">
        <f>ROUND(I210*H210,2)</f>
        <v>0</v>
      </c>
      <c r="K210" s="227" t="s">
        <v>124</v>
      </c>
      <c r="L210" s="41"/>
      <c r="M210" s="232" t="s">
        <v>1</v>
      </c>
      <c r="N210" s="233" t="s">
        <v>41</v>
      </c>
      <c r="O210" s="88"/>
      <c r="P210" s="234">
        <f>O210*H210</f>
        <v>0</v>
      </c>
      <c r="Q210" s="234">
        <v>0</v>
      </c>
      <c r="R210" s="234">
        <f>Q210*H210</f>
        <v>0</v>
      </c>
      <c r="S210" s="234">
        <v>0</v>
      </c>
      <c r="T210" s="235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6" t="s">
        <v>116</v>
      </c>
      <c r="AT210" s="236" t="s">
        <v>111</v>
      </c>
      <c r="AU210" s="236" t="s">
        <v>83</v>
      </c>
      <c r="AY210" s="14" t="s">
        <v>108</v>
      </c>
      <c r="BE210" s="237">
        <f>IF(N210="základní",J210,0)</f>
        <v>0</v>
      </c>
      <c r="BF210" s="237">
        <f>IF(N210="snížená",J210,0)</f>
        <v>0</v>
      </c>
      <c r="BG210" s="237">
        <f>IF(N210="zákl. přenesená",J210,0)</f>
        <v>0</v>
      </c>
      <c r="BH210" s="237">
        <f>IF(N210="sníž. přenesená",J210,0)</f>
        <v>0</v>
      </c>
      <c r="BI210" s="237">
        <f>IF(N210="nulová",J210,0)</f>
        <v>0</v>
      </c>
      <c r="BJ210" s="14" t="s">
        <v>81</v>
      </c>
      <c r="BK210" s="237">
        <f>ROUND(I210*H210,2)</f>
        <v>0</v>
      </c>
      <c r="BL210" s="14" t="s">
        <v>116</v>
      </c>
      <c r="BM210" s="236" t="s">
        <v>328</v>
      </c>
    </row>
    <row r="211" s="2" customFormat="1">
      <c r="A211" s="35"/>
      <c r="B211" s="36"/>
      <c r="C211" s="37"/>
      <c r="D211" s="238" t="s">
        <v>118</v>
      </c>
      <c r="E211" s="37"/>
      <c r="F211" s="239" t="s">
        <v>329</v>
      </c>
      <c r="G211" s="37"/>
      <c r="H211" s="37"/>
      <c r="I211" s="135"/>
      <c r="J211" s="37"/>
      <c r="K211" s="37"/>
      <c r="L211" s="41"/>
      <c r="M211" s="240"/>
      <c r="N211" s="241"/>
      <c r="O211" s="88"/>
      <c r="P211" s="88"/>
      <c r="Q211" s="88"/>
      <c r="R211" s="88"/>
      <c r="S211" s="88"/>
      <c r="T211" s="89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4" t="s">
        <v>118</v>
      </c>
      <c r="AU211" s="14" t="s">
        <v>83</v>
      </c>
    </row>
    <row r="212" s="12" customFormat="1" ht="22.8" customHeight="1">
      <c r="A212" s="12"/>
      <c r="B212" s="209"/>
      <c r="C212" s="210"/>
      <c r="D212" s="211" t="s">
        <v>75</v>
      </c>
      <c r="E212" s="223" t="s">
        <v>330</v>
      </c>
      <c r="F212" s="223" t="s">
        <v>331</v>
      </c>
      <c r="G212" s="210"/>
      <c r="H212" s="210"/>
      <c r="I212" s="213"/>
      <c r="J212" s="224">
        <f>BK212</f>
        <v>0</v>
      </c>
      <c r="K212" s="210"/>
      <c r="L212" s="215"/>
      <c r="M212" s="216"/>
      <c r="N212" s="217"/>
      <c r="O212" s="217"/>
      <c r="P212" s="218">
        <f>SUM(P213:P301)</f>
        <v>0</v>
      </c>
      <c r="Q212" s="217"/>
      <c r="R212" s="218">
        <f>SUM(R213:R301)</f>
        <v>0.36147999999999997</v>
      </c>
      <c r="S212" s="217"/>
      <c r="T212" s="219">
        <f>SUM(T213:T301)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20" t="s">
        <v>83</v>
      </c>
      <c r="AT212" s="221" t="s">
        <v>75</v>
      </c>
      <c r="AU212" s="221" t="s">
        <v>81</v>
      </c>
      <c r="AY212" s="220" t="s">
        <v>108</v>
      </c>
      <c r="BK212" s="222">
        <f>SUM(BK213:BK301)</f>
        <v>0</v>
      </c>
    </row>
    <row r="213" s="2" customFormat="1" ht="21.75" customHeight="1">
      <c r="A213" s="35"/>
      <c r="B213" s="36"/>
      <c r="C213" s="225" t="s">
        <v>332</v>
      </c>
      <c r="D213" s="225" t="s">
        <v>111</v>
      </c>
      <c r="E213" s="226" t="s">
        <v>112</v>
      </c>
      <c r="F213" s="227" t="s">
        <v>113</v>
      </c>
      <c r="G213" s="228" t="s">
        <v>114</v>
      </c>
      <c r="H213" s="229">
        <v>1</v>
      </c>
      <c r="I213" s="230"/>
      <c r="J213" s="231">
        <f>ROUND(I213*H213,2)</f>
        <v>0</v>
      </c>
      <c r="K213" s="227" t="s">
        <v>115</v>
      </c>
      <c r="L213" s="41"/>
      <c r="M213" s="232" t="s">
        <v>1</v>
      </c>
      <c r="N213" s="233" t="s">
        <v>41</v>
      </c>
      <c r="O213" s="88"/>
      <c r="P213" s="234">
        <f>O213*H213</f>
        <v>0</v>
      </c>
      <c r="Q213" s="234">
        <v>0</v>
      </c>
      <c r="R213" s="234">
        <f>Q213*H213</f>
        <v>0</v>
      </c>
      <c r="S213" s="234">
        <v>0</v>
      </c>
      <c r="T213" s="235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6" t="s">
        <v>116</v>
      </c>
      <c r="AT213" s="236" t="s">
        <v>111</v>
      </c>
      <c r="AU213" s="236" t="s">
        <v>83</v>
      </c>
      <c r="AY213" s="14" t="s">
        <v>108</v>
      </c>
      <c r="BE213" s="237">
        <f>IF(N213="základní",J213,0)</f>
        <v>0</v>
      </c>
      <c r="BF213" s="237">
        <f>IF(N213="snížená",J213,0)</f>
        <v>0</v>
      </c>
      <c r="BG213" s="237">
        <f>IF(N213="zákl. přenesená",J213,0)</f>
        <v>0</v>
      </c>
      <c r="BH213" s="237">
        <f>IF(N213="sníž. přenesená",J213,0)</f>
        <v>0</v>
      </c>
      <c r="BI213" s="237">
        <f>IF(N213="nulová",J213,0)</f>
        <v>0</v>
      </c>
      <c r="BJ213" s="14" t="s">
        <v>81</v>
      </c>
      <c r="BK213" s="237">
        <f>ROUND(I213*H213,2)</f>
        <v>0</v>
      </c>
      <c r="BL213" s="14" t="s">
        <v>116</v>
      </c>
      <c r="BM213" s="236" t="s">
        <v>333</v>
      </c>
    </row>
    <row r="214" s="2" customFormat="1">
      <c r="A214" s="35"/>
      <c r="B214" s="36"/>
      <c r="C214" s="37"/>
      <c r="D214" s="238" t="s">
        <v>118</v>
      </c>
      <c r="E214" s="37"/>
      <c r="F214" s="239" t="s">
        <v>119</v>
      </c>
      <c r="G214" s="37"/>
      <c r="H214" s="37"/>
      <c r="I214" s="135"/>
      <c r="J214" s="37"/>
      <c r="K214" s="37"/>
      <c r="L214" s="41"/>
      <c r="M214" s="240"/>
      <c r="N214" s="241"/>
      <c r="O214" s="88"/>
      <c r="P214" s="88"/>
      <c r="Q214" s="88"/>
      <c r="R214" s="88"/>
      <c r="S214" s="88"/>
      <c r="T214" s="89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T214" s="14" t="s">
        <v>118</v>
      </c>
      <c r="AU214" s="14" t="s">
        <v>83</v>
      </c>
    </row>
    <row r="215" s="2" customFormat="1">
      <c r="A215" s="35"/>
      <c r="B215" s="36"/>
      <c r="C215" s="37"/>
      <c r="D215" s="238" t="s">
        <v>120</v>
      </c>
      <c r="E215" s="37"/>
      <c r="F215" s="242" t="s">
        <v>121</v>
      </c>
      <c r="G215" s="37"/>
      <c r="H215" s="37"/>
      <c r="I215" s="135"/>
      <c r="J215" s="37"/>
      <c r="K215" s="37"/>
      <c r="L215" s="41"/>
      <c r="M215" s="240"/>
      <c r="N215" s="241"/>
      <c r="O215" s="88"/>
      <c r="P215" s="88"/>
      <c r="Q215" s="88"/>
      <c r="R215" s="88"/>
      <c r="S215" s="88"/>
      <c r="T215" s="89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T215" s="14" t="s">
        <v>120</v>
      </c>
      <c r="AU215" s="14" t="s">
        <v>83</v>
      </c>
    </row>
    <row r="216" s="2" customFormat="1" ht="21.75" customHeight="1">
      <c r="A216" s="35"/>
      <c r="B216" s="36"/>
      <c r="C216" s="225" t="s">
        <v>334</v>
      </c>
      <c r="D216" s="225" t="s">
        <v>111</v>
      </c>
      <c r="E216" s="226" t="s">
        <v>335</v>
      </c>
      <c r="F216" s="227" t="s">
        <v>123</v>
      </c>
      <c r="G216" s="228" t="s">
        <v>114</v>
      </c>
      <c r="H216" s="229">
        <v>1</v>
      </c>
      <c r="I216" s="230"/>
      <c r="J216" s="231">
        <f>ROUND(I216*H216,2)</f>
        <v>0</v>
      </c>
      <c r="K216" s="227" t="s">
        <v>124</v>
      </c>
      <c r="L216" s="41"/>
      <c r="M216" s="232" t="s">
        <v>1</v>
      </c>
      <c r="N216" s="233" t="s">
        <v>41</v>
      </c>
      <c r="O216" s="88"/>
      <c r="P216" s="234">
        <f>O216*H216</f>
        <v>0</v>
      </c>
      <c r="Q216" s="234">
        <v>0</v>
      </c>
      <c r="R216" s="234">
        <f>Q216*H216</f>
        <v>0</v>
      </c>
      <c r="S216" s="234">
        <v>0</v>
      </c>
      <c r="T216" s="235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6" t="s">
        <v>116</v>
      </c>
      <c r="AT216" s="236" t="s">
        <v>111</v>
      </c>
      <c r="AU216" s="236" t="s">
        <v>83</v>
      </c>
      <c r="AY216" s="14" t="s">
        <v>108</v>
      </c>
      <c r="BE216" s="237">
        <f>IF(N216="základní",J216,0)</f>
        <v>0</v>
      </c>
      <c r="BF216" s="237">
        <f>IF(N216="snížená",J216,0)</f>
        <v>0</v>
      </c>
      <c r="BG216" s="237">
        <f>IF(N216="zákl. přenesená",J216,0)</f>
        <v>0</v>
      </c>
      <c r="BH216" s="237">
        <f>IF(N216="sníž. přenesená",J216,0)</f>
        <v>0</v>
      </c>
      <c r="BI216" s="237">
        <f>IF(N216="nulová",J216,0)</f>
        <v>0</v>
      </c>
      <c r="BJ216" s="14" t="s">
        <v>81</v>
      </c>
      <c r="BK216" s="237">
        <f>ROUND(I216*H216,2)</f>
        <v>0</v>
      </c>
      <c r="BL216" s="14" t="s">
        <v>116</v>
      </c>
      <c r="BM216" s="236" t="s">
        <v>336</v>
      </c>
    </row>
    <row r="217" s="2" customFormat="1">
      <c r="A217" s="35"/>
      <c r="B217" s="36"/>
      <c r="C217" s="37"/>
      <c r="D217" s="238" t="s">
        <v>118</v>
      </c>
      <c r="E217" s="37"/>
      <c r="F217" s="239" t="s">
        <v>337</v>
      </c>
      <c r="G217" s="37"/>
      <c r="H217" s="37"/>
      <c r="I217" s="135"/>
      <c r="J217" s="37"/>
      <c r="K217" s="37"/>
      <c r="L217" s="41"/>
      <c r="M217" s="240"/>
      <c r="N217" s="241"/>
      <c r="O217" s="88"/>
      <c r="P217" s="88"/>
      <c r="Q217" s="88"/>
      <c r="R217" s="88"/>
      <c r="S217" s="88"/>
      <c r="T217" s="89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T217" s="14" t="s">
        <v>118</v>
      </c>
      <c r="AU217" s="14" t="s">
        <v>83</v>
      </c>
    </row>
    <row r="218" s="2" customFormat="1" ht="21.75" customHeight="1">
      <c r="A218" s="35"/>
      <c r="B218" s="36"/>
      <c r="C218" s="243" t="s">
        <v>338</v>
      </c>
      <c r="D218" s="243" t="s">
        <v>128</v>
      </c>
      <c r="E218" s="244" t="s">
        <v>339</v>
      </c>
      <c r="F218" s="245" t="s">
        <v>340</v>
      </c>
      <c r="G218" s="246" t="s">
        <v>114</v>
      </c>
      <c r="H218" s="247">
        <v>1</v>
      </c>
      <c r="I218" s="248"/>
      <c r="J218" s="249">
        <f>ROUND(I218*H218,2)</f>
        <v>0</v>
      </c>
      <c r="K218" s="245" t="s">
        <v>124</v>
      </c>
      <c r="L218" s="250"/>
      <c r="M218" s="251" t="s">
        <v>1</v>
      </c>
      <c r="N218" s="252" t="s">
        <v>41</v>
      </c>
      <c r="O218" s="88"/>
      <c r="P218" s="234">
        <f>O218*H218</f>
        <v>0</v>
      </c>
      <c r="Q218" s="234">
        <v>0</v>
      </c>
      <c r="R218" s="234">
        <f>Q218*H218</f>
        <v>0</v>
      </c>
      <c r="S218" s="234">
        <v>0</v>
      </c>
      <c r="T218" s="235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6" t="s">
        <v>131</v>
      </c>
      <c r="AT218" s="236" t="s">
        <v>128</v>
      </c>
      <c r="AU218" s="236" t="s">
        <v>83</v>
      </c>
      <c r="AY218" s="14" t="s">
        <v>108</v>
      </c>
      <c r="BE218" s="237">
        <f>IF(N218="základní",J218,0)</f>
        <v>0</v>
      </c>
      <c r="BF218" s="237">
        <f>IF(N218="snížená",J218,0)</f>
        <v>0</v>
      </c>
      <c r="BG218" s="237">
        <f>IF(N218="zákl. přenesená",J218,0)</f>
        <v>0</v>
      </c>
      <c r="BH218" s="237">
        <f>IF(N218="sníž. přenesená",J218,0)</f>
        <v>0</v>
      </c>
      <c r="BI218" s="237">
        <f>IF(N218="nulová",J218,0)</f>
        <v>0</v>
      </c>
      <c r="BJ218" s="14" t="s">
        <v>81</v>
      </c>
      <c r="BK218" s="237">
        <f>ROUND(I218*H218,2)</f>
        <v>0</v>
      </c>
      <c r="BL218" s="14" t="s">
        <v>116</v>
      </c>
      <c r="BM218" s="236" t="s">
        <v>341</v>
      </c>
    </row>
    <row r="219" s="2" customFormat="1">
      <c r="A219" s="35"/>
      <c r="B219" s="36"/>
      <c r="C219" s="37"/>
      <c r="D219" s="238" t="s">
        <v>118</v>
      </c>
      <c r="E219" s="37"/>
      <c r="F219" s="239" t="s">
        <v>340</v>
      </c>
      <c r="G219" s="37"/>
      <c r="H219" s="37"/>
      <c r="I219" s="135"/>
      <c r="J219" s="37"/>
      <c r="K219" s="37"/>
      <c r="L219" s="41"/>
      <c r="M219" s="240"/>
      <c r="N219" s="241"/>
      <c r="O219" s="88"/>
      <c r="P219" s="88"/>
      <c r="Q219" s="88"/>
      <c r="R219" s="88"/>
      <c r="S219" s="88"/>
      <c r="T219" s="89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4" t="s">
        <v>118</v>
      </c>
      <c r="AU219" s="14" t="s">
        <v>83</v>
      </c>
    </row>
    <row r="220" s="2" customFormat="1" ht="16.5" customHeight="1">
      <c r="A220" s="35"/>
      <c r="B220" s="36"/>
      <c r="C220" s="243" t="s">
        <v>342</v>
      </c>
      <c r="D220" s="243" t="s">
        <v>128</v>
      </c>
      <c r="E220" s="244" t="s">
        <v>343</v>
      </c>
      <c r="F220" s="245" t="s">
        <v>135</v>
      </c>
      <c r="G220" s="246" t="s">
        <v>114</v>
      </c>
      <c r="H220" s="247">
        <v>1</v>
      </c>
      <c r="I220" s="248"/>
      <c r="J220" s="249">
        <f>ROUND(I220*H220,2)</f>
        <v>0</v>
      </c>
      <c r="K220" s="245" t="s">
        <v>124</v>
      </c>
      <c r="L220" s="250"/>
      <c r="M220" s="251" t="s">
        <v>1</v>
      </c>
      <c r="N220" s="252" t="s">
        <v>41</v>
      </c>
      <c r="O220" s="88"/>
      <c r="P220" s="234">
        <f>O220*H220</f>
        <v>0</v>
      </c>
      <c r="Q220" s="234">
        <v>0</v>
      </c>
      <c r="R220" s="234">
        <f>Q220*H220</f>
        <v>0</v>
      </c>
      <c r="S220" s="234">
        <v>0</v>
      </c>
      <c r="T220" s="23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6" t="s">
        <v>131</v>
      </c>
      <c r="AT220" s="236" t="s">
        <v>128</v>
      </c>
      <c r="AU220" s="236" t="s">
        <v>83</v>
      </c>
      <c r="AY220" s="14" t="s">
        <v>108</v>
      </c>
      <c r="BE220" s="237">
        <f>IF(N220="základní",J220,0)</f>
        <v>0</v>
      </c>
      <c r="BF220" s="237">
        <f>IF(N220="snížená",J220,0)</f>
        <v>0</v>
      </c>
      <c r="BG220" s="237">
        <f>IF(N220="zákl. přenesená",J220,0)</f>
        <v>0</v>
      </c>
      <c r="BH220" s="237">
        <f>IF(N220="sníž. přenesená",J220,0)</f>
        <v>0</v>
      </c>
      <c r="BI220" s="237">
        <f>IF(N220="nulová",J220,0)</f>
        <v>0</v>
      </c>
      <c r="BJ220" s="14" t="s">
        <v>81</v>
      </c>
      <c r="BK220" s="237">
        <f>ROUND(I220*H220,2)</f>
        <v>0</v>
      </c>
      <c r="BL220" s="14" t="s">
        <v>116</v>
      </c>
      <c r="BM220" s="236" t="s">
        <v>344</v>
      </c>
    </row>
    <row r="221" s="2" customFormat="1">
      <c r="A221" s="35"/>
      <c r="B221" s="36"/>
      <c r="C221" s="37"/>
      <c r="D221" s="238" t="s">
        <v>118</v>
      </c>
      <c r="E221" s="37"/>
      <c r="F221" s="239" t="s">
        <v>137</v>
      </c>
      <c r="G221" s="37"/>
      <c r="H221" s="37"/>
      <c r="I221" s="135"/>
      <c r="J221" s="37"/>
      <c r="K221" s="37"/>
      <c r="L221" s="41"/>
      <c r="M221" s="240"/>
      <c r="N221" s="241"/>
      <c r="O221" s="88"/>
      <c r="P221" s="88"/>
      <c r="Q221" s="88"/>
      <c r="R221" s="88"/>
      <c r="S221" s="88"/>
      <c r="T221" s="89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T221" s="14" t="s">
        <v>118</v>
      </c>
      <c r="AU221" s="14" t="s">
        <v>83</v>
      </c>
    </row>
    <row r="222" s="2" customFormat="1" ht="16.5" customHeight="1">
      <c r="A222" s="35"/>
      <c r="B222" s="36"/>
      <c r="C222" s="225" t="s">
        <v>345</v>
      </c>
      <c r="D222" s="225" t="s">
        <v>111</v>
      </c>
      <c r="E222" s="226" t="s">
        <v>346</v>
      </c>
      <c r="F222" s="227" t="s">
        <v>140</v>
      </c>
      <c r="G222" s="228" t="s">
        <v>141</v>
      </c>
      <c r="H222" s="229">
        <v>1</v>
      </c>
      <c r="I222" s="230"/>
      <c r="J222" s="231">
        <f>ROUND(I222*H222,2)</f>
        <v>0</v>
      </c>
      <c r="K222" s="227" t="s">
        <v>124</v>
      </c>
      <c r="L222" s="41"/>
      <c r="M222" s="232" t="s">
        <v>1</v>
      </c>
      <c r="N222" s="233" t="s">
        <v>41</v>
      </c>
      <c r="O222" s="88"/>
      <c r="P222" s="234">
        <f>O222*H222</f>
        <v>0</v>
      </c>
      <c r="Q222" s="234">
        <v>0</v>
      </c>
      <c r="R222" s="234">
        <f>Q222*H222</f>
        <v>0</v>
      </c>
      <c r="S222" s="234">
        <v>0</v>
      </c>
      <c r="T222" s="235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36" t="s">
        <v>116</v>
      </c>
      <c r="AT222" s="236" t="s">
        <v>111</v>
      </c>
      <c r="AU222" s="236" t="s">
        <v>83</v>
      </c>
      <c r="AY222" s="14" t="s">
        <v>108</v>
      </c>
      <c r="BE222" s="237">
        <f>IF(N222="základní",J222,0)</f>
        <v>0</v>
      </c>
      <c r="BF222" s="237">
        <f>IF(N222="snížená",J222,0)</f>
        <v>0</v>
      </c>
      <c r="BG222" s="237">
        <f>IF(N222="zákl. přenesená",J222,0)</f>
        <v>0</v>
      </c>
      <c r="BH222" s="237">
        <f>IF(N222="sníž. přenesená",J222,0)</f>
        <v>0</v>
      </c>
      <c r="BI222" s="237">
        <f>IF(N222="nulová",J222,0)</f>
        <v>0</v>
      </c>
      <c r="BJ222" s="14" t="s">
        <v>81</v>
      </c>
      <c r="BK222" s="237">
        <f>ROUND(I222*H222,2)</f>
        <v>0</v>
      </c>
      <c r="BL222" s="14" t="s">
        <v>116</v>
      </c>
      <c r="BM222" s="236" t="s">
        <v>347</v>
      </c>
    </row>
    <row r="223" s="2" customFormat="1">
      <c r="A223" s="35"/>
      <c r="B223" s="36"/>
      <c r="C223" s="37"/>
      <c r="D223" s="238" t="s">
        <v>118</v>
      </c>
      <c r="E223" s="37"/>
      <c r="F223" s="239" t="s">
        <v>143</v>
      </c>
      <c r="G223" s="37"/>
      <c r="H223" s="37"/>
      <c r="I223" s="135"/>
      <c r="J223" s="37"/>
      <c r="K223" s="37"/>
      <c r="L223" s="41"/>
      <c r="M223" s="240"/>
      <c r="N223" s="241"/>
      <c r="O223" s="88"/>
      <c r="P223" s="88"/>
      <c r="Q223" s="88"/>
      <c r="R223" s="88"/>
      <c r="S223" s="88"/>
      <c r="T223" s="89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T223" s="14" t="s">
        <v>118</v>
      </c>
      <c r="AU223" s="14" t="s">
        <v>83</v>
      </c>
    </row>
    <row r="224" s="2" customFormat="1" ht="33" customHeight="1">
      <c r="A224" s="35"/>
      <c r="B224" s="36"/>
      <c r="C224" s="225" t="s">
        <v>348</v>
      </c>
      <c r="D224" s="225" t="s">
        <v>111</v>
      </c>
      <c r="E224" s="226" t="s">
        <v>349</v>
      </c>
      <c r="F224" s="227" t="s">
        <v>350</v>
      </c>
      <c r="G224" s="228" t="s">
        <v>147</v>
      </c>
      <c r="H224" s="229">
        <v>1</v>
      </c>
      <c r="I224" s="230"/>
      <c r="J224" s="231">
        <f>ROUND(I224*H224,2)</f>
        <v>0</v>
      </c>
      <c r="K224" s="227" t="s">
        <v>124</v>
      </c>
      <c r="L224" s="41"/>
      <c r="M224" s="232" t="s">
        <v>1</v>
      </c>
      <c r="N224" s="233" t="s">
        <v>41</v>
      </c>
      <c r="O224" s="88"/>
      <c r="P224" s="234">
        <f>O224*H224</f>
        <v>0</v>
      </c>
      <c r="Q224" s="234">
        <v>0</v>
      </c>
      <c r="R224" s="234">
        <f>Q224*H224</f>
        <v>0</v>
      </c>
      <c r="S224" s="234">
        <v>0</v>
      </c>
      <c r="T224" s="235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36" t="s">
        <v>148</v>
      </c>
      <c r="AT224" s="236" t="s">
        <v>111</v>
      </c>
      <c r="AU224" s="236" t="s">
        <v>83</v>
      </c>
      <c r="AY224" s="14" t="s">
        <v>108</v>
      </c>
      <c r="BE224" s="237">
        <f>IF(N224="základní",J224,0)</f>
        <v>0</v>
      </c>
      <c r="BF224" s="237">
        <f>IF(N224="snížená",J224,0)</f>
        <v>0</v>
      </c>
      <c r="BG224" s="237">
        <f>IF(N224="zákl. přenesená",J224,0)</f>
        <v>0</v>
      </c>
      <c r="BH224" s="237">
        <f>IF(N224="sníž. přenesená",J224,0)</f>
        <v>0</v>
      </c>
      <c r="BI224" s="237">
        <f>IF(N224="nulová",J224,0)</f>
        <v>0</v>
      </c>
      <c r="BJ224" s="14" t="s">
        <v>81</v>
      </c>
      <c r="BK224" s="237">
        <f>ROUND(I224*H224,2)</f>
        <v>0</v>
      </c>
      <c r="BL224" s="14" t="s">
        <v>148</v>
      </c>
      <c r="BM224" s="236" t="s">
        <v>351</v>
      </c>
    </row>
    <row r="225" s="2" customFormat="1">
      <c r="A225" s="35"/>
      <c r="B225" s="36"/>
      <c r="C225" s="37"/>
      <c r="D225" s="238" t="s">
        <v>118</v>
      </c>
      <c r="E225" s="37"/>
      <c r="F225" s="239" t="s">
        <v>350</v>
      </c>
      <c r="G225" s="37"/>
      <c r="H225" s="37"/>
      <c r="I225" s="135"/>
      <c r="J225" s="37"/>
      <c r="K225" s="37"/>
      <c r="L225" s="41"/>
      <c r="M225" s="240"/>
      <c r="N225" s="241"/>
      <c r="O225" s="88"/>
      <c r="P225" s="88"/>
      <c r="Q225" s="88"/>
      <c r="R225" s="88"/>
      <c r="S225" s="88"/>
      <c r="T225" s="89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T225" s="14" t="s">
        <v>118</v>
      </c>
      <c r="AU225" s="14" t="s">
        <v>83</v>
      </c>
    </row>
    <row r="226" s="2" customFormat="1" ht="16.5" customHeight="1">
      <c r="A226" s="35"/>
      <c r="B226" s="36"/>
      <c r="C226" s="225" t="s">
        <v>352</v>
      </c>
      <c r="D226" s="225" t="s">
        <v>111</v>
      </c>
      <c r="E226" s="226" t="s">
        <v>353</v>
      </c>
      <c r="F226" s="227" t="s">
        <v>152</v>
      </c>
      <c r="G226" s="228" t="s">
        <v>147</v>
      </c>
      <c r="H226" s="229">
        <v>1</v>
      </c>
      <c r="I226" s="230"/>
      <c r="J226" s="231">
        <f>ROUND(I226*H226,2)</f>
        <v>0</v>
      </c>
      <c r="K226" s="227" t="s">
        <v>124</v>
      </c>
      <c r="L226" s="41"/>
      <c r="M226" s="232" t="s">
        <v>1</v>
      </c>
      <c r="N226" s="233" t="s">
        <v>41</v>
      </c>
      <c r="O226" s="88"/>
      <c r="P226" s="234">
        <f>O226*H226</f>
        <v>0</v>
      </c>
      <c r="Q226" s="234">
        <v>0</v>
      </c>
      <c r="R226" s="234">
        <f>Q226*H226</f>
        <v>0</v>
      </c>
      <c r="S226" s="234">
        <v>0</v>
      </c>
      <c r="T226" s="235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36" t="s">
        <v>148</v>
      </c>
      <c r="AT226" s="236" t="s">
        <v>111</v>
      </c>
      <c r="AU226" s="236" t="s">
        <v>83</v>
      </c>
      <c r="AY226" s="14" t="s">
        <v>108</v>
      </c>
      <c r="BE226" s="237">
        <f>IF(N226="základní",J226,0)</f>
        <v>0</v>
      </c>
      <c r="BF226" s="237">
        <f>IF(N226="snížená",J226,0)</f>
        <v>0</v>
      </c>
      <c r="BG226" s="237">
        <f>IF(N226="zákl. přenesená",J226,0)</f>
        <v>0</v>
      </c>
      <c r="BH226" s="237">
        <f>IF(N226="sníž. přenesená",J226,0)</f>
        <v>0</v>
      </c>
      <c r="BI226" s="237">
        <f>IF(N226="nulová",J226,0)</f>
        <v>0</v>
      </c>
      <c r="BJ226" s="14" t="s">
        <v>81</v>
      </c>
      <c r="BK226" s="237">
        <f>ROUND(I226*H226,2)</f>
        <v>0</v>
      </c>
      <c r="BL226" s="14" t="s">
        <v>148</v>
      </c>
      <c r="BM226" s="236" t="s">
        <v>354</v>
      </c>
    </row>
    <row r="227" s="2" customFormat="1">
      <c r="A227" s="35"/>
      <c r="B227" s="36"/>
      <c r="C227" s="37"/>
      <c r="D227" s="238" t="s">
        <v>118</v>
      </c>
      <c r="E227" s="37"/>
      <c r="F227" s="239" t="s">
        <v>154</v>
      </c>
      <c r="G227" s="37"/>
      <c r="H227" s="37"/>
      <c r="I227" s="135"/>
      <c r="J227" s="37"/>
      <c r="K227" s="37"/>
      <c r="L227" s="41"/>
      <c r="M227" s="240"/>
      <c r="N227" s="241"/>
      <c r="O227" s="88"/>
      <c r="P227" s="88"/>
      <c r="Q227" s="88"/>
      <c r="R227" s="88"/>
      <c r="S227" s="88"/>
      <c r="T227" s="89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T227" s="14" t="s">
        <v>118</v>
      </c>
      <c r="AU227" s="14" t="s">
        <v>83</v>
      </c>
    </row>
    <row r="228" s="2" customFormat="1" ht="21.75" customHeight="1">
      <c r="A228" s="35"/>
      <c r="B228" s="36"/>
      <c r="C228" s="225" t="s">
        <v>355</v>
      </c>
      <c r="D228" s="225" t="s">
        <v>111</v>
      </c>
      <c r="E228" s="226" t="s">
        <v>356</v>
      </c>
      <c r="F228" s="227" t="s">
        <v>157</v>
      </c>
      <c r="G228" s="228" t="s">
        <v>158</v>
      </c>
      <c r="H228" s="229">
        <v>20</v>
      </c>
      <c r="I228" s="230"/>
      <c r="J228" s="231">
        <f>ROUND(I228*H228,2)</f>
        <v>0</v>
      </c>
      <c r="K228" s="227" t="s">
        <v>124</v>
      </c>
      <c r="L228" s="41"/>
      <c r="M228" s="232" t="s">
        <v>1</v>
      </c>
      <c r="N228" s="233" t="s">
        <v>41</v>
      </c>
      <c r="O228" s="88"/>
      <c r="P228" s="234">
        <f>O228*H228</f>
        <v>0</v>
      </c>
      <c r="Q228" s="234">
        <v>0</v>
      </c>
      <c r="R228" s="234">
        <f>Q228*H228</f>
        <v>0</v>
      </c>
      <c r="S228" s="234">
        <v>0</v>
      </c>
      <c r="T228" s="235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36" t="s">
        <v>148</v>
      </c>
      <c r="AT228" s="236" t="s">
        <v>111</v>
      </c>
      <c r="AU228" s="236" t="s">
        <v>83</v>
      </c>
      <c r="AY228" s="14" t="s">
        <v>108</v>
      </c>
      <c r="BE228" s="237">
        <f>IF(N228="základní",J228,0)</f>
        <v>0</v>
      </c>
      <c r="BF228" s="237">
        <f>IF(N228="snížená",J228,0)</f>
        <v>0</v>
      </c>
      <c r="BG228" s="237">
        <f>IF(N228="zákl. přenesená",J228,0)</f>
        <v>0</v>
      </c>
      <c r="BH228" s="237">
        <f>IF(N228="sníž. přenesená",J228,0)</f>
        <v>0</v>
      </c>
      <c r="BI228" s="237">
        <f>IF(N228="nulová",J228,0)</f>
        <v>0</v>
      </c>
      <c r="BJ228" s="14" t="s">
        <v>81</v>
      </c>
      <c r="BK228" s="237">
        <f>ROUND(I228*H228,2)</f>
        <v>0</v>
      </c>
      <c r="BL228" s="14" t="s">
        <v>148</v>
      </c>
      <c r="BM228" s="236" t="s">
        <v>357</v>
      </c>
    </row>
    <row r="229" s="2" customFormat="1">
      <c r="A229" s="35"/>
      <c r="B229" s="36"/>
      <c r="C229" s="37"/>
      <c r="D229" s="238" t="s">
        <v>118</v>
      </c>
      <c r="E229" s="37"/>
      <c r="F229" s="239" t="s">
        <v>157</v>
      </c>
      <c r="G229" s="37"/>
      <c r="H229" s="37"/>
      <c r="I229" s="135"/>
      <c r="J229" s="37"/>
      <c r="K229" s="37"/>
      <c r="L229" s="41"/>
      <c r="M229" s="240"/>
      <c r="N229" s="241"/>
      <c r="O229" s="88"/>
      <c r="P229" s="88"/>
      <c r="Q229" s="88"/>
      <c r="R229" s="88"/>
      <c r="S229" s="88"/>
      <c r="T229" s="89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T229" s="14" t="s">
        <v>118</v>
      </c>
      <c r="AU229" s="14" t="s">
        <v>83</v>
      </c>
    </row>
    <row r="230" s="2" customFormat="1" ht="16.5" customHeight="1">
      <c r="A230" s="35"/>
      <c r="B230" s="36"/>
      <c r="C230" s="225" t="s">
        <v>358</v>
      </c>
      <c r="D230" s="225" t="s">
        <v>111</v>
      </c>
      <c r="E230" s="226" t="s">
        <v>359</v>
      </c>
      <c r="F230" s="227" t="s">
        <v>162</v>
      </c>
      <c r="G230" s="228" t="s">
        <v>141</v>
      </c>
      <c r="H230" s="229">
        <v>1</v>
      </c>
      <c r="I230" s="230"/>
      <c r="J230" s="231">
        <f>ROUND(I230*H230,2)</f>
        <v>0</v>
      </c>
      <c r="K230" s="227" t="s">
        <v>124</v>
      </c>
      <c r="L230" s="41"/>
      <c r="M230" s="232" t="s">
        <v>1</v>
      </c>
      <c r="N230" s="233" t="s">
        <v>41</v>
      </c>
      <c r="O230" s="88"/>
      <c r="P230" s="234">
        <f>O230*H230</f>
        <v>0</v>
      </c>
      <c r="Q230" s="234">
        <v>0</v>
      </c>
      <c r="R230" s="234">
        <f>Q230*H230</f>
        <v>0</v>
      </c>
      <c r="S230" s="234">
        <v>0</v>
      </c>
      <c r="T230" s="235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36" t="s">
        <v>148</v>
      </c>
      <c r="AT230" s="236" t="s">
        <v>111</v>
      </c>
      <c r="AU230" s="236" t="s">
        <v>83</v>
      </c>
      <c r="AY230" s="14" t="s">
        <v>108</v>
      </c>
      <c r="BE230" s="237">
        <f>IF(N230="základní",J230,0)</f>
        <v>0</v>
      </c>
      <c r="BF230" s="237">
        <f>IF(N230="snížená",J230,0)</f>
        <v>0</v>
      </c>
      <c r="BG230" s="237">
        <f>IF(N230="zákl. přenesená",J230,0)</f>
        <v>0</v>
      </c>
      <c r="BH230" s="237">
        <f>IF(N230="sníž. přenesená",J230,0)</f>
        <v>0</v>
      </c>
      <c r="BI230" s="237">
        <f>IF(N230="nulová",J230,0)</f>
        <v>0</v>
      </c>
      <c r="BJ230" s="14" t="s">
        <v>81</v>
      </c>
      <c r="BK230" s="237">
        <f>ROUND(I230*H230,2)</f>
        <v>0</v>
      </c>
      <c r="BL230" s="14" t="s">
        <v>148</v>
      </c>
      <c r="BM230" s="236" t="s">
        <v>360</v>
      </c>
    </row>
    <row r="231" s="2" customFormat="1">
      <c r="A231" s="35"/>
      <c r="B231" s="36"/>
      <c r="C231" s="37"/>
      <c r="D231" s="238" t="s">
        <v>118</v>
      </c>
      <c r="E231" s="37"/>
      <c r="F231" s="239" t="s">
        <v>162</v>
      </c>
      <c r="G231" s="37"/>
      <c r="H231" s="37"/>
      <c r="I231" s="135"/>
      <c r="J231" s="37"/>
      <c r="K231" s="37"/>
      <c r="L231" s="41"/>
      <c r="M231" s="240"/>
      <c r="N231" s="241"/>
      <c r="O231" s="88"/>
      <c r="P231" s="88"/>
      <c r="Q231" s="88"/>
      <c r="R231" s="88"/>
      <c r="S231" s="88"/>
      <c r="T231" s="89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T231" s="14" t="s">
        <v>118</v>
      </c>
      <c r="AU231" s="14" t="s">
        <v>83</v>
      </c>
    </row>
    <row r="232" s="2" customFormat="1" ht="16.5" customHeight="1">
      <c r="A232" s="35"/>
      <c r="B232" s="36"/>
      <c r="C232" s="225" t="s">
        <v>361</v>
      </c>
      <c r="D232" s="225" t="s">
        <v>111</v>
      </c>
      <c r="E232" s="226" t="s">
        <v>362</v>
      </c>
      <c r="F232" s="227" t="s">
        <v>166</v>
      </c>
      <c r="G232" s="228" t="s">
        <v>167</v>
      </c>
      <c r="H232" s="229">
        <v>1</v>
      </c>
      <c r="I232" s="230"/>
      <c r="J232" s="231">
        <f>ROUND(I232*H232,2)</f>
        <v>0</v>
      </c>
      <c r="K232" s="227" t="s">
        <v>124</v>
      </c>
      <c r="L232" s="41"/>
      <c r="M232" s="232" t="s">
        <v>1</v>
      </c>
      <c r="N232" s="233" t="s">
        <v>41</v>
      </c>
      <c r="O232" s="88"/>
      <c r="P232" s="234">
        <f>O232*H232</f>
        <v>0</v>
      </c>
      <c r="Q232" s="234">
        <v>0</v>
      </c>
      <c r="R232" s="234">
        <f>Q232*H232</f>
        <v>0</v>
      </c>
      <c r="S232" s="234">
        <v>0</v>
      </c>
      <c r="T232" s="235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36" t="s">
        <v>148</v>
      </c>
      <c r="AT232" s="236" t="s">
        <v>111</v>
      </c>
      <c r="AU232" s="236" t="s">
        <v>83</v>
      </c>
      <c r="AY232" s="14" t="s">
        <v>108</v>
      </c>
      <c r="BE232" s="237">
        <f>IF(N232="základní",J232,0)</f>
        <v>0</v>
      </c>
      <c r="BF232" s="237">
        <f>IF(N232="snížená",J232,0)</f>
        <v>0</v>
      </c>
      <c r="BG232" s="237">
        <f>IF(N232="zákl. přenesená",J232,0)</f>
        <v>0</v>
      </c>
      <c r="BH232" s="237">
        <f>IF(N232="sníž. přenesená",J232,0)</f>
        <v>0</v>
      </c>
      <c r="BI232" s="237">
        <f>IF(N232="nulová",J232,0)</f>
        <v>0</v>
      </c>
      <c r="BJ232" s="14" t="s">
        <v>81</v>
      </c>
      <c r="BK232" s="237">
        <f>ROUND(I232*H232,2)</f>
        <v>0</v>
      </c>
      <c r="BL232" s="14" t="s">
        <v>148</v>
      </c>
      <c r="BM232" s="236" t="s">
        <v>363</v>
      </c>
    </row>
    <row r="233" s="2" customFormat="1">
      <c r="A233" s="35"/>
      <c r="B233" s="36"/>
      <c r="C233" s="37"/>
      <c r="D233" s="238" t="s">
        <v>118</v>
      </c>
      <c r="E233" s="37"/>
      <c r="F233" s="239" t="s">
        <v>166</v>
      </c>
      <c r="G233" s="37"/>
      <c r="H233" s="37"/>
      <c r="I233" s="135"/>
      <c r="J233" s="37"/>
      <c r="K233" s="37"/>
      <c r="L233" s="41"/>
      <c r="M233" s="240"/>
      <c r="N233" s="241"/>
      <c r="O233" s="88"/>
      <c r="P233" s="88"/>
      <c r="Q233" s="88"/>
      <c r="R233" s="88"/>
      <c r="S233" s="88"/>
      <c r="T233" s="89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T233" s="14" t="s">
        <v>118</v>
      </c>
      <c r="AU233" s="14" t="s">
        <v>83</v>
      </c>
    </row>
    <row r="234" s="2" customFormat="1" ht="16.5" customHeight="1">
      <c r="A234" s="35"/>
      <c r="B234" s="36"/>
      <c r="C234" s="225" t="s">
        <v>364</v>
      </c>
      <c r="D234" s="225" t="s">
        <v>111</v>
      </c>
      <c r="E234" s="226" t="s">
        <v>365</v>
      </c>
      <c r="F234" s="227" t="s">
        <v>171</v>
      </c>
      <c r="G234" s="228" t="s">
        <v>141</v>
      </c>
      <c r="H234" s="229">
        <v>1</v>
      </c>
      <c r="I234" s="230"/>
      <c r="J234" s="231">
        <f>ROUND(I234*H234,2)</f>
        <v>0</v>
      </c>
      <c r="K234" s="227" t="s">
        <v>124</v>
      </c>
      <c r="L234" s="41"/>
      <c r="M234" s="232" t="s">
        <v>1</v>
      </c>
      <c r="N234" s="233" t="s">
        <v>41</v>
      </c>
      <c r="O234" s="88"/>
      <c r="P234" s="234">
        <f>O234*H234</f>
        <v>0</v>
      </c>
      <c r="Q234" s="234">
        <v>0</v>
      </c>
      <c r="R234" s="234">
        <f>Q234*H234</f>
        <v>0</v>
      </c>
      <c r="S234" s="234">
        <v>0</v>
      </c>
      <c r="T234" s="235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36" t="s">
        <v>148</v>
      </c>
      <c r="AT234" s="236" t="s">
        <v>111</v>
      </c>
      <c r="AU234" s="236" t="s">
        <v>83</v>
      </c>
      <c r="AY234" s="14" t="s">
        <v>108</v>
      </c>
      <c r="BE234" s="237">
        <f>IF(N234="základní",J234,0)</f>
        <v>0</v>
      </c>
      <c r="BF234" s="237">
        <f>IF(N234="snížená",J234,0)</f>
        <v>0</v>
      </c>
      <c r="BG234" s="237">
        <f>IF(N234="zákl. přenesená",J234,0)</f>
        <v>0</v>
      </c>
      <c r="BH234" s="237">
        <f>IF(N234="sníž. přenesená",J234,0)</f>
        <v>0</v>
      </c>
      <c r="BI234" s="237">
        <f>IF(N234="nulová",J234,0)</f>
        <v>0</v>
      </c>
      <c r="BJ234" s="14" t="s">
        <v>81</v>
      </c>
      <c r="BK234" s="237">
        <f>ROUND(I234*H234,2)</f>
        <v>0</v>
      </c>
      <c r="BL234" s="14" t="s">
        <v>148</v>
      </c>
      <c r="BM234" s="236" t="s">
        <v>366</v>
      </c>
    </row>
    <row r="235" s="2" customFormat="1">
      <c r="A235" s="35"/>
      <c r="B235" s="36"/>
      <c r="C235" s="37"/>
      <c r="D235" s="238" t="s">
        <v>118</v>
      </c>
      <c r="E235" s="37"/>
      <c r="F235" s="239" t="s">
        <v>171</v>
      </c>
      <c r="G235" s="37"/>
      <c r="H235" s="37"/>
      <c r="I235" s="135"/>
      <c r="J235" s="37"/>
      <c r="K235" s="37"/>
      <c r="L235" s="41"/>
      <c r="M235" s="240"/>
      <c r="N235" s="241"/>
      <c r="O235" s="88"/>
      <c r="P235" s="88"/>
      <c r="Q235" s="88"/>
      <c r="R235" s="88"/>
      <c r="S235" s="88"/>
      <c r="T235" s="89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T235" s="14" t="s">
        <v>118</v>
      </c>
      <c r="AU235" s="14" t="s">
        <v>83</v>
      </c>
    </row>
    <row r="236" s="2" customFormat="1" ht="16.5" customHeight="1">
      <c r="A236" s="35"/>
      <c r="B236" s="36"/>
      <c r="C236" s="225" t="s">
        <v>367</v>
      </c>
      <c r="D236" s="225" t="s">
        <v>111</v>
      </c>
      <c r="E236" s="226" t="s">
        <v>368</v>
      </c>
      <c r="F236" s="227" t="s">
        <v>175</v>
      </c>
      <c r="G236" s="228" t="s">
        <v>114</v>
      </c>
      <c r="H236" s="229">
        <v>2</v>
      </c>
      <c r="I236" s="230"/>
      <c r="J236" s="231">
        <f>ROUND(I236*H236,2)</f>
        <v>0</v>
      </c>
      <c r="K236" s="227" t="s">
        <v>124</v>
      </c>
      <c r="L236" s="41"/>
      <c r="M236" s="232" t="s">
        <v>1</v>
      </c>
      <c r="N236" s="233" t="s">
        <v>41</v>
      </c>
      <c r="O236" s="88"/>
      <c r="P236" s="234">
        <f>O236*H236</f>
        <v>0</v>
      </c>
      <c r="Q236" s="234">
        <v>0</v>
      </c>
      <c r="R236" s="234">
        <f>Q236*H236</f>
        <v>0</v>
      </c>
      <c r="S236" s="234">
        <v>0</v>
      </c>
      <c r="T236" s="235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36" t="s">
        <v>148</v>
      </c>
      <c r="AT236" s="236" t="s">
        <v>111</v>
      </c>
      <c r="AU236" s="236" t="s">
        <v>83</v>
      </c>
      <c r="AY236" s="14" t="s">
        <v>108</v>
      </c>
      <c r="BE236" s="237">
        <f>IF(N236="základní",J236,0)</f>
        <v>0</v>
      </c>
      <c r="BF236" s="237">
        <f>IF(N236="snížená",J236,0)</f>
        <v>0</v>
      </c>
      <c r="BG236" s="237">
        <f>IF(N236="zákl. přenesená",J236,0)</f>
        <v>0</v>
      </c>
      <c r="BH236" s="237">
        <f>IF(N236="sníž. přenesená",J236,0)</f>
        <v>0</v>
      </c>
      <c r="BI236" s="237">
        <f>IF(N236="nulová",J236,0)</f>
        <v>0</v>
      </c>
      <c r="BJ236" s="14" t="s">
        <v>81</v>
      </c>
      <c r="BK236" s="237">
        <f>ROUND(I236*H236,2)</f>
        <v>0</v>
      </c>
      <c r="BL236" s="14" t="s">
        <v>148</v>
      </c>
      <c r="BM236" s="236" t="s">
        <v>369</v>
      </c>
    </row>
    <row r="237" s="2" customFormat="1" ht="16.5" customHeight="1">
      <c r="A237" s="35"/>
      <c r="B237" s="36"/>
      <c r="C237" s="243" t="s">
        <v>370</v>
      </c>
      <c r="D237" s="243" t="s">
        <v>128</v>
      </c>
      <c r="E237" s="244" t="s">
        <v>371</v>
      </c>
      <c r="F237" s="245" t="s">
        <v>179</v>
      </c>
      <c r="G237" s="246" t="s">
        <v>114</v>
      </c>
      <c r="H237" s="247">
        <v>1</v>
      </c>
      <c r="I237" s="248"/>
      <c r="J237" s="249">
        <f>ROUND(I237*H237,2)</f>
        <v>0</v>
      </c>
      <c r="K237" s="245" t="s">
        <v>124</v>
      </c>
      <c r="L237" s="250"/>
      <c r="M237" s="251" t="s">
        <v>1</v>
      </c>
      <c r="N237" s="252" t="s">
        <v>41</v>
      </c>
      <c r="O237" s="88"/>
      <c r="P237" s="234">
        <f>O237*H237</f>
        <v>0</v>
      </c>
      <c r="Q237" s="234">
        <v>0</v>
      </c>
      <c r="R237" s="234">
        <f>Q237*H237</f>
        <v>0</v>
      </c>
      <c r="S237" s="234">
        <v>0</v>
      </c>
      <c r="T237" s="235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36" t="s">
        <v>131</v>
      </c>
      <c r="AT237" s="236" t="s">
        <v>128</v>
      </c>
      <c r="AU237" s="236" t="s">
        <v>83</v>
      </c>
      <c r="AY237" s="14" t="s">
        <v>108</v>
      </c>
      <c r="BE237" s="237">
        <f>IF(N237="základní",J237,0)</f>
        <v>0</v>
      </c>
      <c r="BF237" s="237">
        <f>IF(N237="snížená",J237,0)</f>
        <v>0</v>
      </c>
      <c r="BG237" s="237">
        <f>IF(N237="zákl. přenesená",J237,0)</f>
        <v>0</v>
      </c>
      <c r="BH237" s="237">
        <f>IF(N237="sníž. přenesená",J237,0)</f>
        <v>0</v>
      </c>
      <c r="BI237" s="237">
        <f>IF(N237="nulová",J237,0)</f>
        <v>0</v>
      </c>
      <c r="BJ237" s="14" t="s">
        <v>81</v>
      </c>
      <c r="BK237" s="237">
        <f>ROUND(I237*H237,2)</f>
        <v>0</v>
      </c>
      <c r="BL237" s="14" t="s">
        <v>116</v>
      </c>
      <c r="BM237" s="236" t="s">
        <v>372</v>
      </c>
    </row>
    <row r="238" s="2" customFormat="1">
      <c r="A238" s="35"/>
      <c r="B238" s="36"/>
      <c r="C238" s="37"/>
      <c r="D238" s="238" t="s">
        <v>118</v>
      </c>
      <c r="E238" s="37"/>
      <c r="F238" s="239" t="s">
        <v>181</v>
      </c>
      <c r="G238" s="37"/>
      <c r="H238" s="37"/>
      <c r="I238" s="135"/>
      <c r="J238" s="37"/>
      <c r="K238" s="37"/>
      <c r="L238" s="41"/>
      <c r="M238" s="240"/>
      <c r="N238" s="241"/>
      <c r="O238" s="88"/>
      <c r="P238" s="88"/>
      <c r="Q238" s="88"/>
      <c r="R238" s="88"/>
      <c r="S238" s="88"/>
      <c r="T238" s="89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4" t="s">
        <v>118</v>
      </c>
      <c r="AU238" s="14" t="s">
        <v>83</v>
      </c>
    </row>
    <row r="239" s="2" customFormat="1" ht="16.5" customHeight="1">
      <c r="A239" s="35"/>
      <c r="B239" s="36"/>
      <c r="C239" s="243" t="s">
        <v>148</v>
      </c>
      <c r="D239" s="243" t="s">
        <v>128</v>
      </c>
      <c r="E239" s="244" t="s">
        <v>373</v>
      </c>
      <c r="F239" s="245" t="s">
        <v>188</v>
      </c>
      <c r="G239" s="246" t="s">
        <v>114</v>
      </c>
      <c r="H239" s="247">
        <v>1</v>
      </c>
      <c r="I239" s="248"/>
      <c r="J239" s="249">
        <f>ROUND(I239*H239,2)</f>
        <v>0</v>
      </c>
      <c r="K239" s="245" t="s">
        <v>124</v>
      </c>
      <c r="L239" s="250"/>
      <c r="M239" s="251" t="s">
        <v>1</v>
      </c>
      <c r="N239" s="252" t="s">
        <v>41</v>
      </c>
      <c r="O239" s="88"/>
      <c r="P239" s="234">
        <f>O239*H239</f>
        <v>0</v>
      </c>
      <c r="Q239" s="234">
        <v>0</v>
      </c>
      <c r="R239" s="234">
        <f>Q239*H239</f>
        <v>0</v>
      </c>
      <c r="S239" s="234">
        <v>0</v>
      </c>
      <c r="T239" s="235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36" t="s">
        <v>131</v>
      </c>
      <c r="AT239" s="236" t="s">
        <v>128</v>
      </c>
      <c r="AU239" s="236" t="s">
        <v>83</v>
      </c>
      <c r="AY239" s="14" t="s">
        <v>108</v>
      </c>
      <c r="BE239" s="237">
        <f>IF(N239="základní",J239,0)</f>
        <v>0</v>
      </c>
      <c r="BF239" s="237">
        <f>IF(N239="snížená",J239,0)</f>
        <v>0</v>
      </c>
      <c r="BG239" s="237">
        <f>IF(N239="zákl. přenesená",J239,0)</f>
        <v>0</v>
      </c>
      <c r="BH239" s="237">
        <f>IF(N239="sníž. přenesená",J239,0)</f>
        <v>0</v>
      </c>
      <c r="BI239" s="237">
        <f>IF(N239="nulová",J239,0)</f>
        <v>0</v>
      </c>
      <c r="BJ239" s="14" t="s">
        <v>81</v>
      </c>
      <c r="BK239" s="237">
        <f>ROUND(I239*H239,2)</f>
        <v>0</v>
      </c>
      <c r="BL239" s="14" t="s">
        <v>116</v>
      </c>
      <c r="BM239" s="236" t="s">
        <v>374</v>
      </c>
    </row>
    <row r="240" s="2" customFormat="1">
      <c r="A240" s="35"/>
      <c r="B240" s="36"/>
      <c r="C240" s="37"/>
      <c r="D240" s="238" t="s">
        <v>118</v>
      </c>
      <c r="E240" s="37"/>
      <c r="F240" s="239" t="s">
        <v>188</v>
      </c>
      <c r="G240" s="37"/>
      <c r="H240" s="37"/>
      <c r="I240" s="135"/>
      <c r="J240" s="37"/>
      <c r="K240" s="37"/>
      <c r="L240" s="41"/>
      <c r="M240" s="240"/>
      <c r="N240" s="241"/>
      <c r="O240" s="88"/>
      <c r="P240" s="88"/>
      <c r="Q240" s="88"/>
      <c r="R240" s="88"/>
      <c r="S240" s="88"/>
      <c r="T240" s="89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14" t="s">
        <v>118</v>
      </c>
      <c r="AU240" s="14" t="s">
        <v>83</v>
      </c>
    </row>
    <row r="241" s="2" customFormat="1" ht="16.5" customHeight="1">
      <c r="A241" s="35"/>
      <c r="B241" s="36"/>
      <c r="C241" s="225" t="s">
        <v>375</v>
      </c>
      <c r="D241" s="225" t="s">
        <v>111</v>
      </c>
      <c r="E241" s="226" t="s">
        <v>191</v>
      </c>
      <c r="F241" s="227" t="s">
        <v>192</v>
      </c>
      <c r="G241" s="228" t="s">
        <v>114</v>
      </c>
      <c r="H241" s="229">
        <v>4</v>
      </c>
      <c r="I241" s="230"/>
      <c r="J241" s="231">
        <f>ROUND(I241*H241,2)</f>
        <v>0</v>
      </c>
      <c r="K241" s="227" t="s">
        <v>193</v>
      </c>
      <c r="L241" s="41"/>
      <c r="M241" s="232" t="s">
        <v>1</v>
      </c>
      <c r="N241" s="233" t="s">
        <v>41</v>
      </c>
      <c r="O241" s="88"/>
      <c r="P241" s="234">
        <f>O241*H241</f>
        <v>0</v>
      </c>
      <c r="Q241" s="234">
        <v>0</v>
      </c>
      <c r="R241" s="234">
        <f>Q241*H241</f>
        <v>0</v>
      </c>
      <c r="S241" s="234">
        <v>0</v>
      </c>
      <c r="T241" s="235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36" t="s">
        <v>116</v>
      </c>
      <c r="AT241" s="236" t="s">
        <v>111</v>
      </c>
      <c r="AU241" s="236" t="s">
        <v>83</v>
      </c>
      <c r="AY241" s="14" t="s">
        <v>108</v>
      </c>
      <c r="BE241" s="237">
        <f>IF(N241="základní",J241,0)</f>
        <v>0</v>
      </c>
      <c r="BF241" s="237">
        <f>IF(N241="snížená",J241,0)</f>
        <v>0</v>
      </c>
      <c r="BG241" s="237">
        <f>IF(N241="zákl. přenesená",J241,0)</f>
        <v>0</v>
      </c>
      <c r="BH241" s="237">
        <f>IF(N241="sníž. přenesená",J241,0)</f>
        <v>0</v>
      </c>
      <c r="BI241" s="237">
        <f>IF(N241="nulová",J241,0)</f>
        <v>0</v>
      </c>
      <c r="BJ241" s="14" t="s">
        <v>81</v>
      </c>
      <c r="BK241" s="237">
        <f>ROUND(I241*H241,2)</f>
        <v>0</v>
      </c>
      <c r="BL241" s="14" t="s">
        <v>116</v>
      </c>
      <c r="BM241" s="236" t="s">
        <v>376</v>
      </c>
    </row>
    <row r="242" s="2" customFormat="1">
      <c r="A242" s="35"/>
      <c r="B242" s="36"/>
      <c r="C242" s="37"/>
      <c r="D242" s="238" t="s">
        <v>118</v>
      </c>
      <c r="E242" s="37"/>
      <c r="F242" s="239" t="s">
        <v>195</v>
      </c>
      <c r="G242" s="37"/>
      <c r="H242" s="37"/>
      <c r="I242" s="135"/>
      <c r="J242" s="37"/>
      <c r="K242" s="37"/>
      <c r="L242" s="41"/>
      <c r="M242" s="240"/>
      <c r="N242" s="241"/>
      <c r="O242" s="88"/>
      <c r="P242" s="88"/>
      <c r="Q242" s="88"/>
      <c r="R242" s="88"/>
      <c r="S242" s="88"/>
      <c r="T242" s="89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T242" s="14" t="s">
        <v>118</v>
      </c>
      <c r="AU242" s="14" t="s">
        <v>83</v>
      </c>
    </row>
    <row r="243" s="2" customFormat="1" ht="21.75" customHeight="1">
      <c r="A243" s="35"/>
      <c r="B243" s="36"/>
      <c r="C243" s="243" t="s">
        <v>377</v>
      </c>
      <c r="D243" s="243" t="s">
        <v>128</v>
      </c>
      <c r="E243" s="244" t="s">
        <v>378</v>
      </c>
      <c r="F243" s="245" t="s">
        <v>198</v>
      </c>
      <c r="G243" s="246" t="s">
        <v>114</v>
      </c>
      <c r="H243" s="247">
        <v>4</v>
      </c>
      <c r="I243" s="248"/>
      <c r="J243" s="249">
        <f>ROUND(I243*H243,2)</f>
        <v>0</v>
      </c>
      <c r="K243" s="245" t="s">
        <v>124</v>
      </c>
      <c r="L243" s="250"/>
      <c r="M243" s="251" t="s">
        <v>1</v>
      </c>
      <c r="N243" s="252" t="s">
        <v>41</v>
      </c>
      <c r="O243" s="88"/>
      <c r="P243" s="234">
        <f>O243*H243</f>
        <v>0</v>
      </c>
      <c r="Q243" s="234">
        <v>0</v>
      </c>
      <c r="R243" s="234">
        <f>Q243*H243</f>
        <v>0</v>
      </c>
      <c r="S243" s="234">
        <v>0</v>
      </c>
      <c r="T243" s="235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36" t="s">
        <v>131</v>
      </c>
      <c r="AT243" s="236" t="s">
        <v>128</v>
      </c>
      <c r="AU243" s="236" t="s">
        <v>83</v>
      </c>
      <c r="AY243" s="14" t="s">
        <v>108</v>
      </c>
      <c r="BE243" s="237">
        <f>IF(N243="základní",J243,0)</f>
        <v>0</v>
      </c>
      <c r="BF243" s="237">
        <f>IF(N243="snížená",J243,0)</f>
        <v>0</v>
      </c>
      <c r="BG243" s="237">
        <f>IF(N243="zákl. přenesená",J243,0)</f>
        <v>0</v>
      </c>
      <c r="BH243" s="237">
        <f>IF(N243="sníž. přenesená",J243,0)</f>
        <v>0</v>
      </c>
      <c r="BI243" s="237">
        <f>IF(N243="nulová",J243,0)</f>
        <v>0</v>
      </c>
      <c r="BJ243" s="14" t="s">
        <v>81</v>
      </c>
      <c r="BK243" s="237">
        <f>ROUND(I243*H243,2)</f>
        <v>0</v>
      </c>
      <c r="BL243" s="14" t="s">
        <v>116</v>
      </c>
      <c r="BM243" s="236" t="s">
        <v>379</v>
      </c>
    </row>
    <row r="244" s="2" customFormat="1">
      <c r="A244" s="35"/>
      <c r="B244" s="36"/>
      <c r="C244" s="37"/>
      <c r="D244" s="238" t="s">
        <v>118</v>
      </c>
      <c r="E244" s="37"/>
      <c r="F244" s="239" t="s">
        <v>198</v>
      </c>
      <c r="G244" s="37"/>
      <c r="H244" s="37"/>
      <c r="I244" s="135"/>
      <c r="J244" s="37"/>
      <c r="K244" s="37"/>
      <c r="L244" s="41"/>
      <c r="M244" s="240"/>
      <c r="N244" s="241"/>
      <c r="O244" s="88"/>
      <c r="P244" s="88"/>
      <c r="Q244" s="88"/>
      <c r="R244" s="88"/>
      <c r="S244" s="88"/>
      <c r="T244" s="89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T244" s="14" t="s">
        <v>118</v>
      </c>
      <c r="AU244" s="14" t="s">
        <v>83</v>
      </c>
    </row>
    <row r="245" s="2" customFormat="1" ht="16.5" customHeight="1">
      <c r="A245" s="35"/>
      <c r="B245" s="36"/>
      <c r="C245" s="225" t="s">
        <v>380</v>
      </c>
      <c r="D245" s="225" t="s">
        <v>111</v>
      </c>
      <c r="E245" s="226" t="s">
        <v>201</v>
      </c>
      <c r="F245" s="227" t="s">
        <v>202</v>
      </c>
      <c r="G245" s="228" t="s">
        <v>114</v>
      </c>
      <c r="H245" s="229">
        <v>1</v>
      </c>
      <c r="I245" s="230"/>
      <c r="J245" s="231">
        <f>ROUND(I245*H245,2)</f>
        <v>0</v>
      </c>
      <c r="K245" s="227" t="s">
        <v>193</v>
      </c>
      <c r="L245" s="41"/>
      <c r="M245" s="232" t="s">
        <v>1</v>
      </c>
      <c r="N245" s="233" t="s">
        <v>41</v>
      </c>
      <c r="O245" s="88"/>
      <c r="P245" s="234">
        <f>O245*H245</f>
        <v>0</v>
      </c>
      <c r="Q245" s="234">
        <v>0</v>
      </c>
      <c r="R245" s="234">
        <f>Q245*H245</f>
        <v>0</v>
      </c>
      <c r="S245" s="234">
        <v>0</v>
      </c>
      <c r="T245" s="235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36" t="s">
        <v>116</v>
      </c>
      <c r="AT245" s="236" t="s">
        <v>111</v>
      </c>
      <c r="AU245" s="236" t="s">
        <v>83</v>
      </c>
      <c r="AY245" s="14" t="s">
        <v>108</v>
      </c>
      <c r="BE245" s="237">
        <f>IF(N245="základní",J245,0)</f>
        <v>0</v>
      </c>
      <c r="BF245" s="237">
        <f>IF(N245="snížená",J245,0)</f>
        <v>0</v>
      </c>
      <c r="BG245" s="237">
        <f>IF(N245="zákl. přenesená",J245,0)</f>
        <v>0</v>
      </c>
      <c r="BH245" s="237">
        <f>IF(N245="sníž. přenesená",J245,0)</f>
        <v>0</v>
      </c>
      <c r="BI245" s="237">
        <f>IF(N245="nulová",J245,0)</f>
        <v>0</v>
      </c>
      <c r="BJ245" s="14" t="s">
        <v>81</v>
      </c>
      <c r="BK245" s="237">
        <f>ROUND(I245*H245,2)</f>
        <v>0</v>
      </c>
      <c r="BL245" s="14" t="s">
        <v>116</v>
      </c>
      <c r="BM245" s="236" t="s">
        <v>381</v>
      </c>
    </row>
    <row r="246" s="2" customFormat="1">
      <c r="A246" s="35"/>
      <c r="B246" s="36"/>
      <c r="C246" s="37"/>
      <c r="D246" s="238" t="s">
        <v>118</v>
      </c>
      <c r="E246" s="37"/>
      <c r="F246" s="239" t="s">
        <v>204</v>
      </c>
      <c r="G246" s="37"/>
      <c r="H246" s="37"/>
      <c r="I246" s="135"/>
      <c r="J246" s="37"/>
      <c r="K246" s="37"/>
      <c r="L246" s="41"/>
      <c r="M246" s="240"/>
      <c r="N246" s="241"/>
      <c r="O246" s="88"/>
      <c r="P246" s="88"/>
      <c r="Q246" s="88"/>
      <c r="R246" s="88"/>
      <c r="S246" s="88"/>
      <c r="T246" s="89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T246" s="14" t="s">
        <v>118</v>
      </c>
      <c r="AU246" s="14" t="s">
        <v>83</v>
      </c>
    </row>
    <row r="247" s="2" customFormat="1" ht="16.5" customHeight="1">
      <c r="A247" s="35"/>
      <c r="B247" s="36"/>
      <c r="C247" s="243" t="s">
        <v>382</v>
      </c>
      <c r="D247" s="243" t="s">
        <v>128</v>
      </c>
      <c r="E247" s="244" t="s">
        <v>383</v>
      </c>
      <c r="F247" s="245" t="s">
        <v>206</v>
      </c>
      <c r="G247" s="246" t="s">
        <v>114</v>
      </c>
      <c r="H247" s="247">
        <v>1</v>
      </c>
      <c r="I247" s="248"/>
      <c r="J247" s="249">
        <f>ROUND(I247*H247,2)</f>
        <v>0</v>
      </c>
      <c r="K247" s="245" t="s">
        <v>124</v>
      </c>
      <c r="L247" s="250"/>
      <c r="M247" s="251" t="s">
        <v>1</v>
      </c>
      <c r="N247" s="252" t="s">
        <v>41</v>
      </c>
      <c r="O247" s="88"/>
      <c r="P247" s="234">
        <f>O247*H247</f>
        <v>0</v>
      </c>
      <c r="Q247" s="234">
        <v>0</v>
      </c>
      <c r="R247" s="234">
        <f>Q247*H247</f>
        <v>0</v>
      </c>
      <c r="S247" s="234">
        <v>0</v>
      </c>
      <c r="T247" s="235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36" t="s">
        <v>131</v>
      </c>
      <c r="AT247" s="236" t="s">
        <v>128</v>
      </c>
      <c r="AU247" s="236" t="s">
        <v>83</v>
      </c>
      <c r="AY247" s="14" t="s">
        <v>108</v>
      </c>
      <c r="BE247" s="237">
        <f>IF(N247="základní",J247,0)</f>
        <v>0</v>
      </c>
      <c r="BF247" s="237">
        <f>IF(N247="snížená",J247,0)</f>
        <v>0</v>
      </c>
      <c r="BG247" s="237">
        <f>IF(N247="zákl. přenesená",J247,0)</f>
        <v>0</v>
      </c>
      <c r="BH247" s="237">
        <f>IF(N247="sníž. přenesená",J247,0)</f>
        <v>0</v>
      </c>
      <c r="BI247" s="237">
        <f>IF(N247="nulová",J247,0)</f>
        <v>0</v>
      </c>
      <c r="BJ247" s="14" t="s">
        <v>81</v>
      </c>
      <c r="BK247" s="237">
        <f>ROUND(I247*H247,2)</f>
        <v>0</v>
      </c>
      <c r="BL247" s="14" t="s">
        <v>116</v>
      </c>
      <c r="BM247" s="236" t="s">
        <v>384</v>
      </c>
    </row>
    <row r="248" s="2" customFormat="1">
      <c r="A248" s="35"/>
      <c r="B248" s="36"/>
      <c r="C248" s="37"/>
      <c r="D248" s="238" t="s">
        <v>118</v>
      </c>
      <c r="E248" s="37"/>
      <c r="F248" s="239" t="s">
        <v>208</v>
      </c>
      <c r="G248" s="37"/>
      <c r="H248" s="37"/>
      <c r="I248" s="135"/>
      <c r="J248" s="37"/>
      <c r="K248" s="37"/>
      <c r="L248" s="41"/>
      <c r="M248" s="240"/>
      <c r="N248" s="241"/>
      <c r="O248" s="88"/>
      <c r="P248" s="88"/>
      <c r="Q248" s="88"/>
      <c r="R248" s="88"/>
      <c r="S248" s="88"/>
      <c r="T248" s="89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T248" s="14" t="s">
        <v>118</v>
      </c>
      <c r="AU248" s="14" t="s">
        <v>83</v>
      </c>
    </row>
    <row r="249" s="2" customFormat="1" ht="21.75" customHeight="1">
      <c r="A249" s="35"/>
      <c r="B249" s="36"/>
      <c r="C249" s="225" t="s">
        <v>385</v>
      </c>
      <c r="D249" s="225" t="s">
        <v>111</v>
      </c>
      <c r="E249" s="226" t="s">
        <v>210</v>
      </c>
      <c r="F249" s="227" t="s">
        <v>211</v>
      </c>
      <c r="G249" s="228" t="s">
        <v>114</v>
      </c>
      <c r="H249" s="229">
        <v>6</v>
      </c>
      <c r="I249" s="230"/>
      <c r="J249" s="231">
        <f>ROUND(I249*H249,2)</f>
        <v>0</v>
      </c>
      <c r="K249" s="227" t="s">
        <v>193</v>
      </c>
      <c r="L249" s="41"/>
      <c r="M249" s="232" t="s">
        <v>1</v>
      </c>
      <c r="N249" s="233" t="s">
        <v>41</v>
      </c>
      <c r="O249" s="88"/>
      <c r="P249" s="234">
        <f>O249*H249</f>
        <v>0</v>
      </c>
      <c r="Q249" s="234">
        <v>0</v>
      </c>
      <c r="R249" s="234">
        <f>Q249*H249</f>
        <v>0</v>
      </c>
      <c r="S249" s="234">
        <v>0</v>
      </c>
      <c r="T249" s="235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36" t="s">
        <v>116</v>
      </c>
      <c r="AT249" s="236" t="s">
        <v>111</v>
      </c>
      <c r="AU249" s="236" t="s">
        <v>83</v>
      </c>
      <c r="AY249" s="14" t="s">
        <v>108</v>
      </c>
      <c r="BE249" s="237">
        <f>IF(N249="základní",J249,0)</f>
        <v>0</v>
      </c>
      <c r="BF249" s="237">
        <f>IF(N249="snížená",J249,0)</f>
        <v>0</v>
      </c>
      <c r="BG249" s="237">
        <f>IF(N249="zákl. přenesená",J249,0)</f>
        <v>0</v>
      </c>
      <c r="BH249" s="237">
        <f>IF(N249="sníž. přenesená",J249,0)</f>
        <v>0</v>
      </c>
      <c r="BI249" s="237">
        <f>IF(N249="nulová",J249,0)</f>
        <v>0</v>
      </c>
      <c r="BJ249" s="14" t="s">
        <v>81</v>
      </c>
      <c r="BK249" s="237">
        <f>ROUND(I249*H249,2)</f>
        <v>0</v>
      </c>
      <c r="BL249" s="14" t="s">
        <v>116</v>
      </c>
      <c r="BM249" s="236" t="s">
        <v>386</v>
      </c>
    </row>
    <row r="250" s="2" customFormat="1">
      <c r="A250" s="35"/>
      <c r="B250" s="36"/>
      <c r="C250" s="37"/>
      <c r="D250" s="238" t="s">
        <v>118</v>
      </c>
      <c r="E250" s="37"/>
      <c r="F250" s="239" t="s">
        <v>213</v>
      </c>
      <c r="G250" s="37"/>
      <c r="H250" s="37"/>
      <c r="I250" s="135"/>
      <c r="J250" s="37"/>
      <c r="K250" s="37"/>
      <c r="L250" s="41"/>
      <c r="M250" s="240"/>
      <c r="N250" s="241"/>
      <c r="O250" s="88"/>
      <c r="P250" s="88"/>
      <c r="Q250" s="88"/>
      <c r="R250" s="88"/>
      <c r="S250" s="88"/>
      <c r="T250" s="89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T250" s="14" t="s">
        <v>118</v>
      </c>
      <c r="AU250" s="14" t="s">
        <v>83</v>
      </c>
    </row>
    <row r="251" s="2" customFormat="1" ht="16.5" customHeight="1">
      <c r="A251" s="35"/>
      <c r="B251" s="36"/>
      <c r="C251" s="243" t="s">
        <v>387</v>
      </c>
      <c r="D251" s="243" t="s">
        <v>128</v>
      </c>
      <c r="E251" s="244" t="s">
        <v>388</v>
      </c>
      <c r="F251" s="245" t="s">
        <v>389</v>
      </c>
      <c r="G251" s="246" t="s">
        <v>114</v>
      </c>
      <c r="H251" s="247">
        <v>5</v>
      </c>
      <c r="I251" s="248"/>
      <c r="J251" s="249">
        <f>ROUND(I251*H251,2)</f>
        <v>0</v>
      </c>
      <c r="K251" s="245" t="s">
        <v>124</v>
      </c>
      <c r="L251" s="250"/>
      <c r="M251" s="251" t="s">
        <v>1</v>
      </c>
      <c r="N251" s="252" t="s">
        <v>41</v>
      </c>
      <c r="O251" s="88"/>
      <c r="P251" s="234">
        <f>O251*H251</f>
        <v>0</v>
      </c>
      <c r="Q251" s="234">
        <v>0.0033999999999999998</v>
      </c>
      <c r="R251" s="234">
        <f>Q251*H251</f>
        <v>0.016999999999999998</v>
      </c>
      <c r="S251" s="234">
        <v>0</v>
      </c>
      <c r="T251" s="235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36" t="s">
        <v>131</v>
      </c>
      <c r="AT251" s="236" t="s">
        <v>128</v>
      </c>
      <c r="AU251" s="236" t="s">
        <v>83</v>
      </c>
      <c r="AY251" s="14" t="s">
        <v>108</v>
      </c>
      <c r="BE251" s="237">
        <f>IF(N251="základní",J251,0)</f>
        <v>0</v>
      </c>
      <c r="BF251" s="237">
        <f>IF(N251="snížená",J251,0)</f>
        <v>0</v>
      </c>
      <c r="BG251" s="237">
        <f>IF(N251="zákl. přenesená",J251,0)</f>
        <v>0</v>
      </c>
      <c r="BH251" s="237">
        <f>IF(N251="sníž. přenesená",J251,0)</f>
        <v>0</v>
      </c>
      <c r="BI251" s="237">
        <f>IF(N251="nulová",J251,0)</f>
        <v>0</v>
      </c>
      <c r="BJ251" s="14" t="s">
        <v>81</v>
      </c>
      <c r="BK251" s="237">
        <f>ROUND(I251*H251,2)</f>
        <v>0</v>
      </c>
      <c r="BL251" s="14" t="s">
        <v>116</v>
      </c>
      <c r="BM251" s="236" t="s">
        <v>390</v>
      </c>
    </row>
    <row r="252" s="2" customFormat="1">
      <c r="A252" s="35"/>
      <c r="B252" s="36"/>
      <c r="C252" s="37"/>
      <c r="D252" s="238" t="s">
        <v>118</v>
      </c>
      <c r="E252" s="37"/>
      <c r="F252" s="239" t="s">
        <v>391</v>
      </c>
      <c r="G252" s="37"/>
      <c r="H252" s="37"/>
      <c r="I252" s="135"/>
      <c r="J252" s="37"/>
      <c r="K252" s="37"/>
      <c r="L252" s="41"/>
      <c r="M252" s="240"/>
      <c r="N252" s="241"/>
      <c r="O252" s="88"/>
      <c r="P252" s="88"/>
      <c r="Q252" s="88"/>
      <c r="R252" s="88"/>
      <c r="S252" s="88"/>
      <c r="T252" s="89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T252" s="14" t="s">
        <v>118</v>
      </c>
      <c r="AU252" s="14" t="s">
        <v>83</v>
      </c>
    </row>
    <row r="253" s="2" customFormat="1" ht="21.75" customHeight="1">
      <c r="A253" s="35"/>
      <c r="B253" s="36"/>
      <c r="C253" s="225" t="s">
        <v>392</v>
      </c>
      <c r="D253" s="225" t="s">
        <v>111</v>
      </c>
      <c r="E253" s="226" t="s">
        <v>220</v>
      </c>
      <c r="F253" s="227" t="s">
        <v>221</v>
      </c>
      <c r="G253" s="228" t="s">
        <v>114</v>
      </c>
      <c r="H253" s="229">
        <v>1</v>
      </c>
      <c r="I253" s="230"/>
      <c r="J253" s="231">
        <f>ROUND(I253*H253,2)</f>
        <v>0</v>
      </c>
      <c r="K253" s="227" t="s">
        <v>115</v>
      </c>
      <c r="L253" s="41"/>
      <c r="M253" s="232" t="s">
        <v>1</v>
      </c>
      <c r="N253" s="233" t="s">
        <v>41</v>
      </c>
      <c r="O253" s="88"/>
      <c r="P253" s="234">
        <f>O253*H253</f>
        <v>0</v>
      </c>
      <c r="Q253" s="234">
        <v>0</v>
      </c>
      <c r="R253" s="234">
        <f>Q253*H253</f>
        <v>0</v>
      </c>
      <c r="S253" s="234">
        <v>0</v>
      </c>
      <c r="T253" s="235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36" t="s">
        <v>116</v>
      </c>
      <c r="AT253" s="236" t="s">
        <v>111</v>
      </c>
      <c r="AU253" s="236" t="s">
        <v>83</v>
      </c>
      <c r="AY253" s="14" t="s">
        <v>108</v>
      </c>
      <c r="BE253" s="237">
        <f>IF(N253="základní",J253,0)</f>
        <v>0</v>
      </c>
      <c r="BF253" s="237">
        <f>IF(N253="snížená",J253,0)</f>
        <v>0</v>
      </c>
      <c r="BG253" s="237">
        <f>IF(N253="zákl. přenesená",J253,0)</f>
        <v>0</v>
      </c>
      <c r="BH253" s="237">
        <f>IF(N253="sníž. přenesená",J253,0)</f>
        <v>0</v>
      </c>
      <c r="BI253" s="237">
        <f>IF(N253="nulová",J253,0)</f>
        <v>0</v>
      </c>
      <c r="BJ253" s="14" t="s">
        <v>81</v>
      </c>
      <c r="BK253" s="237">
        <f>ROUND(I253*H253,2)</f>
        <v>0</v>
      </c>
      <c r="BL253" s="14" t="s">
        <v>116</v>
      </c>
      <c r="BM253" s="236" t="s">
        <v>393</v>
      </c>
    </row>
    <row r="254" s="2" customFormat="1">
      <c r="A254" s="35"/>
      <c r="B254" s="36"/>
      <c r="C254" s="37"/>
      <c r="D254" s="238" t="s">
        <v>118</v>
      </c>
      <c r="E254" s="37"/>
      <c r="F254" s="239" t="s">
        <v>223</v>
      </c>
      <c r="G254" s="37"/>
      <c r="H254" s="37"/>
      <c r="I254" s="135"/>
      <c r="J254" s="37"/>
      <c r="K254" s="37"/>
      <c r="L254" s="41"/>
      <c r="M254" s="240"/>
      <c r="N254" s="241"/>
      <c r="O254" s="88"/>
      <c r="P254" s="88"/>
      <c r="Q254" s="88"/>
      <c r="R254" s="88"/>
      <c r="S254" s="88"/>
      <c r="T254" s="89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T254" s="14" t="s">
        <v>118</v>
      </c>
      <c r="AU254" s="14" t="s">
        <v>83</v>
      </c>
    </row>
    <row r="255" s="2" customFormat="1" ht="16.5" customHeight="1">
      <c r="A255" s="35"/>
      <c r="B255" s="36"/>
      <c r="C255" s="243" t="s">
        <v>394</v>
      </c>
      <c r="D255" s="243" t="s">
        <v>128</v>
      </c>
      <c r="E255" s="244" t="s">
        <v>395</v>
      </c>
      <c r="F255" s="245" t="s">
        <v>396</v>
      </c>
      <c r="G255" s="246" t="s">
        <v>114</v>
      </c>
      <c r="H255" s="247">
        <v>1</v>
      </c>
      <c r="I255" s="248"/>
      <c r="J255" s="249">
        <f>ROUND(I255*H255,2)</f>
        <v>0</v>
      </c>
      <c r="K255" s="245" t="s">
        <v>124</v>
      </c>
      <c r="L255" s="250"/>
      <c r="M255" s="251" t="s">
        <v>1</v>
      </c>
      <c r="N255" s="252" t="s">
        <v>41</v>
      </c>
      <c r="O255" s="88"/>
      <c r="P255" s="234">
        <f>O255*H255</f>
        <v>0</v>
      </c>
      <c r="Q255" s="234">
        <v>0.0058999999999999999</v>
      </c>
      <c r="R255" s="234">
        <f>Q255*H255</f>
        <v>0.0058999999999999999</v>
      </c>
      <c r="S255" s="234">
        <v>0</v>
      </c>
      <c r="T255" s="235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36" t="s">
        <v>131</v>
      </c>
      <c r="AT255" s="236" t="s">
        <v>128</v>
      </c>
      <c r="AU255" s="236" t="s">
        <v>83</v>
      </c>
      <c r="AY255" s="14" t="s">
        <v>108</v>
      </c>
      <c r="BE255" s="237">
        <f>IF(N255="základní",J255,0)</f>
        <v>0</v>
      </c>
      <c r="BF255" s="237">
        <f>IF(N255="snížená",J255,0)</f>
        <v>0</v>
      </c>
      <c r="BG255" s="237">
        <f>IF(N255="zákl. přenesená",J255,0)</f>
        <v>0</v>
      </c>
      <c r="BH255" s="237">
        <f>IF(N255="sníž. přenesená",J255,0)</f>
        <v>0</v>
      </c>
      <c r="BI255" s="237">
        <f>IF(N255="nulová",J255,0)</f>
        <v>0</v>
      </c>
      <c r="BJ255" s="14" t="s">
        <v>81</v>
      </c>
      <c r="BK255" s="237">
        <f>ROUND(I255*H255,2)</f>
        <v>0</v>
      </c>
      <c r="BL255" s="14" t="s">
        <v>116</v>
      </c>
      <c r="BM255" s="236" t="s">
        <v>397</v>
      </c>
    </row>
    <row r="256" s="2" customFormat="1">
      <c r="A256" s="35"/>
      <c r="B256" s="36"/>
      <c r="C256" s="37"/>
      <c r="D256" s="238" t="s">
        <v>118</v>
      </c>
      <c r="E256" s="37"/>
      <c r="F256" s="239" t="s">
        <v>396</v>
      </c>
      <c r="G256" s="37"/>
      <c r="H256" s="37"/>
      <c r="I256" s="135"/>
      <c r="J256" s="37"/>
      <c r="K256" s="37"/>
      <c r="L256" s="41"/>
      <c r="M256" s="240"/>
      <c r="N256" s="241"/>
      <c r="O256" s="88"/>
      <c r="P256" s="88"/>
      <c r="Q256" s="88"/>
      <c r="R256" s="88"/>
      <c r="S256" s="88"/>
      <c r="T256" s="89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T256" s="14" t="s">
        <v>118</v>
      </c>
      <c r="AU256" s="14" t="s">
        <v>83</v>
      </c>
    </row>
    <row r="257" s="2" customFormat="1" ht="21.75" customHeight="1">
      <c r="A257" s="35"/>
      <c r="B257" s="36"/>
      <c r="C257" s="225" t="s">
        <v>398</v>
      </c>
      <c r="D257" s="225" t="s">
        <v>111</v>
      </c>
      <c r="E257" s="226" t="s">
        <v>229</v>
      </c>
      <c r="F257" s="227" t="s">
        <v>230</v>
      </c>
      <c r="G257" s="228" t="s">
        <v>114</v>
      </c>
      <c r="H257" s="229">
        <v>7</v>
      </c>
      <c r="I257" s="230"/>
      <c r="J257" s="231">
        <f>ROUND(I257*H257,2)</f>
        <v>0</v>
      </c>
      <c r="K257" s="227" t="s">
        <v>115</v>
      </c>
      <c r="L257" s="41"/>
      <c r="M257" s="232" t="s">
        <v>1</v>
      </c>
      <c r="N257" s="233" t="s">
        <v>41</v>
      </c>
      <c r="O257" s="88"/>
      <c r="P257" s="234">
        <f>O257*H257</f>
        <v>0</v>
      </c>
      <c r="Q257" s="234">
        <v>0</v>
      </c>
      <c r="R257" s="234">
        <f>Q257*H257</f>
        <v>0</v>
      </c>
      <c r="S257" s="234">
        <v>0</v>
      </c>
      <c r="T257" s="235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36" t="s">
        <v>148</v>
      </c>
      <c r="AT257" s="236" t="s">
        <v>111</v>
      </c>
      <c r="AU257" s="236" t="s">
        <v>83</v>
      </c>
      <c r="AY257" s="14" t="s">
        <v>108</v>
      </c>
      <c r="BE257" s="237">
        <f>IF(N257="základní",J257,0)</f>
        <v>0</v>
      </c>
      <c r="BF257" s="237">
        <f>IF(N257="snížená",J257,0)</f>
        <v>0</v>
      </c>
      <c r="BG257" s="237">
        <f>IF(N257="zákl. přenesená",J257,0)</f>
        <v>0</v>
      </c>
      <c r="BH257" s="237">
        <f>IF(N257="sníž. přenesená",J257,0)</f>
        <v>0</v>
      </c>
      <c r="BI257" s="237">
        <f>IF(N257="nulová",J257,0)</f>
        <v>0</v>
      </c>
      <c r="BJ257" s="14" t="s">
        <v>81</v>
      </c>
      <c r="BK257" s="237">
        <f>ROUND(I257*H257,2)</f>
        <v>0</v>
      </c>
      <c r="BL257" s="14" t="s">
        <v>148</v>
      </c>
      <c r="BM257" s="236" t="s">
        <v>399</v>
      </c>
    </row>
    <row r="258" s="2" customFormat="1">
      <c r="A258" s="35"/>
      <c r="B258" s="36"/>
      <c r="C258" s="37"/>
      <c r="D258" s="238" t="s">
        <v>118</v>
      </c>
      <c r="E258" s="37"/>
      <c r="F258" s="239" t="s">
        <v>232</v>
      </c>
      <c r="G258" s="37"/>
      <c r="H258" s="37"/>
      <c r="I258" s="135"/>
      <c r="J258" s="37"/>
      <c r="K258" s="37"/>
      <c r="L258" s="41"/>
      <c r="M258" s="240"/>
      <c r="N258" s="241"/>
      <c r="O258" s="88"/>
      <c r="P258" s="88"/>
      <c r="Q258" s="88"/>
      <c r="R258" s="88"/>
      <c r="S258" s="88"/>
      <c r="T258" s="89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T258" s="14" t="s">
        <v>118</v>
      </c>
      <c r="AU258" s="14" t="s">
        <v>83</v>
      </c>
    </row>
    <row r="259" s="2" customFormat="1" ht="16.5" customHeight="1">
      <c r="A259" s="35"/>
      <c r="B259" s="36"/>
      <c r="C259" s="243" t="s">
        <v>400</v>
      </c>
      <c r="D259" s="243" t="s">
        <v>128</v>
      </c>
      <c r="E259" s="244" t="s">
        <v>401</v>
      </c>
      <c r="F259" s="245" t="s">
        <v>183</v>
      </c>
      <c r="G259" s="246" t="s">
        <v>114</v>
      </c>
      <c r="H259" s="247">
        <v>7</v>
      </c>
      <c r="I259" s="248"/>
      <c r="J259" s="249">
        <f>ROUND(I259*H259,2)</f>
        <v>0</v>
      </c>
      <c r="K259" s="245" t="s">
        <v>124</v>
      </c>
      <c r="L259" s="250"/>
      <c r="M259" s="251" t="s">
        <v>1</v>
      </c>
      <c r="N259" s="252" t="s">
        <v>41</v>
      </c>
      <c r="O259" s="88"/>
      <c r="P259" s="234">
        <f>O259*H259</f>
        <v>0</v>
      </c>
      <c r="Q259" s="234">
        <v>0</v>
      </c>
      <c r="R259" s="234">
        <f>Q259*H259</f>
        <v>0</v>
      </c>
      <c r="S259" s="234">
        <v>0</v>
      </c>
      <c r="T259" s="235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36" t="s">
        <v>131</v>
      </c>
      <c r="AT259" s="236" t="s">
        <v>128</v>
      </c>
      <c r="AU259" s="236" t="s">
        <v>83</v>
      </c>
      <c r="AY259" s="14" t="s">
        <v>108</v>
      </c>
      <c r="BE259" s="237">
        <f>IF(N259="základní",J259,0)</f>
        <v>0</v>
      </c>
      <c r="BF259" s="237">
        <f>IF(N259="snížená",J259,0)</f>
        <v>0</v>
      </c>
      <c r="BG259" s="237">
        <f>IF(N259="zákl. přenesená",J259,0)</f>
        <v>0</v>
      </c>
      <c r="BH259" s="237">
        <f>IF(N259="sníž. přenesená",J259,0)</f>
        <v>0</v>
      </c>
      <c r="BI259" s="237">
        <f>IF(N259="nulová",J259,0)</f>
        <v>0</v>
      </c>
      <c r="BJ259" s="14" t="s">
        <v>81</v>
      </c>
      <c r="BK259" s="237">
        <f>ROUND(I259*H259,2)</f>
        <v>0</v>
      </c>
      <c r="BL259" s="14" t="s">
        <v>116</v>
      </c>
      <c r="BM259" s="236" t="s">
        <v>402</v>
      </c>
    </row>
    <row r="260" s="2" customFormat="1">
      <c r="A260" s="35"/>
      <c r="B260" s="36"/>
      <c r="C260" s="37"/>
      <c r="D260" s="238" t="s">
        <v>118</v>
      </c>
      <c r="E260" s="37"/>
      <c r="F260" s="239" t="s">
        <v>237</v>
      </c>
      <c r="G260" s="37"/>
      <c r="H260" s="37"/>
      <c r="I260" s="135"/>
      <c r="J260" s="37"/>
      <c r="K260" s="37"/>
      <c r="L260" s="41"/>
      <c r="M260" s="240"/>
      <c r="N260" s="241"/>
      <c r="O260" s="88"/>
      <c r="P260" s="88"/>
      <c r="Q260" s="88"/>
      <c r="R260" s="88"/>
      <c r="S260" s="88"/>
      <c r="T260" s="89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T260" s="14" t="s">
        <v>118</v>
      </c>
      <c r="AU260" s="14" t="s">
        <v>83</v>
      </c>
    </row>
    <row r="261" s="2" customFormat="1" ht="16.5" customHeight="1">
      <c r="A261" s="35"/>
      <c r="B261" s="36"/>
      <c r="C261" s="243" t="s">
        <v>403</v>
      </c>
      <c r="D261" s="243" t="s">
        <v>128</v>
      </c>
      <c r="E261" s="244" t="s">
        <v>404</v>
      </c>
      <c r="F261" s="245" t="s">
        <v>240</v>
      </c>
      <c r="G261" s="246" t="s">
        <v>114</v>
      </c>
      <c r="H261" s="247">
        <v>6</v>
      </c>
      <c r="I261" s="248"/>
      <c r="J261" s="249">
        <f>ROUND(I261*H261,2)</f>
        <v>0</v>
      </c>
      <c r="K261" s="245" t="s">
        <v>124</v>
      </c>
      <c r="L261" s="250"/>
      <c r="M261" s="251" t="s">
        <v>1</v>
      </c>
      <c r="N261" s="252" t="s">
        <v>41</v>
      </c>
      <c r="O261" s="88"/>
      <c r="P261" s="234">
        <f>O261*H261</f>
        <v>0</v>
      </c>
      <c r="Q261" s="234">
        <v>0</v>
      </c>
      <c r="R261" s="234">
        <f>Q261*H261</f>
        <v>0</v>
      </c>
      <c r="S261" s="234">
        <v>0</v>
      </c>
      <c r="T261" s="235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36" t="s">
        <v>131</v>
      </c>
      <c r="AT261" s="236" t="s">
        <v>128</v>
      </c>
      <c r="AU261" s="236" t="s">
        <v>83</v>
      </c>
      <c r="AY261" s="14" t="s">
        <v>108</v>
      </c>
      <c r="BE261" s="237">
        <f>IF(N261="základní",J261,0)</f>
        <v>0</v>
      </c>
      <c r="BF261" s="237">
        <f>IF(N261="snížená",J261,0)</f>
        <v>0</v>
      </c>
      <c r="BG261" s="237">
        <f>IF(N261="zákl. přenesená",J261,0)</f>
        <v>0</v>
      </c>
      <c r="BH261" s="237">
        <f>IF(N261="sníž. přenesená",J261,0)</f>
        <v>0</v>
      </c>
      <c r="BI261" s="237">
        <f>IF(N261="nulová",J261,0)</f>
        <v>0</v>
      </c>
      <c r="BJ261" s="14" t="s">
        <v>81</v>
      </c>
      <c r="BK261" s="237">
        <f>ROUND(I261*H261,2)</f>
        <v>0</v>
      </c>
      <c r="BL261" s="14" t="s">
        <v>116</v>
      </c>
      <c r="BM261" s="236" t="s">
        <v>405</v>
      </c>
    </row>
    <row r="262" s="2" customFormat="1">
      <c r="A262" s="35"/>
      <c r="B262" s="36"/>
      <c r="C262" s="37"/>
      <c r="D262" s="238" t="s">
        <v>118</v>
      </c>
      <c r="E262" s="37"/>
      <c r="F262" s="239" t="s">
        <v>240</v>
      </c>
      <c r="G262" s="37"/>
      <c r="H262" s="37"/>
      <c r="I262" s="135"/>
      <c r="J262" s="37"/>
      <c r="K262" s="37"/>
      <c r="L262" s="41"/>
      <c r="M262" s="240"/>
      <c r="N262" s="241"/>
      <c r="O262" s="88"/>
      <c r="P262" s="88"/>
      <c r="Q262" s="88"/>
      <c r="R262" s="88"/>
      <c r="S262" s="88"/>
      <c r="T262" s="89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T262" s="14" t="s">
        <v>118</v>
      </c>
      <c r="AU262" s="14" t="s">
        <v>83</v>
      </c>
    </row>
    <row r="263" s="2" customFormat="1" ht="16.5" customHeight="1">
      <c r="A263" s="35"/>
      <c r="B263" s="36"/>
      <c r="C263" s="225" t="s">
        <v>406</v>
      </c>
      <c r="D263" s="225" t="s">
        <v>111</v>
      </c>
      <c r="E263" s="226" t="s">
        <v>243</v>
      </c>
      <c r="F263" s="227" t="s">
        <v>244</v>
      </c>
      <c r="G263" s="228" t="s">
        <v>114</v>
      </c>
      <c r="H263" s="229">
        <v>10</v>
      </c>
      <c r="I263" s="230"/>
      <c r="J263" s="231">
        <f>ROUND(I263*H263,2)</f>
        <v>0</v>
      </c>
      <c r="K263" s="227" t="s">
        <v>115</v>
      </c>
      <c r="L263" s="41"/>
      <c r="M263" s="232" t="s">
        <v>1</v>
      </c>
      <c r="N263" s="233" t="s">
        <v>41</v>
      </c>
      <c r="O263" s="88"/>
      <c r="P263" s="234">
        <f>O263*H263</f>
        <v>0</v>
      </c>
      <c r="Q263" s="234">
        <v>0</v>
      </c>
      <c r="R263" s="234">
        <f>Q263*H263</f>
        <v>0</v>
      </c>
      <c r="S263" s="234">
        <v>0</v>
      </c>
      <c r="T263" s="235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36" t="s">
        <v>116</v>
      </c>
      <c r="AT263" s="236" t="s">
        <v>111</v>
      </c>
      <c r="AU263" s="236" t="s">
        <v>83</v>
      </c>
      <c r="AY263" s="14" t="s">
        <v>108</v>
      </c>
      <c r="BE263" s="237">
        <f>IF(N263="základní",J263,0)</f>
        <v>0</v>
      </c>
      <c r="BF263" s="237">
        <f>IF(N263="snížená",J263,0)</f>
        <v>0</v>
      </c>
      <c r="BG263" s="237">
        <f>IF(N263="zákl. přenesená",J263,0)</f>
        <v>0</v>
      </c>
      <c r="BH263" s="237">
        <f>IF(N263="sníž. přenesená",J263,0)</f>
        <v>0</v>
      </c>
      <c r="BI263" s="237">
        <f>IF(N263="nulová",J263,0)</f>
        <v>0</v>
      </c>
      <c r="BJ263" s="14" t="s">
        <v>81</v>
      </c>
      <c r="BK263" s="237">
        <f>ROUND(I263*H263,2)</f>
        <v>0</v>
      </c>
      <c r="BL263" s="14" t="s">
        <v>116</v>
      </c>
      <c r="BM263" s="236" t="s">
        <v>407</v>
      </c>
    </row>
    <row r="264" s="2" customFormat="1">
      <c r="A264" s="35"/>
      <c r="B264" s="36"/>
      <c r="C264" s="37"/>
      <c r="D264" s="238" t="s">
        <v>118</v>
      </c>
      <c r="E264" s="37"/>
      <c r="F264" s="239" t="s">
        <v>246</v>
      </c>
      <c r="G264" s="37"/>
      <c r="H264" s="37"/>
      <c r="I264" s="135"/>
      <c r="J264" s="37"/>
      <c r="K264" s="37"/>
      <c r="L264" s="41"/>
      <c r="M264" s="240"/>
      <c r="N264" s="241"/>
      <c r="O264" s="88"/>
      <c r="P264" s="88"/>
      <c r="Q264" s="88"/>
      <c r="R264" s="88"/>
      <c r="S264" s="88"/>
      <c r="T264" s="89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T264" s="14" t="s">
        <v>118</v>
      </c>
      <c r="AU264" s="14" t="s">
        <v>83</v>
      </c>
    </row>
    <row r="265" s="2" customFormat="1" ht="16.5" customHeight="1">
      <c r="A265" s="35"/>
      <c r="B265" s="36"/>
      <c r="C265" s="243" t="s">
        <v>408</v>
      </c>
      <c r="D265" s="243" t="s">
        <v>128</v>
      </c>
      <c r="E265" s="244" t="s">
        <v>409</v>
      </c>
      <c r="F265" s="245" t="s">
        <v>249</v>
      </c>
      <c r="G265" s="246" t="s">
        <v>114</v>
      </c>
      <c r="H265" s="247">
        <v>2</v>
      </c>
      <c r="I265" s="248"/>
      <c r="J265" s="249">
        <f>ROUND(I265*H265,2)</f>
        <v>0</v>
      </c>
      <c r="K265" s="245" t="s">
        <v>124</v>
      </c>
      <c r="L265" s="250"/>
      <c r="M265" s="251" t="s">
        <v>1</v>
      </c>
      <c r="N265" s="252" t="s">
        <v>41</v>
      </c>
      <c r="O265" s="88"/>
      <c r="P265" s="234">
        <f>O265*H265</f>
        <v>0</v>
      </c>
      <c r="Q265" s="234">
        <v>0</v>
      </c>
      <c r="R265" s="234">
        <f>Q265*H265</f>
        <v>0</v>
      </c>
      <c r="S265" s="234">
        <v>0</v>
      </c>
      <c r="T265" s="235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36" t="s">
        <v>131</v>
      </c>
      <c r="AT265" s="236" t="s">
        <v>128</v>
      </c>
      <c r="AU265" s="236" t="s">
        <v>83</v>
      </c>
      <c r="AY265" s="14" t="s">
        <v>108</v>
      </c>
      <c r="BE265" s="237">
        <f>IF(N265="základní",J265,0)</f>
        <v>0</v>
      </c>
      <c r="BF265" s="237">
        <f>IF(N265="snížená",J265,0)</f>
        <v>0</v>
      </c>
      <c r="BG265" s="237">
        <f>IF(N265="zákl. přenesená",J265,0)</f>
        <v>0</v>
      </c>
      <c r="BH265" s="237">
        <f>IF(N265="sníž. přenesená",J265,0)</f>
        <v>0</v>
      </c>
      <c r="BI265" s="237">
        <f>IF(N265="nulová",J265,0)</f>
        <v>0</v>
      </c>
      <c r="BJ265" s="14" t="s">
        <v>81</v>
      </c>
      <c r="BK265" s="237">
        <f>ROUND(I265*H265,2)</f>
        <v>0</v>
      </c>
      <c r="BL265" s="14" t="s">
        <v>116</v>
      </c>
      <c r="BM265" s="236" t="s">
        <v>410</v>
      </c>
    </row>
    <row r="266" s="2" customFormat="1">
      <c r="A266" s="35"/>
      <c r="B266" s="36"/>
      <c r="C266" s="37"/>
      <c r="D266" s="238" t="s">
        <v>118</v>
      </c>
      <c r="E266" s="37"/>
      <c r="F266" s="239" t="s">
        <v>249</v>
      </c>
      <c r="G266" s="37"/>
      <c r="H266" s="37"/>
      <c r="I266" s="135"/>
      <c r="J266" s="37"/>
      <c r="K266" s="37"/>
      <c r="L266" s="41"/>
      <c r="M266" s="240"/>
      <c r="N266" s="241"/>
      <c r="O266" s="88"/>
      <c r="P266" s="88"/>
      <c r="Q266" s="88"/>
      <c r="R266" s="88"/>
      <c r="S266" s="88"/>
      <c r="T266" s="89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T266" s="14" t="s">
        <v>118</v>
      </c>
      <c r="AU266" s="14" t="s">
        <v>83</v>
      </c>
    </row>
    <row r="267" s="2" customFormat="1" ht="16.5" customHeight="1">
      <c r="A267" s="35"/>
      <c r="B267" s="36"/>
      <c r="C267" s="243" t="s">
        <v>411</v>
      </c>
      <c r="D267" s="243" t="s">
        <v>128</v>
      </c>
      <c r="E267" s="244" t="s">
        <v>412</v>
      </c>
      <c r="F267" s="245" t="s">
        <v>252</v>
      </c>
      <c r="G267" s="246" t="s">
        <v>114</v>
      </c>
      <c r="H267" s="247">
        <v>2</v>
      </c>
      <c r="I267" s="248"/>
      <c r="J267" s="249">
        <f>ROUND(I267*H267,2)</f>
        <v>0</v>
      </c>
      <c r="K267" s="245" t="s">
        <v>124</v>
      </c>
      <c r="L267" s="250"/>
      <c r="M267" s="251" t="s">
        <v>1</v>
      </c>
      <c r="N267" s="252" t="s">
        <v>41</v>
      </c>
      <c r="O267" s="88"/>
      <c r="P267" s="234">
        <f>O267*H267</f>
        <v>0</v>
      </c>
      <c r="Q267" s="234">
        <v>0</v>
      </c>
      <c r="R267" s="234">
        <f>Q267*H267</f>
        <v>0</v>
      </c>
      <c r="S267" s="234">
        <v>0</v>
      </c>
      <c r="T267" s="235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36" t="s">
        <v>131</v>
      </c>
      <c r="AT267" s="236" t="s">
        <v>128</v>
      </c>
      <c r="AU267" s="236" t="s">
        <v>83</v>
      </c>
      <c r="AY267" s="14" t="s">
        <v>108</v>
      </c>
      <c r="BE267" s="237">
        <f>IF(N267="základní",J267,0)</f>
        <v>0</v>
      </c>
      <c r="BF267" s="237">
        <f>IF(N267="snížená",J267,0)</f>
        <v>0</v>
      </c>
      <c r="BG267" s="237">
        <f>IF(N267="zákl. přenesená",J267,0)</f>
        <v>0</v>
      </c>
      <c r="BH267" s="237">
        <f>IF(N267="sníž. přenesená",J267,0)</f>
        <v>0</v>
      </c>
      <c r="BI267" s="237">
        <f>IF(N267="nulová",J267,0)</f>
        <v>0</v>
      </c>
      <c r="BJ267" s="14" t="s">
        <v>81</v>
      </c>
      <c r="BK267" s="237">
        <f>ROUND(I267*H267,2)</f>
        <v>0</v>
      </c>
      <c r="BL267" s="14" t="s">
        <v>116</v>
      </c>
      <c r="BM267" s="236" t="s">
        <v>413</v>
      </c>
    </row>
    <row r="268" s="2" customFormat="1">
      <c r="A268" s="35"/>
      <c r="B268" s="36"/>
      <c r="C268" s="37"/>
      <c r="D268" s="238" t="s">
        <v>118</v>
      </c>
      <c r="E268" s="37"/>
      <c r="F268" s="239" t="s">
        <v>252</v>
      </c>
      <c r="G268" s="37"/>
      <c r="H268" s="37"/>
      <c r="I268" s="135"/>
      <c r="J268" s="37"/>
      <c r="K268" s="37"/>
      <c r="L268" s="41"/>
      <c r="M268" s="240"/>
      <c r="N268" s="241"/>
      <c r="O268" s="88"/>
      <c r="P268" s="88"/>
      <c r="Q268" s="88"/>
      <c r="R268" s="88"/>
      <c r="S268" s="88"/>
      <c r="T268" s="89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T268" s="14" t="s">
        <v>118</v>
      </c>
      <c r="AU268" s="14" t="s">
        <v>83</v>
      </c>
    </row>
    <row r="269" s="2" customFormat="1" ht="21.75" customHeight="1">
      <c r="A269" s="35"/>
      <c r="B269" s="36"/>
      <c r="C269" s="243" t="s">
        <v>414</v>
      </c>
      <c r="D269" s="243" t="s">
        <v>128</v>
      </c>
      <c r="E269" s="244" t="s">
        <v>415</v>
      </c>
      <c r="F269" s="245" t="s">
        <v>260</v>
      </c>
      <c r="G269" s="246" t="s">
        <v>114</v>
      </c>
      <c r="H269" s="247">
        <v>1</v>
      </c>
      <c r="I269" s="248"/>
      <c r="J269" s="249">
        <f>ROUND(I269*H269,2)</f>
        <v>0</v>
      </c>
      <c r="K269" s="245" t="s">
        <v>124</v>
      </c>
      <c r="L269" s="250"/>
      <c r="M269" s="251" t="s">
        <v>1</v>
      </c>
      <c r="N269" s="252" t="s">
        <v>41</v>
      </c>
      <c r="O269" s="88"/>
      <c r="P269" s="234">
        <f>O269*H269</f>
        <v>0</v>
      </c>
      <c r="Q269" s="234">
        <v>0</v>
      </c>
      <c r="R269" s="234">
        <f>Q269*H269</f>
        <v>0</v>
      </c>
      <c r="S269" s="234">
        <v>0</v>
      </c>
      <c r="T269" s="235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36" t="s">
        <v>131</v>
      </c>
      <c r="AT269" s="236" t="s">
        <v>128</v>
      </c>
      <c r="AU269" s="236" t="s">
        <v>83</v>
      </c>
      <c r="AY269" s="14" t="s">
        <v>108</v>
      </c>
      <c r="BE269" s="237">
        <f>IF(N269="základní",J269,0)</f>
        <v>0</v>
      </c>
      <c r="BF269" s="237">
        <f>IF(N269="snížená",J269,0)</f>
        <v>0</v>
      </c>
      <c r="BG269" s="237">
        <f>IF(N269="zákl. přenesená",J269,0)</f>
        <v>0</v>
      </c>
      <c r="BH269" s="237">
        <f>IF(N269="sníž. přenesená",J269,0)</f>
        <v>0</v>
      </c>
      <c r="BI269" s="237">
        <f>IF(N269="nulová",J269,0)</f>
        <v>0</v>
      </c>
      <c r="BJ269" s="14" t="s">
        <v>81</v>
      </c>
      <c r="BK269" s="237">
        <f>ROUND(I269*H269,2)</f>
        <v>0</v>
      </c>
      <c r="BL269" s="14" t="s">
        <v>116</v>
      </c>
      <c r="BM269" s="236" t="s">
        <v>416</v>
      </c>
    </row>
    <row r="270" s="2" customFormat="1">
      <c r="A270" s="35"/>
      <c r="B270" s="36"/>
      <c r="C270" s="37"/>
      <c r="D270" s="238" t="s">
        <v>118</v>
      </c>
      <c r="E270" s="37"/>
      <c r="F270" s="239" t="s">
        <v>260</v>
      </c>
      <c r="G270" s="37"/>
      <c r="H270" s="37"/>
      <c r="I270" s="135"/>
      <c r="J270" s="37"/>
      <c r="K270" s="37"/>
      <c r="L270" s="41"/>
      <c r="M270" s="240"/>
      <c r="N270" s="241"/>
      <c r="O270" s="88"/>
      <c r="P270" s="88"/>
      <c r="Q270" s="88"/>
      <c r="R270" s="88"/>
      <c r="S270" s="88"/>
      <c r="T270" s="89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T270" s="14" t="s">
        <v>118</v>
      </c>
      <c r="AU270" s="14" t="s">
        <v>83</v>
      </c>
    </row>
    <row r="271" s="2" customFormat="1" ht="21.75" customHeight="1">
      <c r="A271" s="35"/>
      <c r="B271" s="36"/>
      <c r="C271" s="243" t="s">
        <v>417</v>
      </c>
      <c r="D271" s="243" t="s">
        <v>128</v>
      </c>
      <c r="E271" s="244" t="s">
        <v>418</v>
      </c>
      <c r="F271" s="245" t="s">
        <v>260</v>
      </c>
      <c r="G271" s="246" t="s">
        <v>114</v>
      </c>
      <c r="H271" s="247">
        <v>1</v>
      </c>
      <c r="I271" s="248"/>
      <c r="J271" s="249">
        <f>ROUND(I271*H271,2)</f>
        <v>0</v>
      </c>
      <c r="K271" s="245" t="s">
        <v>124</v>
      </c>
      <c r="L271" s="250"/>
      <c r="M271" s="251" t="s">
        <v>1</v>
      </c>
      <c r="N271" s="252" t="s">
        <v>41</v>
      </c>
      <c r="O271" s="88"/>
      <c r="P271" s="234">
        <f>O271*H271</f>
        <v>0</v>
      </c>
      <c r="Q271" s="234">
        <v>0</v>
      </c>
      <c r="R271" s="234">
        <f>Q271*H271</f>
        <v>0</v>
      </c>
      <c r="S271" s="234">
        <v>0</v>
      </c>
      <c r="T271" s="235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36" t="s">
        <v>131</v>
      </c>
      <c r="AT271" s="236" t="s">
        <v>128</v>
      </c>
      <c r="AU271" s="236" t="s">
        <v>83</v>
      </c>
      <c r="AY271" s="14" t="s">
        <v>108</v>
      </c>
      <c r="BE271" s="237">
        <f>IF(N271="základní",J271,0)</f>
        <v>0</v>
      </c>
      <c r="BF271" s="237">
        <f>IF(N271="snížená",J271,0)</f>
        <v>0</v>
      </c>
      <c r="BG271" s="237">
        <f>IF(N271="zákl. přenesená",J271,0)</f>
        <v>0</v>
      </c>
      <c r="BH271" s="237">
        <f>IF(N271="sníž. přenesená",J271,0)</f>
        <v>0</v>
      </c>
      <c r="BI271" s="237">
        <f>IF(N271="nulová",J271,0)</f>
        <v>0</v>
      </c>
      <c r="BJ271" s="14" t="s">
        <v>81</v>
      </c>
      <c r="BK271" s="237">
        <f>ROUND(I271*H271,2)</f>
        <v>0</v>
      </c>
      <c r="BL271" s="14" t="s">
        <v>116</v>
      </c>
      <c r="BM271" s="236" t="s">
        <v>419</v>
      </c>
    </row>
    <row r="272" s="2" customFormat="1">
      <c r="A272" s="35"/>
      <c r="B272" s="36"/>
      <c r="C272" s="37"/>
      <c r="D272" s="238" t="s">
        <v>118</v>
      </c>
      <c r="E272" s="37"/>
      <c r="F272" s="239" t="s">
        <v>260</v>
      </c>
      <c r="G272" s="37"/>
      <c r="H272" s="37"/>
      <c r="I272" s="135"/>
      <c r="J272" s="37"/>
      <c r="K272" s="37"/>
      <c r="L272" s="41"/>
      <c r="M272" s="240"/>
      <c r="N272" s="241"/>
      <c r="O272" s="88"/>
      <c r="P272" s="88"/>
      <c r="Q272" s="88"/>
      <c r="R272" s="88"/>
      <c r="S272" s="88"/>
      <c r="T272" s="89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T272" s="14" t="s">
        <v>118</v>
      </c>
      <c r="AU272" s="14" t="s">
        <v>83</v>
      </c>
    </row>
    <row r="273" s="2" customFormat="1" ht="21.75" customHeight="1">
      <c r="A273" s="35"/>
      <c r="B273" s="36"/>
      <c r="C273" s="225" t="s">
        <v>420</v>
      </c>
      <c r="D273" s="225" t="s">
        <v>111</v>
      </c>
      <c r="E273" s="226" t="s">
        <v>266</v>
      </c>
      <c r="F273" s="227" t="s">
        <v>267</v>
      </c>
      <c r="G273" s="228" t="s">
        <v>158</v>
      </c>
      <c r="H273" s="229">
        <v>6</v>
      </c>
      <c r="I273" s="230"/>
      <c r="J273" s="231">
        <f>ROUND(I273*H273,2)</f>
        <v>0</v>
      </c>
      <c r="K273" s="227" t="s">
        <v>115</v>
      </c>
      <c r="L273" s="41"/>
      <c r="M273" s="232" t="s">
        <v>1</v>
      </c>
      <c r="N273" s="233" t="s">
        <v>41</v>
      </c>
      <c r="O273" s="88"/>
      <c r="P273" s="234">
        <f>O273*H273</f>
        <v>0</v>
      </c>
      <c r="Q273" s="234">
        <v>0.018579999999999999</v>
      </c>
      <c r="R273" s="234">
        <f>Q273*H273</f>
        <v>0.11148</v>
      </c>
      <c r="S273" s="234">
        <v>0</v>
      </c>
      <c r="T273" s="235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36" t="s">
        <v>116</v>
      </c>
      <c r="AT273" s="236" t="s">
        <v>111</v>
      </c>
      <c r="AU273" s="236" t="s">
        <v>83</v>
      </c>
      <c r="AY273" s="14" t="s">
        <v>108</v>
      </c>
      <c r="BE273" s="237">
        <f>IF(N273="základní",J273,0)</f>
        <v>0</v>
      </c>
      <c r="BF273" s="237">
        <f>IF(N273="snížená",J273,0)</f>
        <v>0</v>
      </c>
      <c r="BG273" s="237">
        <f>IF(N273="zákl. přenesená",J273,0)</f>
        <v>0</v>
      </c>
      <c r="BH273" s="237">
        <f>IF(N273="sníž. přenesená",J273,0)</f>
        <v>0</v>
      </c>
      <c r="BI273" s="237">
        <f>IF(N273="nulová",J273,0)</f>
        <v>0</v>
      </c>
      <c r="BJ273" s="14" t="s">
        <v>81</v>
      </c>
      <c r="BK273" s="237">
        <f>ROUND(I273*H273,2)</f>
        <v>0</v>
      </c>
      <c r="BL273" s="14" t="s">
        <v>116</v>
      </c>
      <c r="BM273" s="236" t="s">
        <v>421</v>
      </c>
    </row>
    <row r="274" s="2" customFormat="1">
      <c r="A274" s="35"/>
      <c r="B274" s="36"/>
      <c r="C274" s="37"/>
      <c r="D274" s="238" t="s">
        <v>118</v>
      </c>
      <c r="E274" s="37"/>
      <c r="F274" s="239" t="s">
        <v>269</v>
      </c>
      <c r="G274" s="37"/>
      <c r="H274" s="37"/>
      <c r="I274" s="135"/>
      <c r="J274" s="37"/>
      <c r="K274" s="37"/>
      <c r="L274" s="41"/>
      <c r="M274" s="240"/>
      <c r="N274" s="241"/>
      <c r="O274" s="88"/>
      <c r="P274" s="88"/>
      <c r="Q274" s="88"/>
      <c r="R274" s="88"/>
      <c r="S274" s="88"/>
      <c r="T274" s="89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T274" s="14" t="s">
        <v>118</v>
      </c>
      <c r="AU274" s="14" t="s">
        <v>83</v>
      </c>
    </row>
    <row r="275" s="2" customFormat="1">
      <c r="A275" s="35"/>
      <c r="B275" s="36"/>
      <c r="C275" s="37"/>
      <c r="D275" s="238" t="s">
        <v>120</v>
      </c>
      <c r="E275" s="37"/>
      <c r="F275" s="242" t="s">
        <v>270</v>
      </c>
      <c r="G275" s="37"/>
      <c r="H275" s="37"/>
      <c r="I275" s="135"/>
      <c r="J275" s="37"/>
      <c r="K275" s="37"/>
      <c r="L275" s="41"/>
      <c r="M275" s="240"/>
      <c r="N275" s="241"/>
      <c r="O275" s="88"/>
      <c r="P275" s="88"/>
      <c r="Q275" s="88"/>
      <c r="R275" s="88"/>
      <c r="S275" s="88"/>
      <c r="T275" s="89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T275" s="14" t="s">
        <v>120</v>
      </c>
      <c r="AU275" s="14" t="s">
        <v>83</v>
      </c>
    </row>
    <row r="276" s="2" customFormat="1" ht="21.75" customHeight="1">
      <c r="A276" s="35"/>
      <c r="B276" s="36"/>
      <c r="C276" s="225" t="s">
        <v>422</v>
      </c>
      <c r="D276" s="225" t="s">
        <v>111</v>
      </c>
      <c r="E276" s="226" t="s">
        <v>272</v>
      </c>
      <c r="F276" s="227" t="s">
        <v>273</v>
      </c>
      <c r="G276" s="228" t="s">
        <v>158</v>
      </c>
      <c r="H276" s="229">
        <v>52</v>
      </c>
      <c r="I276" s="230"/>
      <c r="J276" s="231">
        <f>ROUND(I276*H276,2)</f>
        <v>0</v>
      </c>
      <c r="K276" s="227" t="s">
        <v>115</v>
      </c>
      <c r="L276" s="41"/>
      <c r="M276" s="232" t="s">
        <v>1</v>
      </c>
      <c r="N276" s="233" t="s">
        <v>41</v>
      </c>
      <c r="O276" s="88"/>
      <c r="P276" s="234">
        <f>O276*H276</f>
        <v>0</v>
      </c>
      <c r="Q276" s="234">
        <v>0.0031199999999999999</v>
      </c>
      <c r="R276" s="234">
        <f>Q276*H276</f>
        <v>0.16224</v>
      </c>
      <c r="S276" s="234">
        <v>0</v>
      </c>
      <c r="T276" s="235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36" t="s">
        <v>116</v>
      </c>
      <c r="AT276" s="236" t="s">
        <v>111</v>
      </c>
      <c r="AU276" s="236" t="s">
        <v>83</v>
      </c>
      <c r="AY276" s="14" t="s">
        <v>108</v>
      </c>
      <c r="BE276" s="237">
        <f>IF(N276="základní",J276,0)</f>
        <v>0</v>
      </c>
      <c r="BF276" s="237">
        <f>IF(N276="snížená",J276,0)</f>
        <v>0</v>
      </c>
      <c r="BG276" s="237">
        <f>IF(N276="zákl. přenesená",J276,0)</f>
        <v>0</v>
      </c>
      <c r="BH276" s="237">
        <f>IF(N276="sníž. přenesená",J276,0)</f>
        <v>0</v>
      </c>
      <c r="BI276" s="237">
        <f>IF(N276="nulová",J276,0)</f>
        <v>0</v>
      </c>
      <c r="BJ276" s="14" t="s">
        <v>81</v>
      </c>
      <c r="BK276" s="237">
        <f>ROUND(I276*H276,2)</f>
        <v>0</v>
      </c>
      <c r="BL276" s="14" t="s">
        <v>116</v>
      </c>
      <c r="BM276" s="236" t="s">
        <v>423</v>
      </c>
    </row>
    <row r="277" s="2" customFormat="1">
      <c r="A277" s="35"/>
      <c r="B277" s="36"/>
      <c r="C277" s="37"/>
      <c r="D277" s="238" t="s">
        <v>118</v>
      </c>
      <c r="E277" s="37"/>
      <c r="F277" s="239" t="s">
        <v>275</v>
      </c>
      <c r="G277" s="37"/>
      <c r="H277" s="37"/>
      <c r="I277" s="135"/>
      <c r="J277" s="37"/>
      <c r="K277" s="37"/>
      <c r="L277" s="41"/>
      <c r="M277" s="240"/>
      <c r="N277" s="241"/>
      <c r="O277" s="88"/>
      <c r="P277" s="88"/>
      <c r="Q277" s="88"/>
      <c r="R277" s="88"/>
      <c r="S277" s="88"/>
      <c r="T277" s="89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T277" s="14" t="s">
        <v>118</v>
      </c>
      <c r="AU277" s="14" t="s">
        <v>83</v>
      </c>
    </row>
    <row r="278" s="2" customFormat="1">
      <c r="A278" s="35"/>
      <c r="B278" s="36"/>
      <c r="C278" s="37"/>
      <c r="D278" s="238" t="s">
        <v>120</v>
      </c>
      <c r="E278" s="37"/>
      <c r="F278" s="242" t="s">
        <v>270</v>
      </c>
      <c r="G278" s="37"/>
      <c r="H278" s="37"/>
      <c r="I278" s="135"/>
      <c r="J278" s="37"/>
      <c r="K278" s="37"/>
      <c r="L278" s="41"/>
      <c r="M278" s="240"/>
      <c r="N278" s="241"/>
      <c r="O278" s="88"/>
      <c r="P278" s="88"/>
      <c r="Q278" s="88"/>
      <c r="R278" s="88"/>
      <c r="S278" s="88"/>
      <c r="T278" s="89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T278" s="14" t="s">
        <v>120</v>
      </c>
      <c r="AU278" s="14" t="s">
        <v>83</v>
      </c>
    </row>
    <row r="279" s="2" customFormat="1" ht="21.75" customHeight="1">
      <c r="A279" s="35"/>
      <c r="B279" s="36"/>
      <c r="C279" s="225" t="s">
        <v>424</v>
      </c>
      <c r="D279" s="225" t="s">
        <v>111</v>
      </c>
      <c r="E279" s="226" t="s">
        <v>277</v>
      </c>
      <c r="F279" s="227" t="s">
        <v>278</v>
      </c>
      <c r="G279" s="228" t="s">
        <v>158</v>
      </c>
      <c r="H279" s="229">
        <v>6</v>
      </c>
      <c r="I279" s="230"/>
      <c r="J279" s="231">
        <f>ROUND(I279*H279,2)</f>
        <v>0</v>
      </c>
      <c r="K279" s="227" t="s">
        <v>115</v>
      </c>
      <c r="L279" s="41"/>
      <c r="M279" s="232" t="s">
        <v>1</v>
      </c>
      <c r="N279" s="233" t="s">
        <v>41</v>
      </c>
      <c r="O279" s="88"/>
      <c r="P279" s="234">
        <f>O279*H279</f>
        <v>0</v>
      </c>
      <c r="Q279" s="234">
        <v>0.01081</v>
      </c>
      <c r="R279" s="234">
        <f>Q279*H279</f>
        <v>0.064860000000000001</v>
      </c>
      <c r="S279" s="234">
        <v>0</v>
      </c>
      <c r="T279" s="235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36" t="s">
        <v>116</v>
      </c>
      <c r="AT279" s="236" t="s">
        <v>111</v>
      </c>
      <c r="AU279" s="236" t="s">
        <v>83</v>
      </c>
      <c r="AY279" s="14" t="s">
        <v>108</v>
      </c>
      <c r="BE279" s="237">
        <f>IF(N279="základní",J279,0)</f>
        <v>0</v>
      </c>
      <c r="BF279" s="237">
        <f>IF(N279="snížená",J279,0)</f>
        <v>0</v>
      </c>
      <c r="BG279" s="237">
        <f>IF(N279="zákl. přenesená",J279,0)</f>
        <v>0</v>
      </c>
      <c r="BH279" s="237">
        <f>IF(N279="sníž. přenesená",J279,0)</f>
        <v>0</v>
      </c>
      <c r="BI279" s="237">
        <f>IF(N279="nulová",J279,0)</f>
        <v>0</v>
      </c>
      <c r="BJ279" s="14" t="s">
        <v>81</v>
      </c>
      <c r="BK279" s="237">
        <f>ROUND(I279*H279,2)</f>
        <v>0</v>
      </c>
      <c r="BL279" s="14" t="s">
        <v>116</v>
      </c>
      <c r="BM279" s="236" t="s">
        <v>425</v>
      </c>
    </row>
    <row r="280" s="2" customFormat="1">
      <c r="A280" s="35"/>
      <c r="B280" s="36"/>
      <c r="C280" s="37"/>
      <c r="D280" s="238" t="s">
        <v>118</v>
      </c>
      <c r="E280" s="37"/>
      <c r="F280" s="239" t="s">
        <v>280</v>
      </c>
      <c r="G280" s="37"/>
      <c r="H280" s="37"/>
      <c r="I280" s="135"/>
      <c r="J280" s="37"/>
      <c r="K280" s="37"/>
      <c r="L280" s="41"/>
      <c r="M280" s="240"/>
      <c r="N280" s="241"/>
      <c r="O280" s="88"/>
      <c r="P280" s="88"/>
      <c r="Q280" s="88"/>
      <c r="R280" s="88"/>
      <c r="S280" s="88"/>
      <c r="T280" s="89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T280" s="14" t="s">
        <v>118</v>
      </c>
      <c r="AU280" s="14" t="s">
        <v>83</v>
      </c>
    </row>
    <row r="281" s="2" customFormat="1">
      <c r="A281" s="35"/>
      <c r="B281" s="36"/>
      <c r="C281" s="37"/>
      <c r="D281" s="238" t="s">
        <v>120</v>
      </c>
      <c r="E281" s="37"/>
      <c r="F281" s="242" t="s">
        <v>270</v>
      </c>
      <c r="G281" s="37"/>
      <c r="H281" s="37"/>
      <c r="I281" s="135"/>
      <c r="J281" s="37"/>
      <c r="K281" s="37"/>
      <c r="L281" s="41"/>
      <c r="M281" s="240"/>
      <c r="N281" s="241"/>
      <c r="O281" s="88"/>
      <c r="P281" s="88"/>
      <c r="Q281" s="88"/>
      <c r="R281" s="88"/>
      <c r="S281" s="88"/>
      <c r="T281" s="89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T281" s="14" t="s">
        <v>120</v>
      </c>
      <c r="AU281" s="14" t="s">
        <v>83</v>
      </c>
    </row>
    <row r="282" s="2" customFormat="1" ht="21.75" customHeight="1">
      <c r="A282" s="35"/>
      <c r="B282" s="36"/>
      <c r="C282" s="225" t="s">
        <v>426</v>
      </c>
      <c r="D282" s="225" t="s">
        <v>111</v>
      </c>
      <c r="E282" s="226" t="s">
        <v>282</v>
      </c>
      <c r="F282" s="227" t="s">
        <v>283</v>
      </c>
      <c r="G282" s="228" t="s">
        <v>158</v>
      </c>
      <c r="H282" s="229">
        <v>20</v>
      </c>
      <c r="I282" s="230"/>
      <c r="J282" s="231">
        <f>ROUND(I282*H282,2)</f>
        <v>0</v>
      </c>
      <c r="K282" s="227" t="s">
        <v>124</v>
      </c>
      <c r="L282" s="41"/>
      <c r="M282" s="232" t="s">
        <v>1</v>
      </c>
      <c r="N282" s="233" t="s">
        <v>41</v>
      </c>
      <c r="O282" s="88"/>
      <c r="P282" s="234">
        <f>O282*H282</f>
        <v>0</v>
      </c>
      <c r="Q282" s="234">
        <v>0</v>
      </c>
      <c r="R282" s="234">
        <f>Q282*H282</f>
        <v>0</v>
      </c>
      <c r="S282" s="234">
        <v>0</v>
      </c>
      <c r="T282" s="235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36" t="s">
        <v>116</v>
      </c>
      <c r="AT282" s="236" t="s">
        <v>111</v>
      </c>
      <c r="AU282" s="236" t="s">
        <v>83</v>
      </c>
      <c r="AY282" s="14" t="s">
        <v>108</v>
      </c>
      <c r="BE282" s="237">
        <f>IF(N282="základní",J282,0)</f>
        <v>0</v>
      </c>
      <c r="BF282" s="237">
        <f>IF(N282="snížená",J282,0)</f>
        <v>0</v>
      </c>
      <c r="BG282" s="237">
        <f>IF(N282="zákl. přenesená",J282,0)</f>
        <v>0</v>
      </c>
      <c r="BH282" s="237">
        <f>IF(N282="sníž. přenesená",J282,0)</f>
        <v>0</v>
      </c>
      <c r="BI282" s="237">
        <f>IF(N282="nulová",J282,0)</f>
        <v>0</v>
      </c>
      <c r="BJ282" s="14" t="s">
        <v>81</v>
      </c>
      <c r="BK282" s="237">
        <f>ROUND(I282*H282,2)</f>
        <v>0</v>
      </c>
      <c r="BL282" s="14" t="s">
        <v>116</v>
      </c>
      <c r="BM282" s="236" t="s">
        <v>427</v>
      </c>
    </row>
    <row r="283" s="2" customFormat="1" ht="21.75" customHeight="1">
      <c r="A283" s="35"/>
      <c r="B283" s="36"/>
      <c r="C283" s="225" t="s">
        <v>428</v>
      </c>
      <c r="D283" s="225" t="s">
        <v>111</v>
      </c>
      <c r="E283" s="226" t="s">
        <v>286</v>
      </c>
      <c r="F283" s="227" t="s">
        <v>287</v>
      </c>
      <c r="G283" s="228" t="s">
        <v>158</v>
      </c>
      <c r="H283" s="229">
        <v>10</v>
      </c>
      <c r="I283" s="230"/>
      <c r="J283" s="231">
        <f>ROUND(I283*H283,2)</f>
        <v>0</v>
      </c>
      <c r="K283" s="227" t="s">
        <v>124</v>
      </c>
      <c r="L283" s="41"/>
      <c r="M283" s="232" t="s">
        <v>1</v>
      </c>
      <c r="N283" s="233" t="s">
        <v>41</v>
      </c>
      <c r="O283" s="88"/>
      <c r="P283" s="234">
        <f>O283*H283</f>
        <v>0</v>
      </c>
      <c r="Q283" s="234">
        <v>0</v>
      </c>
      <c r="R283" s="234">
        <f>Q283*H283</f>
        <v>0</v>
      </c>
      <c r="S283" s="234">
        <v>0</v>
      </c>
      <c r="T283" s="235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36" t="s">
        <v>116</v>
      </c>
      <c r="AT283" s="236" t="s">
        <v>111</v>
      </c>
      <c r="AU283" s="236" t="s">
        <v>83</v>
      </c>
      <c r="AY283" s="14" t="s">
        <v>108</v>
      </c>
      <c r="BE283" s="237">
        <f>IF(N283="základní",J283,0)</f>
        <v>0</v>
      </c>
      <c r="BF283" s="237">
        <f>IF(N283="snížená",J283,0)</f>
        <v>0</v>
      </c>
      <c r="BG283" s="237">
        <f>IF(N283="zákl. přenesená",J283,0)</f>
        <v>0</v>
      </c>
      <c r="BH283" s="237">
        <f>IF(N283="sníž. přenesená",J283,0)</f>
        <v>0</v>
      </c>
      <c r="BI283" s="237">
        <f>IF(N283="nulová",J283,0)</f>
        <v>0</v>
      </c>
      <c r="BJ283" s="14" t="s">
        <v>81</v>
      </c>
      <c r="BK283" s="237">
        <f>ROUND(I283*H283,2)</f>
        <v>0</v>
      </c>
      <c r="BL283" s="14" t="s">
        <v>116</v>
      </c>
      <c r="BM283" s="236" t="s">
        <v>429</v>
      </c>
    </row>
    <row r="284" s="2" customFormat="1" ht="21.75" customHeight="1">
      <c r="A284" s="35"/>
      <c r="B284" s="36"/>
      <c r="C284" s="243" t="s">
        <v>430</v>
      </c>
      <c r="D284" s="243" t="s">
        <v>128</v>
      </c>
      <c r="E284" s="244" t="s">
        <v>290</v>
      </c>
      <c r="F284" s="245" t="s">
        <v>291</v>
      </c>
      <c r="G284" s="246" t="s">
        <v>292</v>
      </c>
      <c r="H284" s="247">
        <v>65</v>
      </c>
      <c r="I284" s="248"/>
      <c r="J284" s="249">
        <f>ROUND(I284*H284,2)</f>
        <v>0</v>
      </c>
      <c r="K284" s="245" t="s">
        <v>124</v>
      </c>
      <c r="L284" s="250"/>
      <c r="M284" s="251" t="s">
        <v>1</v>
      </c>
      <c r="N284" s="252" t="s">
        <v>41</v>
      </c>
      <c r="O284" s="88"/>
      <c r="P284" s="234">
        <f>O284*H284</f>
        <v>0</v>
      </c>
      <c r="Q284" s="234">
        <v>0</v>
      </c>
      <c r="R284" s="234">
        <f>Q284*H284</f>
        <v>0</v>
      </c>
      <c r="S284" s="234">
        <v>0</v>
      </c>
      <c r="T284" s="235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36" t="s">
        <v>131</v>
      </c>
      <c r="AT284" s="236" t="s">
        <v>128</v>
      </c>
      <c r="AU284" s="236" t="s">
        <v>83</v>
      </c>
      <c r="AY284" s="14" t="s">
        <v>108</v>
      </c>
      <c r="BE284" s="237">
        <f>IF(N284="základní",J284,0)</f>
        <v>0</v>
      </c>
      <c r="BF284" s="237">
        <f>IF(N284="snížená",J284,0)</f>
        <v>0</v>
      </c>
      <c r="BG284" s="237">
        <f>IF(N284="zákl. přenesená",J284,0)</f>
        <v>0</v>
      </c>
      <c r="BH284" s="237">
        <f>IF(N284="sníž. přenesená",J284,0)</f>
        <v>0</v>
      </c>
      <c r="BI284" s="237">
        <f>IF(N284="nulová",J284,0)</f>
        <v>0</v>
      </c>
      <c r="BJ284" s="14" t="s">
        <v>81</v>
      </c>
      <c r="BK284" s="237">
        <f>ROUND(I284*H284,2)</f>
        <v>0</v>
      </c>
      <c r="BL284" s="14" t="s">
        <v>116</v>
      </c>
      <c r="BM284" s="236" t="s">
        <v>431</v>
      </c>
    </row>
    <row r="285" s="2" customFormat="1">
      <c r="A285" s="35"/>
      <c r="B285" s="36"/>
      <c r="C285" s="37"/>
      <c r="D285" s="238" t="s">
        <v>118</v>
      </c>
      <c r="E285" s="37"/>
      <c r="F285" s="239" t="s">
        <v>291</v>
      </c>
      <c r="G285" s="37"/>
      <c r="H285" s="37"/>
      <c r="I285" s="135"/>
      <c r="J285" s="37"/>
      <c r="K285" s="37"/>
      <c r="L285" s="41"/>
      <c r="M285" s="240"/>
      <c r="N285" s="241"/>
      <c r="O285" s="88"/>
      <c r="P285" s="88"/>
      <c r="Q285" s="88"/>
      <c r="R285" s="88"/>
      <c r="S285" s="88"/>
      <c r="T285" s="89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T285" s="14" t="s">
        <v>118</v>
      </c>
      <c r="AU285" s="14" t="s">
        <v>83</v>
      </c>
    </row>
    <row r="286" s="2" customFormat="1" ht="16.5" customHeight="1">
      <c r="A286" s="35"/>
      <c r="B286" s="36"/>
      <c r="C286" s="243" t="s">
        <v>432</v>
      </c>
      <c r="D286" s="243" t="s">
        <v>128</v>
      </c>
      <c r="E286" s="244" t="s">
        <v>294</v>
      </c>
      <c r="F286" s="245" t="s">
        <v>295</v>
      </c>
      <c r="G286" s="246" t="s">
        <v>292</v>
      </c>
      <c r="H286" s="247">
        <v>8</v>
      </c>
      <c r="I286" s="248"/>
      <c r="J286" s="249">
        <f>ROUND(I286*H286,2)</f>
        <v>0</v>
      </c>
      <c r="K286" s="245" t="s">
        <v>124</v>
      </c>
      <c r="L286" s="250"/>
      <c r="M286" s="251" t="s">
        <v>1</v>
      </c>
      <c r="N286" s="252" t="s">
        <v>41</v>
      </c>
      <c r="O286" s="88"/>
      <c r="P286" s="234">
        <f>O286*H286</f>
        <v>0</v>
      </c>
      <c r="Q286" s="234">
        <v>0</v>
      </c>
      <c r="R286" s="234">
        <f>Q286*H286</f>
        <v>0</v>
      </c>
      <c r="S286" s="234">
        <v>0</v>
      </c>
      <c r="T286" s="235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36" t="s">
        <v>131</v>
      </c>
      <c r="AT286" s="236" t="s">
        <v>128</v>
      </c>
      <c r="AU286" s="236" t="s">
        <v>83</v>
      </c>
      <c r="AY286" s="14" t="s">
        <v>108</v>
      </c>
      <c r="BE286" s="237">
        <f>IF(N286="základní",J286,0)</f>
        <v>0</v>
      </c>
      <c r="BF286" s="237">
        <f>IF(N286="snížená",J286,0)</f>
        <v>0</v>
      </c>
      <c r="BG286" s="237">
        <f>IF(N286="zákl. přenesená",J286,0)</f>
        <v>0</v>
      </c>
      <c r="BH286" s="237">
        <f>IF(N286="sníž. přenesená",J286,0)</f>
        <v>0</v>
      </c>
      <c r="BI286" s="237">
        <f>IF(N286="nulová",J286,0)</f>
        <v>0</v>
      </c>
      <c r="BJ286" s="14" t="s">
        <v>81</v>
      </c>
      <c r="BK286" s="237">
        <f>ROUND(I286*H286,2)</f>
        <v>0</v>
      </c>
      <c r="BL286" s="14" t="s">
        <v>116</v>
      </c>
      <c r="BM286" s="236" t="s">
        <v>433</v>
      </c>
    </row>
    <row r="287" s="2" customFormat="1">
      <c r="A287" s="35"/>
      <c r="B287" s="36"/>
      <c r="C287" s="37"/>
      <c r="D287" s="238" t="s">
        <v>118</v>
      </c>
      <c r="E287" s="37"/>
      <c r="F287" s="239" t="s">
        <v>297</v>
      </c>
      <c r="G287" s="37"/>
      <c r="H287" s="37"/>
      <c r="I287" s="135"/>
      <c r="J287" s="37"/>
      <c r="K287" s="37"/>
      <c r="L287" s="41"/>
      <c r="M287" s="240"/>
      <c r="N287" s="241"/>
      <c r="O287" s="88"/>
      <c r="P287" s="88"/>
      <c r="Q287" s="88"/>
      <c r="R287" s="88"/>
      <c r="S287" s="88"/>
      <c r="T287" s="89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T287" s="14" t="s">
        <v>118</v>
      </c>
      <c r="AU287" s="14" t="s">
        <v>83</v>
      </c>
    </row>
    <row r="288" s="2" customFormat="1" ht="16.5" customHeight="1">
      <c r="A288" s="35"/>
      <c r="B288" s="36"/>
      <c r="C288" s="225" t="s">
        <v>434</v>
      </c>
      <c r="D288" s="225" t="s">
        <v>111</v>
      </c>
      <c r="E288" s="226" t="s">
        <v>299</v>
      </c>
      <c r="F288" s="227" t="s">
        <v>300</v>
      </c>
      <c r="G288" s="228" t="s">
        <v>167</v>
      </c>
      <c r="H288" s="229">
        <v>60</v>
      </c>
      <c r="I288" s="230"/>
      <c r="J288" s="231">
        <f>ROUND(I288*H288,2)</f>
        <v>0</v>
      </c>
      <c r="K288" s="227" t="s">
        <v>124</v>
      </c>
      <c r="L288" s="41"/>
      <c r="M288" s="232" t="s">
        <v>1</v>
      </c>
      <c r="N288" s="233" t="s">
        <v>41</v>
      </c>
      <c r="O288" s="88"/>
      <c r="P288" s="234">
        <f>O288*H288</f>
        <v>0</v>
      </c>
      <c r="Q288" s="234">
        <v>0</v>
      </c>
      <c r="R288" s="234">
        <f>Q288*H288</f>
        <v>0</v>
      </c>
      <c r="S288" s="234">
        <v>0</v>
      </c>
      <c r="T288" s="235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36" t="s">
        <v>116</v>
      </c>
      <c r="AT288" s="236" t="s">
        <v>111</v>
      </c>
      <c r="AU288" s="236" t="s">
        <v>83</v>
      </c>
      <c r="AY288" s="14" t="s">
        <v>108</v>
      </c>
      <c r="BE288" s="237">
        <f>IF(N288="základní",J288,0)</f>
        <v>0</v>
      </c>
      <c r="BF288" s="237">
        <f>IF(N288="snížená",J288,0)</f>
        <v>0</v>
      </c>
      <c r="BG288" s="237">
        <f>IF(N288="zákl. přenesená",J288,0)</f>
        <v>0</v>
      </c>
      <c r="BH288" s="237">
        <f>IF(N288="sníž. přenesená",J288,0)</f>
        <v>0</v>
      </c>
      <c r="BI288" s="237">
        <f>IF(N288="nulová",J288,0)</f>
        <v>0</v>
      </c>
      <c r="BJ288" s="14" t="s">
        <v>81</v>
      </c>
      <c r="BK288" s="237">
        <f>ROUND(I288*H288,2)</f>
        <v>0</v>
      </c>
      <c r="BL288" s="14" t="s">
        <v>116</v>
      </c>
      <c r="BM288" s="236" t="s">
        <v>435</v>
      </c>
    </row>
    <row r="289" s="2" customFormat="1">
      <c r="A289" s="35"/>
      <c r="B289" s="36"/>
      <c r="C289" s="37"/>
      <c r="D289" s="238" t="s">
        <v>118</v>
      </c>
      <c r="E289" s="37"/>
      <c r="F289" s="239" t="s">
        <v>300</v>
      </c>
      <c r="G289" s="37"/>
      <c r="H289" s="37"/>
      <c r="I289" s="135"/>
      <c r="J289" s="37"/>
      <c r="K289" s="37"/>
      <c r="L289" s="41"/>
      <c r="M289" s="240"/>
      <c r="N289" s="241"/>
      <c r="O289" s="88"/>
      <c r="P289" s="88"/>
      <c r="Q289" s="88"/>
      <c r="R289" s="88"/>
      <c r="S289" s="88"/>
      <c r="T289" s="89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T289" s="14" t="s">
        <v>118</v>
      </c>
      <c r="AU289" s="14" t="s">
        <v>83</v>
      </c>
    </row>
    <row r="290" s="2" customFormat="1" ht="16.5" customHeight="1">
      <c r="A290" s="35"/>
      <c r="B290" s="36"/>
      <c r="C290" s="225" t="s">
        <v>436</v>
      </c>
      <c r="D290" s="225" t="s">
        <v>111</v>
      </c>
      <c r="E290" s="226" t="s">
        <v>303</v>
      </c>
      <c r="F290" s="227" t="s">
        <v>304</v>
      </c>
      <c r="G290" s="228" t="s">
        <v>167</v>
      </c>
      <c r="H290" s="229">
        <v>30</v>
      </c>
      <c r="I290" s="230"/>
      <c r="J290" s="231">
        <f>ROUND(I290*H290,2)</f>
        <v>0</v>
      </c>
      <c r="K290" s="227" t="s">
        <v>124</v>
      </c>
      <c r="L290" s="41"/>
      <c r="M290" s="232" t="s">
        <v>1</v>
      </c>
      <c r="N290" s="233" t="s">
        <v>41</v>
      </c>
      <c r="O290" s="88"/>
      <c r="P290" s="234">
        <f>O290*H290</f>
        <v>0</v>
      </c>
      <c r="Q290" s="234">
        <v>0</v>
      </c>
      <c r="R290" s="234">
        <f>Q290*H290</f>
        <v>0</v>
      </c>
      <c r="S290" s="234">
        <v>0</v>
      </c>
      <c r="T290" s="235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36" t="s">
        <v>116</v>
      </c>
      <c r="AT290" s="236" t="s">
        <v>111</v>
      </c>
      <c r="AU290" s="236" t="s">
        <v>83</v>
      </c>
      <c r="AY290" s="14" t="s">
        <v>108</v>
      </c>
      <c r="BE290" s="237">
        <f>IF(N290="základní",J290,0)</f>
        <v>0</v>
      </c>
      <c r="BF290" s="237">
        <f>IF(N290="snížená",J290,0)</f>
        <v>0</v>
      </c>
      <c r="BG290" s="237">
        <f>IF(N290="zákl. přenesená",J290,0)</f>
        <v>0</v>
      </c>
      <c r="BH290" s="237">
        <f>IF(N290="sníž. přenesená",J290,0)</f>
        <v>0</v>
      </c>
      <c r="BI290" s="237">
        <f>IF(N290="nulová",J290,0)</f>
        <v>0</v>
      </c>
      <c r="BJ290" s="14" t="s">
        <v>81</v>
      </c>
      <c r="BK290" s="237">
        <f>ROUND(I290*H290,2)</f>
        <v>0</v>
      </c>
      <c r="BL290" s="14" t="s">
        <v>116</v>
      </c>
      <c r="BM290" s="236" t="s">
        <v>437</v>
      </c>
    </row>
    <row r="291" s="2" customFormat="1">
      <c r="A291" s="35"/>
      <c r="B291" s="36"/>
      <c r="C291" s="37"/>
      <c r="D291" s="238" t="s">
        <v>118</v>
      </c>
      <c r="E291" s="37"/>
      <c r="F291" s="239" t="s">
        <v>304</v>
      </c>
      <c r="G291" s="37"/>
      <c r="H291" s="37"/>
      <c r="I291" s="135"/>
      <c r="J291" s="37"/>
      <c r="K291" s="37"/>
      <c r="L291" s="41"/>
      <c r="M291" s="240"/>
      <c r="N291" s="241"/>
      <c r="O291" s="88"/>
      <c r="P291" s="88"/>
      <c r="Q291" s="88"/>
      <c r="R291" s="88"/>
      <c r="S291" s="88"/>
      <c r="T291" s="89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T291" s="14" t="s">
        <v>118</v>
      </c>
      <c r="AU291" s="14" t="s">
        <v>83</v>
      </c>
    </row>
    <row r="292" s="2" customFormat="1" ht="21.75" customHeight="1">
      <c r="A292" s="35"/>
      <c r="B292" s="36"/>
      <c r="C292" s="225" t="s">
        <v>438</v>
      </c>
      <c r="D292" s="225" t="s">
        <v>111</v>
      </c>
      <c r="E292" s="226" t="s">
        <v>307</v>
      </c>
      <c r="F292" s="227" t="s">
        <v>308</v>
      </c>
      <c r="G292" s="228" t="s">
        <v>309</v>
      </c>
      <c r="H292" s="229">
        <v>15</v>
      </c>
      <c r="I292" s="230"/>
      <c r="J292" s="231">
        <f>ROUND(I292*H292,2)</f>
        <v>0</v>
      </c>
      <c r="K292" s="227" t="s">
        <v>124</v>
      </c>
      <c r="L292" s="41"/>
      <c r="M292" s="232" t="s">
        <v>1</v>
      </c>
      <c r="N292" s="233" t="s">
        <v>41</v>
      </c>
      <c r="O292" s="88"/>
      <c r="P292" s="234">
        <f>O292*H292</f>
        <v>0</v>
      </c>
      <c r="Q292" s="234">
        <v>0</v>
      </c>
      <c r="R292" s="234">
        <f>Q292*H292</f>
        <v>0</v>
      </c>
      <c r="S292" s="234">
        <v>0</v>
      </c>
      <c r="T292" s="235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36" t="s">
        <v>116</v>
      </c>
      <c r="AT292" s="236" t="s">
        <v>111</v>
      </c>
      <c r="AU292" s="236" t="s">
        <v>83</v>
      </c>
      <c r="AY292" s="14" t="s">
        <v>108</v>
      </c>
      <c r="BE292" s="237">
        <f>IF(N292="základní",J292,0)</f>
        <v>0</v>
      </c>
      <c r="BF292" s="237">
        <f>IF(N292="snížená",J292,0)</f>
        <v>0</v>
      </c>
      <c r="BG292" s="237">
        <f>IF(N292="zákl. přenesená",J292,0)</f>
        <v>0</v>
      </c>
      <c r="BH292" s="237">
        <f>IF(N292="sníž. přenesená",J292,0)</f>
        <v>0</v>
      </c>
      <c r="BI292" s="237">
        <f>IF(N292="nulová",J292,0)</f>
        <v>0</v>
      </c>
      <c r="BJ292" s="14" t="s">
        <v>81</v>
      </c>
      <c r="BK292" s="237">
        <f>ROUND(I292*H292,2)</f>
        <v>0</v>
      </c>
      <c r="BL292" s="14" t="s">
        <v>116</v>
      </c>
      <c r="BM292" s="236" t="s">
        <v>439</v>
      </c>
    </row>
    <row r="293" s="2" customFormat="1">
      <c r="A293" s="35"/>
      <c r="B293" s="36"/>
      <c r="C293" s="37"/>
      <c r="D293" s="238" t="s">
        <v>118</v>
      </c>
      <c r="E293" s="37"/>
      <c r="F293" s="239" t="s">
        <v>311</v>
      </c>
      <c r="G293" s="37"/>
      <c r="H293" s="37"/>
      <c r="I293" s="135"/>
      <c r="J293" s="37"/>
      <c r="K293" s="37"/>
      <c r="L293" s="41"/>
      <c r="M293" s="240"/>
      <c r="N293" s="241"/>
      <c r="O293" s="88"/>
      <c r="P293" s="88"/>
      <c r="Q293" s="88"/>
      <c r="R293" s="88"/>
      <c r="S293" s="88"/>
      <c r="T293" s="89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T293" s="14" t="s">
        <v>118</v>
      </c>
      <c r="AU293" s="14" t="s">
        <v>83</v>
      </c>
    </row>
    <row r="294" s="2" customFormat="1" ht="21.75" customHeight="1">
      <c r="A294" s="35"/>
      <c r="B294" s="36"/>
      <c r="C294" s="225" t="s">
        <v>440</v>
      </c>
      <c r="D294" s="225" t="s">
        <v>111</v>
      </c>
      <c r="E294" s="226" t="s">
        <v>313</v>
      </c>
      <c r="F294" s="227" t="s">
        <v>314</v>
      </c>
      <c r="G294" s="228" t="s">
        <v>309</v>
      </c>
      <c r="H294" s="229">
        <v>20</v>
      </c>
      <c r="I294" s="230"/>
      <c r="J294" s="231">
        <f>ROUND(I294*H294,2)</f>
        <v>0</v>
      </c>
      <c r="K294" s="227" t="s">
        <v>124</v>
      </c>
      <c r="L294" s="41"/>
      <c r="M294" s="232" t="s">
        <v>1</v>
      </c>
      <c r="N294" s="233" t="s">
        <v>41</v>
      </c>
      <c r="O294" s="88"/>
      <c r="P294" s="234">
        <f>O294*H294</f>
        <v>0</v>
      </c>
      <c r="Q294" s="234">
        <v>0</v>
      </c>
      <c r="R294" s="234">
        <f>Q294*H294</f>
        <v>0</v>
      </c>
      <c r="S294" s="234">
        <v>0</v>
      </c>
      <c r="T294" s="235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36" t="s">
        <v>116</v>
      </c>
      <c r="AT294" s="236" t="s">
        <v>111</v>
      </c>
      <c r="AU294" s="236" t="s">
        <v>83</v>
      </c>
      <c r="AY294" s="14" t="s">
        <v>108</v>
      </c>
      <c r="BE294" s="237">
        <f>IF(N294="základní",J294,0)</f>
        <v>0</v>
      </c>
      <c r="BF294" s="237">
        <f>IF(N294="snížená",J294,0)</f>
        <v>0</v>
      </c>
      <c r="BG294" s="237">
        <f>IF(N294="zákl. přenesená",J294,0)</f>
        <v>0</v>
      </c>
      <c r="BH294" s="237">
        <f>IF(N294="sníž. přenesená",J294,0)</f>
        <v>0</v>
      </c>
      <c r="BI294" s="237">
        <f>IF(N294="nulová",J294,0)</f>
        <v>0</v>
      </c>
      <c r="BJ294" s="14" t="s">
        <v>81</v>
      </c>
      <c r="BK294" s="237">
        <f>ROUND(I294*H294,2)</f>
        <v>0</v>
      </c>
      <c r="BL294" s="14" t="s">
        <v>116</v>
      </c>
      <c r="BM294" s="236" t="s">
        <v>441</v>
      </c>
    </row>
    <row r="295" s="2" customFormat="1">
      <c r="A295" s="35"/>
      <c r="B295" s="36"/>
      <c r="C295" s="37"/>
      <c r="D295" s="238" t="s">
        <v>118</v>
      </c>
      <c r="E295" s="37"/>
      <c r="F295" s="239" t="s">
        <v>316</v>
      </c>
      <c r="G295" s="37"/>
      <c r="H295" s="37"/>
      <c r="I295" s="135"/>
      <c r="J295" s="37"/>
      <c r="K295" s="37"/>
      <c r="L295" s="41"/>
      <c r="M295" s="240"/>
      <c r="N295" s="241"/>
      <c r="O295" s="88"/>
      <c r="P295" s="88"/>
      <c r="Q295" s="88"/>
      <c r="R295" s="88"/>
      <c r="S295" s="88"/>
      <c r="T295" s="89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T295" s="14" t="s">
        <v>118</v>
      </c>
      <c r="AU295" s="14" t="s">
        <v>83</v>
      </c>
    </row>
    <row r="296" s="2" customFormat="1" ht="16.5" customHeight="1">
      <c r="A296" s="35"/>
      <c r="B296" s="36"/>
      <c r="C296" s="225" t="s">
        <v>442</v>
      </c>
      <c r="D296" s="225" t="s">
        <v>111</v>
      </c>
      <c r="E296" s="226" t="s">
        <v>318</v>
      </c>
      <c r="F296" s="227" t="s">
        <v>319</v>
      </c>
      <c r="G296" s="228" t="s">
        <v>141</v>
      </c>
      <c r="H296" s="229">
        <v>1</v>
      </c>
      <c r="I296" s="230"/>
      <c r="J296" s="231">
        <f>ROUND(I296*H296,2)</f>
        <v>0</v>
      </c>
      <c r="K296" s="227" t="s">
        <v>124</v>
      </c>
      <c r="L296" s="41"/>
      <c r="M296" s="232" t="s">
        <v>1</v>
      </c>
      <c r="N296" s="233" t="s">
        <v>41</v>
      </c>
      <c r="O296" s="88"/>
      <c r="P296" s="234">
        <f>O296*H296</f>
        <v>0</v>
      </c>
      <c r="Q296" s="234">
        <v>0</v>
      </c>
      <c r="R296" s="234">
        <f>Q296*H296</f>
        <v>0</v>
      </c>
      <c r="S296" s="234">
        <v>0</v>
      </c>
      <c r="T296" s="235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36" t="s">
        <v>116</v>
      </c>
      <c r="AT296" s="236" t="s">
        <v>111</v>
      </c>
      <c r="AU296" s="236" t="s">
        <v>83</v>
      </c>
      <c r="AY296" s="14" t="s">
        <v>108</v>
      </c>
      <c r="BE296" s="237">
        <f>IF(N296="základní",J296,0)</f>
        <v>0</v>
      </c>
      <c r="BF296" s="237">
        <f>IF(N296="snížená",J296,0)</f>
        <v>0</v>
      </c>
      <c r="BG296" s="237">
        <f>IF(N296="zákl. přenesená",J296,0)</f>
        <v>0</v>
      </c>
      <c r="BH296" s="237">
        <f>IF(N296="sníž. přenesená",J296,0)</f>
        <v>0</v>
      </c>
      <c r="BI296" s="237">
        <f>IF(N296="nulová",J296,0)</f>
        <v>0</v>
      </c>
      <c r="BJ296" s="14" t="s">
        <v>81</v>
      </c>
      <c r="BK296" s="237">
        <f>ROUND(I296*H296,2)</f>
        <v>0</v>
      </c>
      <c r="BL296" s="14" t="s">
        <v>116</v>
      </c>
      <c r="BM296" s="236" t="s">
        <v>443</v>
      </c>
    </row>
    <row r="297" s="2" customFormat="1">
      <c r="A297" s="35"/>
      <c r="B297" s="36"/>
      <c r="C297" s="37"/>
      <c r="D297" s="238" t="s">
        <v>118</v>
      </c>
      <c r="E297" s="37"/>
      <c r="F297" s="239" t="s">
        <v>319</v>
      </c>
      <c r="G297" s="37"/>
      <c r="H297" s="37"/>
      <c r="I297" s="135"/>
      <c r="J297" s="37"/>
      <c r="K297" s="37"/>
      <c r="L297" s="41"/>
      <c r="M297" s="240"/>
      <c r="N297" s="241"/>
      <c r="O297" s="88"/>
      <c r="P297" s="88"/>
      <c r="Q297" s="88"/>
      <c r="R297" s="88"/>
      <c r="S297" s="88"/>
      <c r="T297" s="89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T297" s="14" t="s">
        <v>118</v>
      </c>
      <c r="AU297" s="14" t="s">
        <v>83</v>
      </c>
    </row>
    <row r="298" s="2" customFormat="1" ht="16.5" customHeight="1">
      <c r="A298" s="35"/>
      <c r="B298" s="36"/>
      <c r="C298" s="225" t="s">
        <v>444</v>
      </c>
      <c r="D298" s="225" t="s">
        <v>111</v>
      </c>
      <c r="E298" s="226" t="s">
        <v>322</v>
      </c>
      <c r="F298" s="227" t="s">
        <v>323</v>
      </c>
      <c r="G298" s="228" t="s">
        <v>141</v>
      </c>
      <c r="H298" s="229">
        <v>1</v>
      </c>
      <c r="I298" s="230"/>
      <c r="J298" s="231">
        <f>ROUND(I298*H298,2)</f>
        <v>0</v>
      </c>
      <c r="K298" s="227" t="s">
        <v>124</v>
      </c>
      <c r="L298" s="41"/>
      <c r="M298" s="232" t="s">
        <v>1</v>
      </c>
      <c r="N298" s="233" t="s">
        <v>41</v>
      </c>
      <c r="O298" s="88"/>
      <c r="P298" s="234">
        <f>O298*H298</f>
        <v>0</v>
      </c>
      <c r="Q298" s="234">
        <v>0</v>
      </c>
      <c r="R298" s="234">
        <f>Q298*H298</f>
        <v>0</v>
      </c>
      <c r="S298" s="234">
        <v>0</v>
      </c>
      <c r="T298" s="235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36" t="s">
        <v>116</v>
      </c>
      <c r="AT298" s="236" t="s">
        <v>111</v>
      </c>
      <c r="AU298" s="236" t="s">
        <v>83</v>
      </c>
      <c r="AY298" s="14" t="s">
        <v>108</v>
      </c>
      <c r="BE298" s="237">
        <f>IF(N298="základní",J298,0)</f>
        <v>0</v>
      </c>
      <c r="BF298" s="237">
        <f>IF(N298="snížená",J298,0)</f>
        <v>0</v>
      </c>
      <c r="BG298" s="237">
        <f>IF(N298="zákl. přenesená",J298,0)</f>
        <v>0</v>
      </c>
      <c r="BH298" s="237">
        <f>IF(N298="sníž. přenesená",J298,0)</f>
        <v>0</v>
      </c>
      <c r="BI298" s="237">
        <f>IF(N298="nulová",J298,0)</f>
        <v>0</v>
      </c>
      <c r="BJ298" s="14" t="s">
        <v>81</v>
      </c>
      <c r="BK298" s="237">
        <f>ROUND(I298*H298,2)</f>
        <v>0</v>
      </c>
      <c r="BL298" s="14" t="s">
        <v>116</v>
      </c>
      <c r="BM298" s="236" t="s">
        <v>445</v>
      </c>
    </row>
    <row r="299" s="2" customFormat="1">
      <c r="A299" s="35"/>
      <c r="B299" s="36"/>
      <c r="C299" s="37"/>
      <c r="D299" s="238" t="s">
        <v>118</v>
      </c>
      <c r="E299" s="37"/>
      <c r="F299" s="239" t="s">
        <v>323</v>
      </c>
      <c r="G299" s="37"/>
      <c r="H299" s="37"/>
      <c r="I299" s="135"/>
      <c r="J299" s="37"/>
      <c r="K299" s="37"/>
      <c r="L299" s="41"/>
      <c r="M299" s="240"/>
      <c r="N299" s="241"/>
      <c r="O299" s="88"/>
      <c r="P299" s="88"/>
      <c r="Q299" s="88"/>
      <c r="R299" s="88"/>
      <c r="S299" s="88"/>
      <c r="T299" s="89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T299" s="14" t="s">
        <v>118</v>
      </c>
      <c r="AU299" s="14" t="s">
        <v>83</v>
      </c>
    </row>
    <row r="300" s="2" customFormat="1" ht="16.5" customHeight="1">
      <c r="A300" s="35"/>
      <c r="B300" s="36"/>
      <c r="C300" s="225" t="s">
        <v>446</v>
      </c>
      <c r="D300" s="225" t="s">
        <v>111</v>
      </c>
      <c r="E300" s="226" t="s">
        <v>326</v>
      </c>
      <c r="F300" s="227" t="s">
        <v>327</v>
      </c>
      <c r="G300" s="228" t="s">
        <v>309</v>
      </c>
      <c r="H300" s="229">
        <v>10</v>
      </c>
      <c r="I300" s="230"/>
      <c r="J300" s="231">
        <f>ROUND(I300*H300,2)</f>
        <v>0</v>
      </c>
      <c r="K300" s="227" t="s">
        <v>124</v>
      </c>
      <c r="L300" s="41"/>
      <c r="M300" s="232" t="s">
        <v>1</v>
      </c>
      <c r="N300" s="233" t="s">
        <v>41</v>
      </c>
      <c r="O300" s="88"/>
      <c r="P300" s="234">
        <f>O300*H300</f>
        <v>0</v>
      </c>
      <c r="Q300" s="234">
        <v>0</v>
      </c>
      <c r="R300" s="234">
        <f>Q300*H300</f>
        <v>0</v>
      </c>
      <c r="S300" s="234">
        <v>0</v>
      </c>
      <c r="T300" s="235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36" t="s">
        <v>116</v>
      </c>
      <c r="AT300" s="236" t="s">
        <v>111</v>
      </c>
      <c r="AU300" s="236" t="s">
        <v>83</v>
      </c>
      <c r="AY300" s="14" t="s">
        <v>108</v>
      </c>
      <c r="BE300" s="237">
        <f>IF(N300="základní",J300,0)</f>
        <v>0</v>
      </c>
      <c r="BF300" s="237">
        <f>IF(N300="snížená",J300,0)</f>
        <v>0</v>
      </c>
      <c r="BG300" s="237">
        <f>IF(N300="zákl. přenesená",J300,0)</f>
        <v>0</v>
      </c>
      <c r="BH300" s="237">
        <f>IF(N300="sníž. přenesená",J300,0)</f>
        <v>0</v>
      </c>
      <c r="BI300" s="237">
        <f>IF(N300="nulová",J300,0)</f>
        <v>0</v>
      </c>
      <c r="BJ300" s="14" t="s">
        <v>81</v>
      </c>
      <c r="BK300" s="237">
        <f>ROUND(I300*H300,2)</f>
        <v>0</v>
      </c>
      <c r="BL300" s="14" t="s">
        <v>116</v>
      </c>
      <c r="BM300" s="236" t="s">
        <v>447</v>
      </c>
    </row>
    <row r="301" s="2" customFormat="1">
      <c r="A301" s="35"/>
      <c r="B301" s="36"/>
      <c r="C301" s="37"/>
      <c r="D301" s="238" t="s">
        <v>118</v>
      </c>
      <c r="E301" s="37"/>
      <c r="F301" s="239" t="s">
        <v>329</v>
      </c>
      <c r="G301" s="37"/>
      <c r="H301" s="37"/>
      <c r="I301" s="135"/>
      <c r="J301" s="37"/>
      <c r="K301" s="37"/>
      <c r="L301" s="41"/>
      <c r="M301" s="240"/>
      <c r="N301" s="241"/>
      <c r="O301" s="88"/>
      <c r="P301" s="88"/>
      <c r="Q301" s="88"/>
      <c r="R301" s="88"/>
      <c r="S301" s="88"/>
      <c r="T301" s="89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T301" s="14" t="s">
        <v>118</v>
      </c>
      <c r="AU301" s="14" t="s">
        <v>83</v>
      </c>
    </row>
    <row r="302" s="12" customFormat="1" ht="22.8" customHeight="1">
      <c r="A302" s="12"/>
      <c r="B302" s="209"/>
      <c r="C302" s="210"/>
      <c r="D302" s="211" t="s">
        <v>75</v>
      </c>
      <c r="E302" s="223" t="s">
        <v>448</v>
      </c>
      <c r="F302" s="223" t="s">
        <v>449</v>
      </c>
      <c r="G302" s="210"/>
      <c r="H302" s="210"/>
      <c r="I302" s="213"/>
      <c r="J302" s="224">
        <f>BK302</f>
        <v>0</v>
      </c>
      <c r="K302" s="210"/>
      <c r="L302" s="215"/>
      <c r="M302" s="216"/>
      <c r="N302" s="217"/>
      <c r="O302" s="217"/>
      <c r="P302" s="218">
        <f>SUM(P303:P354)</f>
        <v>0</v>
      </c>
      <c r="Q302" s="217"/>
      <c r="R302" s="218">
        <f>SUM(R303:R354)</f>
        <v>0.82962000000000002</v>
      </c>
      <c r="S302" s="217"/>
      <c r="T302" s="219">
        <f>SUM(T303:T354)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20" t="s">
        <v>83</v>
      </c>
      <c r="AT302" s="221" t="s">
        <v>75</v>
      </c>
      <c r="AU302" s="221" t="s">
        <v>81</v>
      </c>
      <c r="AY302" s="220" t="s">
        <v>108</v>
      </c>
      <c r="BK302" s="222">
        <f>SUM(BK303:BK354)</f>
        <v>0</v>
      </c>
    </row>
    <row r="303" s="2" customFormat="1" ht="21.75" customHeight="1">
      <c r="A303" s="35"/>
      <c r="B303" s="36"/>
      <c r="C303" s="225" t="s">
        <v>450</v>
      </c>
      <c r="D303" s="225" t="s">
        <v>111</v>
      </c>
      <c r="E303" s="226" t="s">
        <v>451</v>
      </c>
      <c r="F303" s="227" t="s">
        <v>452</v>
      </c>
      <c r="G303" s="228" t="s">
        <v>114</v>
      </c>
      <c r="H303" s="229">
        <v>1</v>
      </c>
      <c r="I303" s="230"/>
      <c r="J303" s="231">
        <f>ROUND(I303*H303,2)</f>
        <v>0</v>
      </c>
      <c r="K303" s="227" t="s">
        <v>193</v>
      </c>
      <c r="L303" s="41"/>
      <c r="M303" s="232" t="s">
        <v>1</v>
      </c>
      <c r="N303" s="233" t="s">
        <v>41</v>
      </c>
      <c r="O303" s="88"/>
      <c r="P303" s="234">
        <f>O303*H303</f>
        <v>0</v>
      </c>
      <c r="Q303" s="234">
        <v>0</v>
      </c>
      <c r="R303" s="234">
        <f>Q303*H303</f>
        <v>0</v>
      </c>
      <c r="S303" s="234">
        <v>0</v>
      </c>
      <c r="T303" s="235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36" t="s">
        <v>116</v>
      </c>
      <c r="AT303" s="236" t="s">
        <v>111</v>
      </c>
      <c r="AU303" s="236" t="s">
        <v>83</v>
      </c>
      <c r="AY303" s="14" t="s">
        <v>108</v>
      </c>
      <c r="BE303" s="237">
        <f>IF(N303="základní",J303,0)</f>
        <v>0</v>
      </c>
      <c r="BF303" s="237">
        <f>IF(N303="snížená",J303,0)</f>
        <v>0</v>
      </c>
      <c r="BG303" s="237">
        <f>IF(N303="zákl. přenesená",J303,0)</f>
        <v>0</v>
      </c>
      <c r="BH303" s="237">
        <f>IF(N303="sníž. přenesená",J303,0)</f>
        <v>0</v>
      </c>
      <c r="BI303" s="237">
        <f>IF(N303="nulová",J303,0)</f>
        <v>0</v>
      </c>
      <c r="BJ303" s="14" t="s">
        <v>81</v>
      </c>
      <c r="BK303" s="237">
        <f>ROUND(I303*H303,2)</f>
        <v>0</v>
      </c>
      <c r="BL303" s="14" t="s">
        <v>116</v>
      </c>
      <c r="BM303" s="236" t="s">
        <v>453</v>
      </c>
    </row>
    <row r="304" s="2" customFormat="1">
      <c r="A304" s="35"/>
      <c r="B304" s="36"/>
      <c r="C304" s="37"/>
      <c r="D304" s="238" t="s">
        <v>118</v>
      </c>
      <c r="E304" s="37"/>
      <c r="F304" s="239" t="s">
        <v>454</v>
      </c>
      <c r="G304" s="37"/>
      <c r="H304" s="37"/>
      <c r="I304" s="135"/>
      <c r="J304" s="37"/>
      <c r="K304" s="37"/>
      <c r="L304" s="41"/>
      <c r="M304" s="240"/>
      <c r="N304" s="241"/>
      <c r="O304" s="88"/>
      <c r="P304" s="88"/>
      <c r="Q304" s="88"/>
      <c r="R304" s="88"/>
      <c r="S304" s="88"/>
      <c r="T304" s="89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T304" s="14" t="s">
        <v>118</v>
      </c>
      <c r="AU304" s="14" t="s">
        <v>83</v>
      </c>
    </row>
    <row r="305" s="2" customFormat="1">
      <c r="A305" s="35"/>
      <c r="B305" s="36"/>
      <c r="C305" s="37"/>
      <c r="D305" s="238" t="s">
        <v>120</v>
      </c>
      <c r="E305" s="37"/>
      <c r="F305" s="242" t="s">
        <v>121</v>
      </c>
      <c r="G305" s="37"/>
      <c r="H305" s="37"/>
      <c r="I305" s="135"/>
      <c r="J305" s="37"/>
      <c r="K305" s="37"/>
      <c r="L305" s="41"/>
      <c r="M305" s="240"/>
      <c r="N305" s="241"/>
      <c r="O305" s="88"/>
      <c r="P305" s="88"/>
      <c r="Q305" s="88"/>
      <c r="R305" s="88"/>
      <c r="S305" s="88"/>
      <c r="T305" s="89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T305" s="14" t="s">
        <v>120</v>
      </c>
      <c r="AU305" s="14" t="s">
        <v>83</v>
      </c>
    </row>
    <row r="306" s="2" customFormat="1" ht="16.5" customHeight="1">
      <c r="A306" s="35"/>
      <c r="B306" s="36"/>
      <c r="C306" s="225" t="s">
        <v>455</v>
      </c>
      <c r="D306" s="225" t="s">
        <v>111</v>
      </c>
      <c r="E306" s="226" t="s">
        <v>456</v>
      </c>
      <c r="F306" s="227" t="s">
        <v>457</v>
      </c>
      <c r="G306" s="228" t="s">
        <v>114</v>
      </c>
      <c r="H306" s="229">
        <v>1</v>
      </c>
      <c r="I306" s="230"/>
      <c r="J306" s="231">
        <f>ROUND(I306*H306,2)</f>
        <v>0</v>
      </c>
      <c r="K306" s="227" t="s">
        <v>124</v>
      </c>
      <c r="L306" s="41"/>
      <c r="M306" s="232" t="s">
        <v>1</v>
      </c>
      <c r="N306" s="233" t="s">
        <v>41</v>
      </c>
      <c r="O306" s="88"/>
      <c r="P306" s="234">
        <f>O306*H306</f>
        <v>0</v>
      </c>
      <c r="Q306" s="234">
        <v>0</v>
      </c>
      <c r="R306" s="234">
        <f>Q306*H306</f>
        <v>0</v>
      </c>
      <c r="S306" s="234">
        <v>0</v>
      </c>
      <c r="T306" s="235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36" t="s">
        <v>116</v>
      </c>
      <c r="AT306" s="236" t="s">
        <v>111</v>
      </c>
      <c r="AU306" s="236" t="s">
        <v>83</v>
      </c>
      <c r="AY306" s="14" t="s">
        <v>108</v>
      </c>
      <c r="BE306" s="237">
        <f>IF(N306="základní",J306,0)</f>
        <v>0</v>
      </c>
      <c r="BF306" s="237">
        <f>IF(N306="snížená",J306,0)</f>
        <v>0</v>
      </c>
      <c r="BG306" s="237">
        <f>IF(N306="zákl. přenesená",J306,0)</f>
        <v>0</v>
      </c>
      <c r="BH306" s="237">
        <f>IF(N306="sníž. přenesená",J306,0)</f>
        <v>0</v>
      </c>
      <c r="BI306" s="237">
        <f>IF(N306="nulová",J306,0)</f>
        <v>0</v>
      </c>
      <c r="BJ306" s="14" t="s">
        <v>81</v>
      </c>
      <c r="BK306" s="237">
        <f>ROUND(I306*H306,2)</f>
        <v>0</v>
      </c>
      <c r="BL306" s="14" t="s">
        <v>116</v>
      </c>
      <c r="BM306" s="236" t="s">
        <v>458</v>
      </c>
    </row>
    <row r="307" s="2" customFormat="1">
      <c r="A307" s="35"/>
      <c r="B307" s="36"/>
      <c r="C307" s="37"/>
      <c r="D307" s="238" t="s">
        <v>118</v>
      </c>
      <c r="E307" s="37"/>
      <c r="F307" s="239" t="s">
        <v>459</v>
      </c>
      <c r="G307" s="37"/>
      <c r="H307" s="37"/>
      <c r="I307" s="135"/>
      <c r="J307" s="37"/>
      <c r="K307" s="37"/>
      <c r="L307" s="41"/>
      <c r="M307" s="240"/>
      <c r="N307" s="241"/>
      <c r="O307" s="88"/>
      <c r="P307" s="88"/>
      <c r="Q307" s="88"/>
      <c r="R307" s="88"/>
      <c r="S307" s="88"/>
      <c r="T307" s="89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T307" s="14" t="s">
        <v>118</v>
      </c>
      <c r="AU307" s="14" t="s">
        <v>83</v>
      </c>
    </row>
    <row r="308" s="2" customFormat="1" ht="21.75" customHeight="1">
      <c r="A308" s="35"/>
      <c r="B308" s="36"/>
      <c r="C308" s="243" t="s">
        <v>460</v>
      </c>
      <c r="D308" s="243" t="s">
        <v>128</v>
      </c>
      <c r="E308" s="244" t="s">
        <v>461</v>
      </c>
      <c r="F308" s="245" t="s">
        <v>462</v>
      </c>
      <c r="G308" s="246" t="s">
        <v>114</v>
      </c>
      <c r="H308" s="247">
        <v>1</v>
      </c>
      <c r="I308" s="248"/>
      <c r="J308" s="249">
        <f>ROUND(I308*H308,2)</f>
        <v>0</v>
      </c>
      <c r="K308" s="245" t="s">
        <v>124</v>
      </c>
      <c r="L308" s="250"/>
      <c r="M308" s="251" t="s">
        <v>1</v>
      </c>
      <c r="N308" s="252" t="s">
        <v>41</v>
      </c>
      <c r="O308" s="88"/>
      <c r="P308" s="234">
        <f>O308*H308</f>
        <v>0</v>
      </c>
      <c r="Q308" s="234">
        <v>0</v>
      </c>
      <c r="R308" s="234">
        <f>Q308*H308</f>
        <v>0</v>
      </c>
      <c r="S308" s="234">
        <v>0</v>
      </c>
      <c r="T308" s="235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36" t="s">
        <v>131</v>
      </c>
      <c r="AT308" s="236" t="s">
        <v>128</v>
      </c>
      <c r="AU308" s="236" t="s">
        <v>83</v>
      </c>
      <c r="AY308" s="14" t="s">
        <v>108</v>
      </c>
      <c r="BE308" s="237">
        <f>IF(N308="základní",J308,0)</f>
        <v>0</v>
      </c>
      <c r="BF308" s="237">
        <f>IF(N308="snížená",J308,0)</f>
        <v>0</v>
      </c>
      <c r="BG308" s="237">
        <f>IF(N308="zákl. přenesená",J308,0)</f>
        <v>0</v>
      </c>
      <c r="BH308" s="237">
        <f>IF(N308="sníž. přenesená",J308,0)</f>
        <v>0</v>
      </c>
      <c r="BI308" s="237">
        <f>IF(N308="nulová",J308,0)</f>
        <v>0</v>
      </c>
      <c r="BJ308" s="14" t="s">
        <v>81</v>
      </c>
      <c r="BK308" s="237">
        <f>ROUND(I308*H308,2)</f>
        <v>0</v>
      </c>
      <c r="BL308" s="14" t="s">
        <v>116</v>
      </c>
      <c r="BM308" s="236" t="s">
        <v>463</v>
      </c>
    </row>
    <row r="309" s="2" customFormat="1">
      <c r="A309" s="35"/>
      <c r="B309" s="36"/>
      <c r="C309" s="37"/>
      <c r="D309" s="238" t="s">
        <v>118</v>
      </c>
      <c r="E309" s="37"/>
      <c r="F309" s="239" t="s">
        <v>464</v>
      </c>
      <c r="G309" s="37"/>
      <c r="H309" s="37"/>
      <c r="I309" s="135"/>
      <c r="J309" s="37"/>
      <c r="K309" s="37"/>
      <c r="L309" s="41"/>
      <c r="M309" s="240"/>
      <c r="N309" s="241"/>
      <c r="O309" s="88"/>
      <c r="P309" s="88"/>
      <c r="Q309" s="88"/>
      <c r="R309" s="88"/>
      <c r="S309" s="88"/>
      <c r="T309" s="89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T309" s="14" t="s">
        <v>118</v>
      </c>
      <c r="AU309" s="14" t="s">
        <v>83</v>
      </c>
    </row>
    <row r="310" s="2" customFormat="1" ht="21.75" customHeight="1">
      <c r="A310" s="35"/>
      <c r="B310" s="36"/>
      <c r="C310" s="243" t="s">
        <v>465</v>
      </c>
      <c r="D310" s="243" t="s">
        <v>128</v>
      </c>
      <c r="E310" s="244" t="s">
        <v>466</v>
      </c>
      <c r="F310" s="245" t="s">
        <v>467</v>
      </c>
      <c r="G310" s="246" t="s">
        <v>114</v>
      </c>
      <c r="H310" s="247">
        <v>1</v>
      </c>
      <c r="I310" s="248"/>
      <c r="J310" s="249">
        <f>ROUND(I310*H310,2)</f>
        <v>0</v>
      </c>
      <c r="K310" s="245" t="s">
        <v>124</v>
      </c>
      <c r="L310" s="250"/>
      <c r="M310" s="251" t="s">
        <v>1</v>
      </c>
      <c r="N310" s="252" t="s">
        <v>41</v>
      </c>
      <c r="O310" s="88"/>
      <c r="P310" s="234">
        <f>O310*H310</f>
        <v>0</v>
      </c>
      <c r="Q310" s="234">
        <v>0</v>
      </c>
      <c r="R310" s="234">
        <f>Q310*H310</f>
        <v>0</v>
      </c>
      <c r="S310" s="234">
        <v>0</v>
      </c>
      <c r="T310" s="235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36" t="s">
        <v>131</v>
      </c>
      <c r="AT310" s="236" t="s">
        <v>128</v>
      </c>
      <c r="AU310" s="236" t="s">
        <v>83</v>
      </c>
      <c r="AY310" s="14" t="s">
        <v>108</v>
      </c>
      <c r="BE310" s="237">
        <f>IF(N310="základní",J310,0)</f>
        <v>0</v>
      </c>
      <c r="BF310" s="237">
        <f>IF(N310="snížená",J310,0)</f>
        <v>0</v>
      </c>
      <c r="BG310" s="237">
        <f>IF(N310="zákl. přenesená",J310,0)</f>
        <v>0</v>
      </c>
      <c r="BH310" s="237">
        <f>IF(N310="sníž. přenesená",J310,0)</f>
        <v>0</v>
      </c>
      <c r="BI310" s="237">
        <f>IF(N310="nulová",J310,0)</f>
        <v>0</v>
      </c>
      <c r="BJ310" s="14" t="s">
        <v>81</v>
      </c>
      <c r="BK310" s="237">
        <f>ROUND(I310*H310,2)</f>
        <v>0</v>
      </c>
      <c r="BL310" s="14" t="s">
        <v>116</v>
      </c>
      <c r="BM310" s="236" t="s">
        <v>468</v>
      </c>
    </row>
    <row r="311" s="2" customFormat="1">
      <c r="A311" s="35"/>
      <c r="B311" s="36"/>
      <c r="C311" s="37"/>
      <c r="D311" s="238" t="s">
        <v>118</v>
      </c>
      <c r="E311" s="37"/>
      <c r="F311" s="239" t="s">
        <v>467</v>
      </c>
      <c r="G311" s="37"/>
      <c r="H311" s="37"/>
      <c r="I311" s="135"/>
      <c r="J311" s="37"/>
      <c r="K311" s="37"/>
      <c r="L311" s="41"/>
      <c r="M311" s="240"/>
      <c r="N311" s="241"/>
      <c r="O311" s="88"/>
      <c r="P311" s="88"/>
      <c r="Q311" s="88"/>
      <c r="R311" s="88"/>
      <c r="S311" s="88"/>
      <c r="T311" s="89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T311" s="14" t="s">
        <v>118</v>
      </c>
      <c r="AU311" s="14" t="s">
        <v>83</v>
      </c>
    </row>
    <row r="312" s="2" customFormat="1" ht="16.5" customHeight="1">
      <c r="A312" s="35"/>
      <c r="B312" s="36"/>
      <c r="C312" s="243" t="s">
        <v>469</v>
      </c>
      <c r="D312" s="243" t="s">
        <v>128</v>
      </c>
      <c r="E312" s="244" t="s">
        <v>470</v>
      </c>
      <c r="F312" s="245" t="s">
        <v>135</v>
      </c>
      <c r="G312" s="246" t="s">
        <v>114</v>
      </c>
      <c r="H312" s="247">
        <v>1</v>
      </c>
      <c r="I312" s="248"/>
      <c r="J312" s="249">
        <f>ROUND(I312*H312,2)</f>
        <v>0</v>
      </c>
      <c r="K312" s="245" t="s">
        <v>124</v>
      </c>
      <c r="L312" s="250"/>
      <c r="M312" s="251" t="s">
        <v>1</v>
      </c>
      <c r="N312" s="252" t="s">
        <v>41</v>
      </c>
      <c r="O312" s="88"/>
      <c r="P312" s="234">
        <f>O312*H312</f>
        <v>0</v>
      </c>
      <c r="Q312" s="234">
        <v>0</v>
      </c>
      <c r="R312" s="234">
        <f>Q312*H312</f>
        <v>0</v>
      </c>
      <c r="S312" s="234">
        <v>0</v>
      </c>
      <c r="T312" s="235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36" t="s">
        <v>131</v>
      </c>
      <c r="AT312" s="236" t="s">
        <v>128</v>
      </c>
      <c r="AU312" s="236" t="s">
        <v>83</v>
      </c>
      <c r="AY312" s="14" t="s">
        <v>108</v>
      </c>
      <c r="BE312" s="237">
        <f>IF(N312="základní",J312,0)</f>
        <v>0</v>
      </c>
      <c r="BF312" s="237">
        <f>IF(N312="snížená",J312,0)</f>
        <v>0</v>
      </c>
      <c r="BG312" s="237">
        <f>IF(N312="zákl. přenesená",J312,0)</f>
        <v>0</v>
      </c>
      <c r="BH312" s="237">
        <f>IF(N312="sníž. přenesená",J312,0)</f>
        <v>0</v>
      </c>
      <c r="BI312" s="237">
        <f>IF(N312="nulová",J312,0)</f>
        <v>0</v>
      </c>
      <c r="BJ312" s="14" t="s">
        <v>81</v>
      </c>
      <c r="BK312" s="237">
        <f>ROUND(I312*H312,2)</f>
        <v>0</v>
      </c>
      <c r="BL312" s="14" t="s">
        <v>116</v>
      </c>
      <c r="BM312" s="236" t="s">
        <v>471</v>
      </c>
    </row>
    <row r="313" s="2" customFormat="1">
      <c r="A313" s="35"/>
      <c r="B313" s="36"/>
      <c r="C313" s="37"/>
      <c r="D313" s="238" t="s">
        <v>118</v>
      </c>
      <c r="E313" s="37"/>
      <c r="F313" s="239" t="s">
        <v>137</v>
      </c>
      <c r="G313" s="37"/>
      <c r="H313" s="37"/>
      <c r="I313" s="135"/>
      <c r="J313" s="37"/>
      <c r="K313" s="37"/>
      <c r="L313" s="41"/>
      <c r="M313" s="240"/>
      <c r="N313" s="241"/>
      <c r="O313" s="88"/>
      <c r="P313" s="88"/>
      <c r="Q313" s="88"/>
      <c r="R313" s="88"/>
      <c r="S313" s="88"/>
      <c r="T313" s="89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T313" s="14" t="s">
        <v>118</v>
      </c>
      <c r="AU313" s="14" t="s">
        <v>83</v>
      </c>
    </row>
    <row r="314" s="2" customFormat="1" ht="16.5" customHeight="1">
      <c r="A314" s="35"/>
      <c r="B314" s="36"/>
      <c r="C314" s="225" t="s">
        <v>472</v>
      </c>
      <c r="D314" s="225" t="s">
        <v>111</v>
      </c>
      <c r="E314" s="226" t="s">
        <v>473</v>
      </c>
      <c r="F314" s="227" t="s">
        <v>140</v>
      </c>
      <c r="G314" s="228" t="s">
        <v>141</v>
      </c>
      <c r="H314" s="229">
        <v>1</v>
      </c>
      <c r="I314" s="230"/>
      <c r="J314" s="231">
        <f>ROUND(I314*H314,2)</f>
        <v>0</v>
      </c>
      <c r="K314" s="227" t="s">
        <v>1</v>
      </c>
      <c r="L314" s="41"/>
      <c r="M314" s="232" t="s">
        <v>1</v>
      </c>
      <c r="N314" s="233" t="s">
        <v>41</v>
      </c>
      <c r="O314" s="88"/>
      <c r="P314" s="234">
        <f>O314*H314</f>
        <v>0</v>
      </c>
      <c r="Q314" s="234">
        <v>0</v>
      </c>
      <c r="R314" s="234">
        <f>Q314*H314</f>
        <v>0</v>
      </c>
      <c r="S314" s="234">
        <v>0</v>
      </c>
      <c r="T314" s="235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36" t="s">
        <v>116</v>
      </c>
      <c r="AT314" s="236" t="s">
        <v>111</v>
      </c>
      <c r="AU314" s="236" t="s">
        <v>83</v>
      </c>
      <c r="AY314" s="14" t="s">
        <v>108</v>
      </c>
      <c r="BE314" s="237">
        <f>IF(N314="základní",J314,0)</f>
        <v>0</v>
      </c>
      <c r="BF314" s="237">
        <f>IF(N314="snížená",J314,0)</f>
        <v>0</v>
      </c>
      <c r="BG314" s="237">
        <f>IF(N314="zákl. přenesená",J314,0)</f>
        <v>0</v>
      </c>
      <c r="BH314" s="237">
        <f>IF(N314="sníž. přenesená",J314,0)</f>
        <v>0</v>
      </c>
      <c r="BI314" s="237">
        <f>IF(N314="nulová",J314,0)</f>
        <v>0</v>
      </c>
      <c r="BJ314" s="14" t="s">
        <v>81</v>
      </c>
      <c r="BK314" s="237">
        <f>ROUND(I314*H314,2)</f>
        <v>0</v>
      </c>
      <c r="BL314" s="14" t="s">
        <v>116</v>
      </c>
      <c r="BM314" s="236" t="s">
        <v>474</v>
      </c>
    </row>
    <row r="315" s="2" customFormat="1">
      <c r="A315" s="35"/>
      <c r="B315" s="36"/>
      <c r="C315" s="37"/>
      <c r="D315" s="238" t="s">
        <v>118</v>
      </c>
      <c r="E315" s="37"/>
      <c r="F315" s="239" t="s">
        <v>475</v>
      </c>
      <c r="G315" s="37"/>
      <c r="H315" s="37"/>
      <c r="I315" s="135"/>
      <c r="J315" s="37"/>
      <c r="K315" s="37"/>
      <c r="L315" s="41"/>
      <c r="M315" s="240"/>
      <c r="N315" s="241"/>
      <c r="O315" s="88"/>
      <c r="P315" s="88"/>
      <c r="Q315" s="88"/>
      <c r="R315" s="88"/>
      <c r="S315" s="88"/>
      <c r="T315" s="89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T315" s="14" t="s">
        <v>118</v>
      </c>
      <c r="AU315" s="14" t="s">
        <v>83</v>
      </c>
    </row>
    <row r="316" s="2" customFormat="1" ht="33" customHeight="1">
      <c r="A316" s="35"/>
      <c r="B316" s="36"/>
      <c r="C316" s="243" t="s">
        <v>476</v>
      </c>
      <c r="D316" s="243" t="s">
        <v>128</v>
      </c>
      <c r="E316" s="244" t="s">
        <v>477</v>
      </c>
      <c r="F316" s="245" t="s">
        <v>478</v>
      </c>
      <c r="G316" s="246" t="s">
        <v>114</v>
      </c>
      <c r="H316" s="247">
        <v>1</v>
      </c>
      <c r="I316" s="248"/>
      <c r="J316" s="249">
        <f>ROUND(I316*H316,2)</f>
        <v>0</v>
      </c>
      <c r="K316" s="245" t="s">
        <v>124</v>
      </c>
      <c r="L316" s="250"/>
      <c r="M316" s="251" t="s">
        <v>1</v>
      </c>
      <c r="N316" s="252" t="s">
        <v>41</v>
      </c>
      <c r="O316" s="88"/>
      <c r="P316" s="234">
        <f>O316*H316</f>
        <v>0</v>
      </c>
      <c r="Q316" s="234">
        <v>0</v>
      </c>
      <c r="R316" s="234">
        <f>Q316*H316</f>
        <v>0</v>
      </c>
      <c r="S316" s="234">
        <v>0</v>
      </c>
      <c r="T316" s="235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36" t="s">
        <v>131</v>
      </c>
      <c r="AT316" s="236" t="s">
        <v>128</v>
      </c>
      <c r="AU316" s="236" t="s">
        <v>83</v>
      </c>
      <c r="AY316" s="14" t="s">
        <v>108</v>
      </c>
      <c r="BE316" s="237">
        <f>IF(N316="základní",J316,0)</f>
        <v>0</v>
      </c>
      <c r="BF316" s="237">
        <f>IF(N316="snížená",J316,0)</f>
        <v>0</v>
      </c>
      <c r="BG316" s="237">
        <f>IF(N316="zákl. přenesená",J316,0)</f>
        <v>0</v>
      </c>
      <c r="BH316" s="237">
        <f>IF(N316="sníž. přenesená",J316,0)</f>
        <v>0</v>
      </c>
      <c r="BI316" s="237">
        <f>IF(N316="nulová",J316,0)</f>
        <v>0</v>
      </c>
      <c r="BJ316" s="14" t="s">
        <v>81</v>
      </c>
      <c r="BK316" s="237">
        <f>ROUND(I316*H316,2)</f>
        <v>0</v>
      </c>
      <c r="BL316" s="14" t="s">
        <v>116</v>
      </c>
      <c r="BM316" s="236" t="s">
        <v>479</v>
      </c>
    </row>
    <row r="317" s="2" customFormat="1">
      <c r="A317" s="35"/>
      <c r="B317" s="36"/>
      <c r="C317" s="37"/>
      <c r="D317" s="238" t="s">
        <v>118</v>
      </c>
      <c r="E317" s="37"/>
      <c r="F317" s="239" t="s">
        <v>480</v>
      </c>
      <c r="G317" s="37"/>
      <c r="H317" s="37"/>
      <c r="I317" s="135"/>
      <c r="J317" s="37"/>
      <c r="K317" s="37"/>
      <c r="L317" s="41"/>
      <c r="M317" s="240"/>
      <c r="N317" s="241"/>
      <c r="O317" s="88"/>
      <c r="P317" s="88"/>
      <c r="Q317" s="88"/>
      <c r="R317" s="88"/>
      <c r="S317" s="88"/>
      <c r="T317" s="89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T317" s="14" t="s">
        <v>118</v>
      </c>
      <c r="AU317" s="14" t="s">
        <v>83</v>
      </c>
    </row>
    <row r="318" s="2" customFormat="1" ht="16.5" customHeight="1">
      <c r="A318" s="35"/>
      <c r="B318" s="36"/>
      <c r="C318" s="225" t="s">
        <v>481</v>
      </c>
      <c r="D318" s="225" t="s">
        <v>111</v>
      </c>
      <c r="E318" s="226" t="s">
        <v>482</v>
      </c>
      <c r="F318" s="227" t="s">
        <v>483</v>
      </c>
      <c r="G318" s="228" t="s">
        <v>158</v>
      </c>
      <c r="H318" s="229">
        <v>13</v>
      </c>
      <c r="I318" s="230"/>
      <c r="J318" s="231">
        <f>ROUND(I318*H318,2)</f>
        <v>0</v>
      </c>
      <c r="K318" s="227" t="s">
        <v>115</v>
      </c>
      <c r="L318" s="41"/>
      <c r="M318" s="232" t="s">
        <v>1</v>
      </c>
      <c r="N318" s="233" t="s">
        <v>41</v>
      </c>
      <c r="O318" s="88"/>
      <c r="P318" s="234">
        <f>O318*H318</f>
        <v>0</v>
      </c>
      <c r="Q318" s="234">
        <v>0</v>
      </c>
      <c r="R318" s="234">
        <f>Q318*H318</f>
        <v>0</v>
      </c>
      <c r="S318" s="234">
        <v>0</v>
      </c>
      <c r="T318" s="235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36" t="s">
        <v>116</v>
      </c>
      <c r="AT318" s="236" t="s">
        <v>111</v>
      </c>
      <c r="AU318" s="236" t="s">
        <v>83</v>
      </c>
      <c r="AY318" s="14" t="s">
        <v>108</v>
      </c>
      <c r="BE318" s="237">
        <f>IF(N318="základní",J318,0)</f>
        <v>0</v>
      </c>
      <c r="BF318" s="237">
        <f>IF(N318="snížená",J318,0)</f>
        <v>0</v>
      </c>
      <c r="BG318" s="237">
        <f>IF(N318="zákl. přenesená",J318,0)</f>
        <v>0</v>
      </c>
      <c r="BH318" s="237">
        <f>IF(N318="sníž. přenesená",J318,0)</f>
        <v>0</v>
      </c>
      <c r="BI318" s="237">
        <f>IF(N318="nulová",J318,0)</f>
        <v>0</v>
      </c>
      <c r="BJ318" s="14" t="s">
        <v>81</v>
      </c>
      <c r="BK318" s="237">
        <f>ROUND(I318*H318,2)</f>
        <v>0</v>
      </c>
      <c r="BL318" s="14" t="s">
        <v>116</v>
      </c>
      <c r="BM318" s="236" t="s">
        <v>484</v>
      </c>
    </row>
    <row r="319" s="2" customFormat="1">
      <c r="A319" s="35"/>
      <c r="B319" s="36"/>
      <c r="C319" s="37"/>
      <c r="D319" s="238" t="s">
        <v>118</v>
      </c>
      <c r="E319" s="37"/>
      <c r="F319" s="239" t="s">
        <v>485</v>
      </c>
      <c r="G319" s="37"/>
      <c r="H319" s="37"/>
      <c r="I319" s="135"/>
      <c r="J319" s="37"/>
      <c r="K319" s="37"/>
      <c r="L319" s="41"/>
      <c r="M319" s="240"/>
      <c r="N319" s="241"/>
      <c r="O319" s="88"/>
      <c r="P319" s="88"/>
      <c r="Q319" s="88"/>
      <c r="R319" s="88"/>
      <c r="S319" s="88"/>
      <c r="T319" s="89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T319" s="14" t="s">
        <v>118</v>
      </c>
      <c r="AU319" s="14" t="s">
        <v>83</v>
      </c>
    </row>
    <row r="320" s="2" customFormat="1" ht="16.5" customHeight="1">
      <c r="A320" s="35"/>
      <c r="B320" s="36"/>
      <c r="C320" s="243" t="s">
        <v>486</v>
      </c>
      <c r="D320" s="243" t="s">
        <v>128</v>
      </c>
      <c r="E320" s="244" t="s">
        <v>487</v>
      </c>
      <c r="F320" s="245" t="s">
        <v>488</v>
      </c>
      <c r="G320" s="246" t="s">
        <v>158</v>
      </c>
      <c r="H320" s="247">
        <v>13</v>
      </c>
      <c r="I320" s="248"/>
      <c r="J320" s="249">
        <f>ROUND(I320*H320,2)</f>
        <v>0</v>
      </c>
      <c r="K320" s="245" t="s">
        <v>124</v>
      </c>
      <c r="L320" s="250"/>
      <c r="M320" s="251" t="s">
        <v>1</v>
      </c>
      <c r="N320" s="252" t="s">
        <v>41</v>
      </c>
      <c r="O320" s="88"/>
      <c r="P320" s="234">
        <f>O320*H320</f>
        <v>0</v>
      </c>
      <c r="Q320" s="234">
        <v>0</v>
      </c>
      <c r="R320" s="234">
        <f>Q320*H320</f>
        <v>0</v>
      </c>
      <c r="S320" s="234">
        <v>0</v>
      </c>
      <c r="T320" s="235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36" t="s">
        <v>131</v>
      </c>
      <c r="AT320" s="236" t="s">
        <v>128</v>
      </c>
      <c r="AU320" s="236" t="s">
        <v>83</v>
      </c>
      <c r="AY320" s="14" t="s">
        <v>108</v>
      </c>
      <c r="BE320" s="237">
        <f>IF(N320="základní",J320,0)</f>
        <v>0</v>
      </c>
      <c r="BF320" s="237">
        <f>IF(N320="snížená",J320,0)</f>
        <v>0</v>
      </c>
      <c r="BG320" s="237">
        <f>IF(N320="zákl. přenesená",J320,0)</f>
        <v>0</v>
      </c>
      <c r="BH320" s="237">
        <f>IF(N320="sníž. přenesená",J320,0)</f>
        <v>0</v>
      </c>
      <c r="BI320" s="237">
        <f>IF(N320="nulová",J320,0)</f>
        <v>0</v>
      </c>
      <c r="BJ320" s="14" t="s">
        <v>81</v>
      </c>
      <c r="BK320" s="237">
        <f>ROUND(I320*H320,2)</f>
        <v>0</v>
      </c>
      <c r="BL320" s="14" t="s">
        <v>116</v>
      </c>
      <c r="BM320" s="236" t="s">
        <v>489</v>
      </c>
    </row>
    <row r="321" s="2" customFormat="1">
      <c r="A321" s="35"/>
      <c r="B321" s="36"/>
      <c r="C321" s="37"/>
      <c r="D321" s="238" t="s">
        <v>118</v>
      </c>
      <c r="E321" s="37"/>
      <c r="F321" s="239" t="s">
        <v>490</v>
      </c>
      <c r="G321" s="37"/>
      <c r="H321" s="37"/>
      <c r="I321" s="135"/>
      <c r="J321" s="37"/>
      <c r="K321" s="37"/>
      <c r="L321" s="41"/>
      <c r="M321" s="240"/>
      <c r="N321" s="241"/>
      <c r="O321" s="88"/>
      <c r="P321" s="88"/>
      <c r="Q321" s="88"/>
      <c r="R321" s="88"/>
      <c r="S321" s="88"/>
      <c r="T321" s="89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T321" s="14" t="s">
        <v>118</v>
      </c>
      <c r="AU321" s="14" t="s">
        <v>83</v>
      </c>
    </row>
    <row r="322" s="2" customFormat="1" ht="16.5" customHeight="1">
      <c r="A322" s="35"/>
      <c r="B322" s="36"/>
      <c r="C322" s="225" t="s">
        <v>491</v>
      </c>
      <c r="D322" s="225" t="s">
        <v>111</v>
      </c>
      <c r="E322" s="226" t="s">
        <v>492</v>
      </c>
      <c r="F322" s="227" t="s">
        <v>493</v>
      </c>
      <c r="G322" s="228" t="s">
        <v>114</v>
      </c>
      <c r="H322" s="229">
        <v>6</v>
      </c>
      <c r="I322" s="230"/>
      <c r="J322" s="231">
        <f>ROUND(I322*H322,2)</f>
        <v>0</v>
      </c>
      <c r="K322" s="227" t="s">
        <v>115</v>
      </c>
      <c r="L322" s="41"/>
      <c r="M322" s="232" t="s">
        <v>1</v>
      </c>
      <c r="N322" s="233" t="s">
        <v>41</v>
      </c>
      <c r="O322" s="88"/>
      <c r="P322" s="234">
        <f>O322*H322</f>
        <v>0</v>
      </c>
      <c r="Q322" s="234">
        <v>0</v>
      </c>
      <c r="R322" s="234">
        <f>Q322*H322</f>
        <v>0</v>
      </c>
      <c r="S322" s="234">
        <v>0</v>
      </c>
      <c r="T322" s="235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36" t="s">
        <v>116</v>
      </c>
      <c r="AT322" s="236" t="s">
        <v>111</v>
      </c>
      <c r="AU322" s="236" t="s">
        <v>83</v>
      </c>
      <c r="AY322" s="14" t="s">
        <v>108</v>
      </c>
      <c r="BE322" s="237">
        <f>IF(N322="základní",J322,0)</f>
        <v>0</v>
      </c>
      <c r="BF322" s="237">
        <f>IF(N322="snížená",J322,0)</f>
        <v>0</v>
      </c>
      <c r="BG322" s="237">
        <f>IF(N322="zákl. přenesená",J322,0)</f>
        <v>0</v>
      </c>
      <c r="BH322" s="237">
        <f>IF(N322="sníž. přenesená",J322,0)</f>
        <v>0</v>
      </c>
      <c r="BI322" s="237">
        <f>IF(N322="nulová",J322,0)</f>
        <v>0</v>
      </c>
      <c r="BJ322" s="14" t="s">
        <v>81</v>
      </c>
      <c r="BK322" s="237">
        <f>ROUND(I322*H322,2)</f>
        <v>0</v>
      </c>
      <c r="BL322" s="14" t="s">
        <v>116</v>
      </c>
      <c r="BM322" s="236" t="s">
        <v>494</v>
      </c>
    </row>
    <row r="323" s="2" customFormat="1">
      <c r="A323" s="35"/>
      <c r="B323" s="36"/>
      <c r="C323" s="37"/>
      <c r="D323" s="238" t="s">
        <v>118</v>
      </c>
      <c r="E323" s="37"/>
      <c r="F323" s="239" t="s">
        <v>495</v>
      </c>
      <c r="G323" s="37"/>
      <c r="H323" s="37"/>
      <c r="I323" s="135"/>
      <c r="J323" s="37"/>
      <c r="K323" s="37"/>
      <c r="L323" s="41"/>
      <c r="M323" s="240"/>
      <c r="N323" s="241"/>
      <c r="O323" s="88"/>
      <c r="P323" s="88"/>
      <c r="Q323" s="88"/>
      <c r="R323" s="88"/>
      <c r="S323" s="88"/>
      <c r="T323" s="89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T323" s="14" t="s">
        <v>118</v>
      </c>
      <c r="AU323" s="14" t="s">
        <v>83</v>
      </c>
    </row>
    <row r="324" s="2" customFormat="1" ht="16.5" customHeight="1">
      <c r="A324" s="35"/>
      <c r="B324" s="36"/>
      <c r="C324" s="243" t="s">
        <v>496</v>
      </c>
      <c r="D324" s="243" t="s">
        <v>128</v>
      </c>
      <c r="E324" s="244" t="s">
        <v>497</v>
      </c>
      <c r="F324" s="245" t="s">
        <v>206</v>
      </c>
      <c r="G324" s="246" t="s">
        <v>114</v>
      </c>
      <c r="H324" s="247">
        <v>6</v>
      </c>
      <c r="I324" s="248"/>
      <c r="J324" s="249">
        <f>ROUND(I324*H324,2)</f>
        <v>0</v>
      </c>
      <c r="K324" s="245" t="s">
        <v>124</v>
      </c>
      <c r="L324" s="250"/>
      <c r="M324" s="251" t="s">
        <v>1</v>
      </c>
      <c r="N324" s="252" t="s">
        <v>41</v>
      </c>
      <c r="O324" s="88"/>
      <c r="P324" s="234">
        <f>O324*H324</f>
        <v>0</v>
      </c>
      <c r="Q324" s="234">
        <v>0</v>
      </c>
      <c r="R324" s="234">
        <f>Q324*H324</f>
        <v>0</v>
      </c>
      <c r="S324" s="234">
        <v>0</v>
      </c>
      <c r="T324" s="235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36" t="s">
        <v>131</v>
      </c>
      <c r="AT324" s="236" t="s">
        <v>128</v>
      </c>
      <c r="AU324" s="236" t="s">
        <v>83</v>
      </c>
      <c r="AY324" s="14" t="s">
        <v>108</v>
      </c>
      <c r="BE324" s="237">
        <f>IF(N324="základní",J324,0)</f>
        <v>0</v>
      </c>
      <c r="BF324" s="237">
        <f>IF(N324="snížená",J324,0)</f>
        <v>0</v>
      </c>
      <c r="BG324" s="237">
        <f>IF(N324="zákl. přenesená",J324,0)</f>
        <v>0</v>
      </c>
      <c r="BH324" s="237">
        <f>IF(N324="sníž. přenesená",J324,0)</f>
        <v>0</v>
      </c>
      <c r="BI324" s="237">
        <f>IF(N324="nulová",J324,0)</f>
        <v>0</v>
      </c>
      <c r="BJ324" s="14" t="s">
        <v>81</v>
      </c>
      <c r="BK324" s="237">
        <f>ROUND(I324*H324,2)</f>
        <v>0</v>
      </c>
      <c r="BL324" s="14" t="s">
        <v>116</v>
      </c>
      <c r="BM324" s="236" t="s">
        <v>498</v>
      </c>
    </row>
    <row r="325" s="2" customFormat="1">
      <c r="A325" s="35"/>
      <c r="B325" s="36"/>
      <c r="C325" s="37"/>
      <c r="D325" s="238" t="s">
        <v>118</v>
      </c>
      <c r="E325" s="37"/>
      <c r="F325" s="239" t="s">
        <v>499</v>
      </c>
      <c r="G325" s="37"/>
      <c r="H325" s="37"/>
      <c r="I325" s="135"/>
      <c r="J325" s="37"/>
      <c r="K325" s="37"/>
      <c r="L325" s="41"/>
      <c r="M325" s="240"/>
      <c r="N325" s="241"/>
      <c r="O325" s="88"/>
      <c r="P325" s="88"/>
      <c r="Q325" s="88"/>
      <c r="R325" s="88"/>
      <c r="S325" s="88"/>
      <c r="T325" s="89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T325" s="14" t="s">
        <v>118</v>
      </c>
      <c r="AU325" s="14" t="s">
        <v>83</v>
      </c>
    </row>
    <row r="326" s="2" customFormat="1" ht="21.75" customHeight="1">
      <c r="A326" s="35"/>
      <c r="B326" s="36"/>
      <c r="C326" s="225" t="s">
        <v>500</v>
      </c>
      <c r="D326" s="225" t="s">
        <v>111</v>
      </c>
      <c r="E326" s="226" t="s">
        <v>266</v>
      </c>
      <c r="F326" s="227" t="s">
        <v>267</v>
      </c>
      <c r="G326" s="228" t="s">
        <v>158</v>
      </c>
      <c r="H326" s="229">
        <v>33</v>
      </c>
      <c r="I326" s="230"/>
      <c r="J326" s="231">
        <f>ROUND(I326*H326,2)</f>
        <v>0</v>
      </c>
      <c r="K326" s="227" t="s">
        <v>115</v>
      </c>
      <c r="L326" s="41"/>
      <c r="M326" s="232" t="s">
        <v>1</v>
      </c>
      <c r="N326" s="233" t="s">
        <v>41</v>
      </c>
      <c r="O326" s="88"/>
      <c r="P326" s="234">
        <f>O326*H326</f>
        <v>0</v>
      </c>
      <c r="Q326" s="234">
        <v>0.018579999999999999</v>
      </c>
      <c r="R326" s="234">
        <f>Q326*H326</f>
        <v>0.61314000000000002</v>
      </c>
      <c r="S326" s="234">
        <v>0</v>
      </c>
      <c r="T326" s="235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36" t="s">
        <v>116</v>
      </c>
      <c r="AT326" s="236" t="s">
        <v>111</v>
      </c>
      <c r="AU326" s="236" t="s">
        <v>83</v>
      </c>
      <c r="AY326" s="14" t="s">
        <v>108</v>
      </c>
      <c r="BE326" s="237">
        <f>IF(N326="základní",J326,0)</f>
        <v>0</v>
      </c>
      <c r="BF326" s="237">
        <f>IF(N326="snížená",J326,0)</f>
        <v>0</v>
      </c>
      <c r="BG326" s="237">
        <f>IF(N326="zákl. přenesená",J326,0)</f>
        <v>0</v>
      </c>
      <c r="BH326" s="237">
        <f>IF(N326="sníž. přenesená",J326,0)</f>
        <v>0</v>
      </c>
      <c r="BI326" s="237">
        <f>IF(N326="nulová",J326,0)</f>
        <v>0</v>
      </c>
      <c r="BJ326" s="14" t="s">
        <v>81</v>
      </c>
      <c r="BK326" s="237">
        <f>ROUND(I326*H326,2)</f>
        <v>0</v>
      </c>
      <c r="BL326" s="14" t="s">
        <v>116</v>
      </c>
      <c r="BM326" s="236" t="s">
        <v>501</v>
      </c>
    </row>
    <row r="327" s="2" customFormat="1">
      <c r="A327" s="35"/>
      <c r="B327" s="36"/>
      <c r="C327" s="37"/>
      <c r="D327" s="238" t="s">
        <v>118</v>
      </c>
      <c r="E327" s="37"/>
      <c r="F327" s="239" t="s">
        <v>269</v>
      </c>
      <c r="G327" s="37"/>
      <c r="H327" s="37"/>
      <c r="I327" s="135"/>
      <c r="J327" s="37"/>
      <c r="K327" s="37"/>
      <c r="L327" s="41"/>
      <c r="M327" s="240"/>
      <c r="N327" s="241"/>
      <c r="O327" s="88"/>
      <c r="P327" s="88"/>
      <c r="Q327" s="88"/>
      <c r="R327" s="88"/>
      <c r="S327" s="88"/>
      <c r="T327" s="89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T327" s="14" t="s">
        <v>118</v>
      </c>
      <c r="AU327" s="14" t="s">
        <v>83</v>
      </c>
    </row>
    <row r="328" s="2" customFormat="1">
      <c r="A328" s="35"/>
      <c r="B328" s="36"/>
      <c r="C328" s="37"/>
      <c r="D328" s="238" t="s">
        <v>120</v>
      </c>
      <c r="E328" s="37"/>
      <c r="F328" s="242" t="s">
        <v>270</v>
      </c>
      <c r="G328" s="37"/>
      <c r="H328" s="37"/>
      <c r="I328" s="135"/>
      <c r="J328" s="37"/>
      <c r="K328" s="37"/>
      <c r="L328" s="41"/>
      <c r="M328" s="240"/>
      <c r="N328" s="241"/>
      <c r="O328" s="88"/>
      <c r="P328" s="88"/>
      <c r="Q328" s="88"/>
      <c r="R328" s="88"/>
      <c r="S328" s="88"/>
      <c r="T328" s="89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T328" s="14" t="s">
        <v>120</v>
      </c>
      <c r="AU328" s="14" t="s">
        <v>83</v>
      </c>
    </row>
    <row r="329" s="2" customFormat="1" ht="21.75" customHeight="1">
      <c r="A329" s="35"/>
      <c r="B329" s="36"/>
      <c r="C329" s="225" t="s">
        <v>502</v>
      </c>
      <c r="D329" s="225" t="s">
        <v>111</v>
      </c>
      <c r="E329" s="226" t="s">
        <v>503</v>
      </c>
      <c r="F329" s="227" t="s">
        <v>504</v>
      </c>
      <c r="G329" s="228" t="s">
        <v>158</v>
      </c>
      <c r="H329" s="229">
        <v>8</v>
      </c>
      <c r="I329" s="230"/>
      <c r="J329" s="231">
        <f>ROUND(I329*H329,2)</f>
        <v>0</v>
      </c>
      <c r="K329" s="227" t="s">
        <v>115</v>
      </c>
      <c r="L329" s="41"/>
      <c r="M329" s="232" t="s">
        <v>1</v>
      </c>
      <c r="N329" s="233" t="s">
        <v>41</v>
      </c>
      <c r="O329" s="88"/>
      <c r="P329" s="234">
        <f>O329*H329</f>
        <v>0</v>
      </c>
      <c r="Q329" s="234">
        <v>0.027060000000000001</v>
      </c>
      <c r="R329" s="234">
        <f>Q329*H329</f>
        <v>0.21648000000000001</v>
      </c>
      <c r="S329" s="234">
        <v>0</v>
      </c>
      <c r="T329" s="235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36" t="s">
        <v>116</v>
      </c>
      <c r="AT329" s="236" t="s">
        <v>111</v>
      </c>
      <c r="AU329" s="236" t="s">
        <v>83</v>
      </c>
      <c r="AY329" s="14" t="s">
        <v>108</v>
      </c>
      <c r="BE329" s="237">
        <f>IF(N329="základní",J329,0)</f>
        <v>0</v>
      </c>
      <c r="BF329" s="237">
        <f>IF(N329="snížená",J329,0)</f>
        <v>0</v>
      </c>
      <c r="BG329" s="237">
        <f>IF(N329="zákl. přenesená",J329,0)</f>
        <v>0</v>
      </c>
      <c r="BH329" s="237">
        <f>IF(N329="sníž. přenesená",J329,0)</f>
        <v>0</v>
      </c>
      <c r="BI329" s="237">
        <f>IF(N329="nulová",J329,0)</f>
        <v>0</v>
      </c>
      <c r="BJ329" s="14" t="s">
        <v>81</v>
      </c>
      <c r="BK329" s="237">
        <f>ROUND(I329*H329,2)</f>
        <v>0</v>
      </c>
      <c r="BL329" s="14" t="s">
        <v>116</v>
      </c>
      <c r="BM329" s="236" t="s">
        <v>505</v>
      </c>
    </row>
    <row r="330" s="2" customFormat="1">
      <c r="A330" s="35"/>
      <c r="B330" s="36"/>
      <c r="C330" s="37"/>
      <c r="D330" s="238" t="s">
        <v>118</v>
      </c>
      <c r="E330" s="37"/>
      <c r="F330" s="239" t="s">
        <v>506</v>
      </c>
      <c r="G330" s="37"/>
      <c r="H330" s="37"/>
      <c r="I330" s="135"/>
      <c r="J330" s="37"/>
      <c r="K330" s="37"/>
      <c r="L330" s="41"/>
      <c r="M330" s="240"/>
      <c r="N330" s="241"/>
      <c r="O330" s="88"/>
      <c r="P330" s="88"/>
      <c r="Q330" s="88"/>
      <c r="R330" s="88"/>
      <c r="S330" s="88"/>
      <c r="T330" s="89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T330" s="14" t="s">
        <v>118</v>
      </c>
      <c r="AU330" s="14" t="s">
        <v>83</v>
      </c>
    </row>
    <row r="331" s="2" customFormat="1">
      <c r="A331" s="35"/>
      <c r="B331" s="36"/>
      <c r="C331" s="37"/>
      <c r="D331" s="238" t="s">
        <v>120</v>
      </c>
      <c r="E331" s="37"/>
      <c r="F331" s="242" t="s">
        <v>270</v>
      </c>
      <c r="G331" s="37"/>
      <c r="H331" s="37"/>
      <c r="I331" s="135"/>
      <c r="J331" s="37"/>
      <c r="K331" s="37"/>
      <c r="L331" s="41"/>
      <c r="M331" s="240"/>
      <c r="N331" s="241"/>
      <c r="O331" s="88"/>
      <c r="P331" s="88"/>
      <c r="Q331" s="88"/>
      <c r="R331" s="88"/>
      <c r="S331" s="88"/>
      <c r="T331" s="89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T331" s="14" t="s">
        <v>120</v>
      </c>
      <c r="AU331" s="14" t="s">
        <v>83</v>
      </c>
    </row>
    <row r="332" s="2" customFormat="1" ht="21.75" customHeight="1">
      <c r="A332" s="35"/>
      <c r="B332" s="36"/>
      <c r="C332" s="243" t="s">
        <v>507</v>
      </c>
      <c r="D332" s="243" t="s">
        <v>128</v>
      </c>
      <c r="E332" s="244" t="s">
        <v>508</v>
      </c>
      <c r="F332" s="245" t="s">
        <v>509</v>
      </c>
      <c r="G332" s="246" t="s">
        <v>292</v>
      </c>
      <c r="H332" s="247">
        <v>70</v>
      </c>
      <c r="I332" s="248"/>
      <c r="J332" s="249">
        <f>ROUND(I332*H332,2)</f>
        <v>0</v>
      </c>
      <c r="K332" s="245" t="s">
        <v>124</v>
      </c>
      <c r="L332" s="250"/>
      <c r="M332" s="251" t="s">
        <v>1</v>
      </c>
      <c r="N332" s="252" t="s">
        <v>41</v>
      </c>
      <c r="O332" s="88"/>
      <c r="P332" s="234">
        <f>O332*H332</f>
        <v>0</v>
      </c>
      <c r="Q332" s="234">
        <v>0</v>
      </c>
      <c r="R332" s="234">
        <f>Q332*H332</f>
        <v>0</v>
      </c>
      <c r="S332" s="234">
        <v>0</v>
      </c>
      <c r="T332" s="235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36" t="s">
        <v>131</v>
      </c>
      <c r="AT332" s="236" t="s">
        <v>128</v>
      </c>
      <c r="AU332" s="236" t="s">
        <v>83</v>
      </c>
      <c r="AY332" s="14" t="s">
        <v>108</v>
      </c>
      <c r="BE332" s="237">
        <f>IF(N332="základní",J332,0)</f>
        <v>0</v>
      </c>
      <c r="BF332" s="237">
        <f>IF(N332="snížená",J332,0)</f>
        <v>0</v>
      </c>
      <c r="BG332" s="237">
        <f>IF(N332="zákl. přenesená",J332,0)</f>
        <v>0</v>
      </c>
      <c r="BH332" s="237">
        <f>IF(N332="sníž. přenesená",J332,0)</f>
        <v>0</v>
      </c>
      <c r="BI332" s="237">
        <f>IF(N332="nulová",J332,0)</f>
        <v>0</v>
      </c>
      <c r="BJ332" s="14" t="s">
        <v>81</v>
      </c>
      <c r="BK332" s="237">
        <f>ROUND(I332*H332,2)</f>
        <v>0</v>
      </c>
      <c r="BL332" s="14" t="s">
        <v>116</v>
      </c>
      <c r="BM332" s="236" t="s">
        <v>510</v>
      </c>
    </row>
    <row r="333" s="2" customFormat="1">
      <c r="A333" s="35"/>
      <c r="B333" s="36"/>
      <c r="C333" s="37"/>
      <c r="D333" s="238" t="s">
        <v>118</v>
      </c>
      <c r="E333" s="37"/>
      <c r="F333" s="239" t="s">
        <v>509</v>
      </c>
      <c r="G333" s="37"/>
      <c r="H333" s="37"/>
      <c r="I333" s="135"/>
      <c r="J333" s="37"/>
      <c r="K333" s="37"/>
      <c r="L333" s="41"/>
      <c r="M333" s="240"/>
      <c r="N333" s="241"/>
      <c r="O333" s="88"/>
      <c r="P333" s="88"/>
      <c r="Q333" s="88"/>
      <c r="R333" s="88"/>
      <c r="S333" s="88"/>
      <c r="T333" s="89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T333" s="14" t="s">
        <v>118</v>
      </c>
      <c r="AU333" s="14" t="s">
        <v>83</v>
      </c>
    </row>
    <row r="334" s="2" customFormat="1" ht="16.5" customHeight="1">
      <c r="A334" s="35"/>
      <c r="B334" s="36"/>
      <c r="C334" s="243" t="s">
        <v>511</v>
      </c>
      <c r="D334" s="243" t="s">
        <v>128</v>
      </c>
      <c r="E334" s="244" t="s">
        <v>294</v>
      </c>
      <c r="F334" s="245" t="s">
        <v>295</v>
      </c>
      <c r="G334" s="246" t="s">
        <v>292</v>
      </c>
      <c r="H334" s="247">
        <v>30</v>
      </c>
      <c r="I334" s="248"/>
      <c r="J334" s="249">
        <f>ROUND(I334*H334,2)</f>
        <v>0</v>
      </c>
      <c r="K334" s="245" t="s">
        <v>124</v>
      </c>
      <c r="L334" s="250"/>
      <c r="M334" s="251" t="s">
        <v>1</v>
      </c>
      <c r="N334" s="252" t="s">
        <v>41</v>
      </c>
      <c r="O334" s="88"/>
      <c r="P334" s="234">
        <f>O334*H334</f>
        <v>0</v>
      </c>
      <c r="Q334" s="234">
        <v>0</v>
      </c>
      <c r="R334" s="234">
        <f>Q334*H334</f>
        <v>0</v>
      </c>
      <c r="S334" s="234">
        <v>0</v>
      </c>
      <c r="T334" s="235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36" t="s">
        <v>131</v>
      </c>
      <c r="AT334" s="236" t="s">
        <v>128</v>
      </c>
      <c r="AU334" s="236" t="s">
        <v>83</v>
      </c>
      <c r="AY334" s="14" t="s">
        <v>108</v>
      </c>
      <c r="BE334" s="237">
        <f>IF(N334="základní",J334,0)</f>
        <v>0</v>
      </c>
      <c r="BF334" s="237">
        <f>IF(N334="snížená",J334,0)</f>
        <v>0</v>
      </c>
      <c r="BG334" s="237">
        <f>IF(N334="zákl. přenesená",J334,0)</f>
        <v>0</v>
      </c>
      <c r="BH334" s="237">
        <f>IF(N334="sníž. přenesená",J334,0)</f>
        <v>0</v>
      </c>
      <c r="BI334" s="237">
        <f>IF(N334="nulová",J334,0)</f>
        <v>0</v>
      </c>
      <c r="BJ334" s="14" t="s">
        <v>81</v>
      </c>
      <c r="BK334" s="237">
        <f>ROUND(I334*H334,2)</f>
        <v>0</v>
      </c>
      <c r="BL334" s="14" t="s">
        <v>116</v>
      </c>
      <c r="BM334" s="236" t="s">
        <v>512</v>
      </c>
    </row>
    <row r="335" s="2" customFormat="1">
      <c r="A335" s="35"/>
      <c r="B335" s="36"/>
      <c r="C335" s="37"/>
      <c r="D335" s="238" t="s">
        <v>118</v>
      </c>
      <c r="E335" s="37"/>
      <c r="F335" s="239" t="s">
        <v>297</v>
      </c>
      <c r="G335" s="37"/>
      <c r="H335" s="37"/>
      <c r="I335" s="135"/>
      <c r="J335" s="37"/>
      <c r="K335" s="37"/>
      <c r="L335" s="41"/>
      <c r="M335" s="240"/>
      <c r="N335" s="241"/>
      <c r="O335" s="88"/>
      <c r="P335" s="88"/>
      <c r="Q335" s="88"/>
      <c r="R335" s="88"/>
      <c r="S335" s="88"/>
      <c r="T335" s="89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T335" s="14" t="s">
        <v>118</v>
      </c>
      <c r="AU335" s="14" t="s">
        <v>83</v>
      </c>
    </row>
    <row r="336" s="2" customFormat="1" ht="16.5" customHeight="1">
      <c r="A336" s="35"/>
      <c r="B336" s="36"/>
      <c r="C336" s="225" t="s">
        <v>513</v>
      </c>
      <c r="D336" s="225" t="s">
        <v>111</v>
      </c>
      <c r="E336" s="226" t="s">
        <v>299</v>
      </c>
      <c r="F336" s="227" t="s">
        <v>300</v>
      </c>
      <c r="G336" s="228" t="s">
        <v>167</v>
      </c>
      <c r="H336" s="229">
        <v>80</v>
      </c>
      <c r="I336" s="230"/>
      <c r="J336" s="231">
        <f>ROUND(I336*H336,2)</f>
        <v>0</v>
      </c>
      <c r="K336" s="227" t="s">
        <v>124</v>
      </c>
      <c r="L336" s="41"/>
      <c r="M336" s="232" t="s">
        <v>1</v>
      </c>
      <c r="N336" s="233" t="s">
        <v>41</v>
      </c>
      <c r="O336" s="88"/>
      <c r="P336" s="234">
        <f>O336*H336</f>
        <v>0</v>
      </c>
      <c r="Q336" s="234">
        <v>0</v>
      </c>
      <c r="R336" s="234">
        <f>Q336*H336</f>
        <v>0</v>
      </c>
      <c r="S336" s="234">
        <v>0</v>
      </c>
      <c r="T336" s="235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36" t="s">
        <v>116</v>
      </c>
      <c r="AT336" s="236" t="s">
        <v>111</v>
      </c>
      <c r="AU336" s="236" t="s">
        <v>83</v>
      </c>
      <c r="AY336" s="14" t="s">
        <v>108</v>
      </c>
      <c r="BE336" s="237">
        <f>IF(N336="základní",J336,0)</f>
        <v>0</v>
      </c>
      <c r="BF336" s="237">
        <f>IF(N336="snížená",J336,0)</f>
        <v>0</v>
      </c>
      <c r="BG336" s="237">
        <f>IF(N336="zákl. přenesená",J336,0)</f>
        <v>0</v>
      </c>
      <c r="BH336" s="237">
        <f>IF(N336="sníž. přenesená",J336,0)</f>
        <v>0</v>
      </c>
      <c r="BI336" s="237">
        <f>IF(N336="nulová",J336,0)</f>
        <v>0</v>
      </c>
      <c r="BJ336" s="14" t="s">
        <v>81</v>
      </c>
      <c r="BK336" s="237">
        <f>ROUND(I336*H336,2)</f>
        <v>0</v>
      </c>
      <c r="BL336" s="14" t="s">
        <v>116</v>
      </c>
      <c r="BM336" s="236" t="s">
        <v>514</v>
      </c>
    </row>
    <row r="337" s="2" customFormat="1">
      <c r="A337" s="35"/>
      <c r="B337" s="36"/>
      <c r="C337" s="37"/>
      <c r="D337" s="238" t="s">
        <v>118</v>
      </c>
      <c r="E337" s="37"/>
      <c r="F337" s="239" t="s">
        <v>300</v>
      </c>
      <c r="G337" s="37"/>
      <c r="H337" s="37"/>
      <c r="I337" s="135"/>
      <c r="J337" s="37"/>
      <c r="K337" s="37"/>
      <c r="L337" s="41"/>
      <c r="M337" s="240"/>
      <c r="N337" s="241"/>
      <c r="O337" s="88"/>
      <c r="P337" s="88"/>
      <c r="Q337" s="88"/>
      <c r="R337" s="88"/>
      <c r="S337" s="88"/>
      <c r="T337" s="89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T337" s="14" t="s">
        <v>118</v>
      </c>
      <c r="AU337" s="14" t="s">
        <v>83</v>
      </c>
    </row>
    <row r="338" s="2" customFormat="1" ht="16.5" customHeight="1">
      <c r="A338" s="35"/>
      <c r="B338" s="36"/>
      <c r="C338" s="225" t="s">
        <v>515</v>
      </c>
      <c r="D338" s="225" t="s">
        <v>111</v>
      </c>
      <c r="E338" s="226" t="s">
        <v>303</v>
      </c>
      <c r="F338" s="227" t="s">
        <v>304</v>
      </c>
      <c r="G338" s="228" t="s">
        <v>167</v>
      </c>
      <c r="H338" s="229">
        <v>60</v>
      </c>
      <c r="I338" s="230"/>
      <c r="J338" s="231">
        <f>ROUND(I338*H338,2)</f>
        <v>0</v>
      </c>
      <c r="K338" s="227" t="s">
        <v>124</v>
      </c>
      <c r="L338" s="41"/>
      <c r="M338" s="232" t="s">
        <v>1</v>
      </c>
      <c r="N338" s="233" t="s">
        <v>41</v>
      </c>
      <c r="O338" s="88"/>
      <c r="P338" s="234">
        <f>O338*H338</f>
        <v>0</v>
      </c>
      <c r="Q338" s="234">
        <v>0</v>
      </c>
      <c r="R338" s="234">
        <f>Q338*H338</f>
        <v>0</v>
      </c>
      <c r="S338" s="234">
        <v>0</v>
      </c>
      <c r="T338" s="235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36" t="s">
        <v>116</v>
      </c>
      <c r="AT338" s="236" t="s">
        <v>111</v>
      </c>
      <c r="AU338" s="236" t="s">
        <v>83</v>
      </c>
      <c r="AY338" s="14" t="s">
        <v>108</v>
      </c>
      <c r="BE338" s="237">
        <f>IF(N338="základní",J338,0)</f>
        <v>0</v>
      </c>
      <c r="BF338" s="237">
        <f>IF(N338="snížená",J338,0)</f>
        <v>0</v>
      </c>
      <c r="BG338" s="237">
        <f>IF(N338="zákl. přenesená",J338,0)</f>
        <v>0</v>
      </c>
      <c r="BH338" s="237">
        <f>IF(N338="sníž. přenesená",J338,0)</f>
        <v>0</v>
      </c>
      <c r="BI338" s="237">
        <f>IF(N338="nulová",J338,0)</f>
        <v>0</v>
      </c>
      <c r="BJ338" s="14" t="s">
        <v>81</v>
      </c>
      <c r="BK338" s="237">
        <f>ROUND(I338*H338,2)</f>
        <v>0</v>
      </c>
      <c r="BL338" s="14" t="s">
        <v>116</v>
      </c>
      <c r="BM338" s="236" t="s">
        <v>516</v>
      </c>
    </row>
    <row r="339" s="2" customFormat="1">
      <c r="A339" s="35"/>
      <c r="B339" s="36"/>
      <c r="C339" s="37"/>
      <c r="D339" s="238" t="s">
        <v>118</v>
      </c>
      <c r="E339" s="37"/>
      <c r="F339" s="239" t="s">
        <v>304</v>
      </c>
      <c r="G339" s="37"/>
      <c r="H339" s="37"/>
      <c r="I339" s="135"/>
      <c r="J339" s="37"/>
      <c r="K339" s="37"/>
      <c r="L339" s="41"/>
      <c r="M339" s="240"/>
      <c r="N339" s="241"/>
      <c r="O339" s="88"/>
      <c r="P339" s="88"/>
      <c r="Q339" s="88"/>
      <c r="R339" s="88"/>
      <c r="S339" s="88"/>
      <c r="T339" s="89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T339" s="14" t="s">
        <v>118</v>
      </c>
      <c r="AU339" s="14" t="s">
        <v>83</v>
      </c>
    </row>
    <row r="340" s="2" customFormat="1" ht="21.75" customHeight="1">
      <c r="A340" s="35"/>
      <c r="B340" s="36"/>
      <c r="C340" s="225" t="s">
        <v>517</v>
      </c>
      <c r="D340" s="225" t="s">
        <v>111</v>
      </c>
      <c r="E340" s="226" t="s">
        <v>307</v>
      </c>
      <c r="F340" s="227" t="s">
        <v>308</v>
      </c>
      <c r="G340" s="228" t="s">
        <v>309</v>
      </c>
      <c r="H340" s="229">
        <v>15</v>
      </c>
      <c r="I340" s="230"/>
      <c r="J340" s="231">
        <f>ROUND(I340*H340,2)</f>
        <v>0</v>
      </c>
      <c r="K340" s="227" t="s">
        <v>124</v>
      </c>
      <c r="L340" s="41"/>
      <c r="M340" s="232" t="s">
        <v>1</v>
      </c>
      <c r="N340" s="233" t="s">
        <v>41</v>
      </c>
      <c r="O340" s="88"/>
      <c r="P340" s="234">
        <f>O340*H340</f>
        <v>0</v>
      </c>
      <c r="Q340" s="234">
        <v>0</v>
      </c>
      <c r="R340" s="234">
        <f>Q340*H340</f>
        <v>0</v>
      </c>
      <c r="S340" s="234">
        <v>0</v>
      </c>
      <c r="T340" s="235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36" t="s">
        <v>116</v>
      </c>
      <c r="AT340" s="236" t="s">
        <v>111</v>
      </c>
      <c r="AU340" s="236" t="s">
        <v>83</v>
      </c>
      <c r="AY340" s="14" t="s">
        <v>108</v>
      </c>
      <c r="BE340" s="237">
        <f>IF(N340="základní",J340,0)</f>
        <v>0</v>
      </c>
      <c r="BF340" s="237">
        <f>IF(N340="snížená",J340,0)</f>
        <v>0</v>
      </c>
      <c r="BG340" s="237">
        <f>IF(N340="zákl. přenesená",J340,0)</f>
        <v>0</v>
      </c>
      <c r="BH340" s="237">
        <f>IF(N340="sníž. přenesená",J340,0)</f>
        <v>0</v>
      </c>
      <c r="BI340" s="237">
        <f>IF(N340="nulová",J340,0)</f>
        <v>0</v>
      </c>
      <c r="BJ340" s="14" t="s">
        <v>81</v>
      </c>
      <c r="BK340" s="237">
        <f>ROUND(I340*H340,2)</f>
        <v>0</v>
      </c>
      <c r="BL340" s="14" t="s">
        <v>116</v>
      </c>
      <c r="BM340" s="236" t="s">
        <v>518</v>
      </c>
    </row>
    <row r="341" s="2" customFormat="1">
      <c r="A341" s="35"/>
      <c r="B341" s="36"/>
      <c r="C341" s="37"/>
      <c r="D341" s="238" t="s">
        <v>118</v>
      </c>
      <c r="E341" s="37"/>
      <c r="F341" s="239" t="s">
        <v>311</v>
      </c>
      <c r="G341" s="37"/>
      <c r="H341" s="37"/>
      <c r="I341" s="135"/>
      <c r="J341" s="37"/>
      <c r="K341" s="37"/>
      <c r="L341" s="41"/>
      <c r="M341" s="240"/>
      <c r="N341" s="241"/>
      <c r="O341" s="88"/>
      <c r="P341" s="88"/>
      <c r="Q341" s="88"/>
      <c r="R341" s="88"/>
      <c r="S341" s="88"/>
      <c r="T341" s="89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T341" s="14" t="s">
        <v>118</v>
      </c>
      <c r="AU341" s="14" t="s">
        <v>83</v>
      </c>
    </row>
    <row r="342" s="2" customFormat="1" ht="21.75" customHeight="1">
      <c r="A342" s="35"/>
      <c r="B342" s="36"/>
      <c r="C342" s="225" t="s">
        <v>519</v>
      </c>
      <c r="D342" s="225" t="s">
        <v>111</v>
      </c>
      <c r="E342" s="226" t="s">
        <v>313</v>
      </c>
      <c r="F342" s="227" t="s">
        <v>314</v>
      </c>
      <c r="G342" s="228" t="s">
        <v>309</v>
      </c>
      <c r="H342" s="229">
        <v>20</v>
      </c>
      <c r="I342" s="230"/>
      <c r="J342" s="231">
        <f>ROUND(I342*H342,2)</f>
        <v>0</v>
      </c>
      <c r="K342" s="227" t="s">
        <v>124</v>
      </c>
      <c r="L342" s="41"/>
      <c r="M342" s="232" t="s">
        <v>1</v>
      </c>
      <c r="N342" s="233" t="s">
        <v>41</v>
      </c>
      <c r="O342" s="88"/>
      <c r="P342" s="234">
        <f>O342*H342</f>
        <v>0</v>
      </c>
      <c r="Q342" s="234">
        <v>0</v>
      </c>
      <c r="R342" s="234">
        <f>Q342*H342</f>
        <v>0</v>
      </c>
      <c r="S342" s="234">
        <v>0</v>
      </c>
      <c r="T342" s="235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36" t="s">
        <v>116</v>
      </c>
      <c r="AT342" s="236" t="s">
        <v>111</v>
      </c>
      <c r="AU342" s="236" t="s">
        <v>83</v>
      </c>
      <c r="AY342" s="14" t="s">
        <v>108</v>
      </c>
      <c r="BE342" s="237">
        <f>IF(N342="základní",J342,0)</f>
        <v>0</v>
      </c>
      <c r="BF342" s="237">
        <f>IF(N342="snížená",J342,0)</f>
        <v>0</v>
      </c>
      <c r="BG342" s="237">
        <f>IF(N342="zákl. přenesená",J342,0)</f>
        <v>0</v>
      </c>
      <c r="BH342" s="237">
        <f>IF(N342="sníž. přenesená",J342,0)</f>
        <v>0</v>
      </c>
      <c r="BI342" s="237">
        <f>IF(N342="nulová",J342,0)</f>
        <v>0</v>
      </c>
      <c r="BJ342" s="14" t="s">
        <v>81</v>
      </c>
      <c r="BK342" s="237">
        <f>ROUND(I342*H342,2)</f>
        <v>0</v>
      </c>
      <c r="BL342" s="14" t="s">
        <v>116</v>
      </c>
      <c r="BM342" s="236" t="s">
        <v>520</v>
      </c>
    </row>
    <row r="343" s="2" customFormat="1">
      <c r="A343" s="35"/>
      <c r="B343" s="36"/>
      <c r="C343" s="37"/>
      <c r="D343" s="238" t="s">
        <v>118</v>
      </c>
      <c r="E343" s="37"/>
      <c r="F343" s="239" t="s">
        <v>316</v>
      </c>
      <c r="G343" s="37"/>
      <c r="H343" s="37"/>
      <c r="I343" s="135"/>
      <c r="J343" s="37"/>
      <c r="K343" s="37"/>
      <c r="L343" s="41"/>
      <c r="M343" s="240"/>
      <c r="N343" s="241"/>
      <c r="O343" s="88"/>
      <c r="P343" s="88"/>
      <c r="Q343" s="88"/>
      <c r="R343" s="88"/>
      <c r="S343" s="88"/>
      <c r="T343" s="89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T343" s="14" t="s">
        <v>118</v>
      </c>
      <c r="AU343" s="14" t="s">
        <v>83</v>
      </c>
    </row>
    <row r="344" s="2" customFormat="1" ht="16.5" customHeight="1">
      <c r="A344" s="35"/>
      <c r="B344" s="36"/>
      <c r="C344" s="225" t="s">
        <v>521</v>
      </c>
      <c r="D344" s="225" t="s">
        <v>111</v>
      </c>
      <c r="E344" s="226" t="s">
        <v>318</v>
      </c>
      <c r="F344" s="227" t="s">
        <v>319</v>
      </c>
      <c r="G344" s="228" t="s">
        <v>141</v>
      </c>
      <c r="H344" s="229">
        <v>1</v>
      </c>
      <c r="I344" s="230"/>
      <c r="J344" s="231">
        <f>ROUND(I344*H344,2)</f>
        <v>0</v>
      </c>
      <c r="K344" s="227" t="s">
        <v>124</v>
      </c>
      <c r="L344" s="41"/>
      <c r="M344" s="232" t="s">
        <v>1</v>
      </c>
      <c r="N344" s="233" t="s">
        <v>41</v>
      </c>
      <c r="O344" s="88"/>
      <c r="P344" s="234">
        <f>O344*H344</f>
        <v>0</v>
      </c>
      <c r="Q344" s="234">
        <v>0</v>
      </c>
      <c r="R344" s="234">
        <f>Q344*H344</f>
        <v>0</v>
      </c>
      <c r="S344" s="234">
        <v>0</v>
      </c>
      <c r="T344" s="235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36" t="s">
        <v>116</v>
      </c>
      <c r="AT344" s="236" t="s">
        <v>111</v>
      </c>
      <c r="AU344" s="236" t="s">
        <v>83</v>
      </c>
      <c r="AY344" s="14" t="s">
        <v>108</v>
      </c>
      <c r="BE344" s="237">
        <f>IF(N344="základní",J344,0)</f>
        <v>0</v>
      </c>
      <c r="BF344" s="237">
        <f>IF(N344="snížená",J344,0)</f>
        <v>0</v>
      </c>
      <c r="BG344" s="237">
        <f>IF(N344="zákl. přenesená",J344,0)</f>
        <v>0</v>
      </c>
      <c r="BH344" s="237">
        <f>IF(N344="sníž. přenesená",J344,0)</f>
        <v>0</v>
      </c>
      <c r="BI344" s="237">
        <f>IF(N344="nulová",J344,0)</f>
        <v>0</v>
      </c>
      <c r="BJ344" s="14" t="s">
        <v>81</v>
      </c>
      <c r="BK344" s="237">
        <f>ROUND(I344*H344,2)</f>
        <v>0</v>
      </c>
      <c r="BL344" s="14" t="s">
        <v>116</v>
      </c>
      <c r="BM344" s="236" t="s">
        <v>522</v>
      </c>
    </row>
    <row r="345" s="2" customFormat="1">
      <c r="A345" s="35"/>
      <c r="B345" s="36"/>
      <c r="C345" s="37"/>
      <c r="D345" s="238" t="s">
        <v>118</v>
      </c>
      <c r="E345" s="37"/>
      <c r="F345" s="239" t="s">
        <v>319</v>
      </c>
      <c r="G345" s="37"/>
      <c r="H345" s="37"/>
      <c r="I345" s="135"/>
      <c r="J345" s="37"/>
      <c r="K345" s="37"/>
      <c r="L345" s="41"/>
      <c r="M345" s="240"/>
      <c r="N345" s="241"/>
      <c r="O345" s="88"/>
      <c r="P345" s="88"/>
      <c r="Q345" s="88"/>
      <c r="R345" s="88"/>
      <c r="S345" s="88"/>
      <c r="T345" s="89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T345" s="14" t="s">
        <v>118</v>
      </c>
      <c r="AU345" s="14" t="s">
        <v>83</v>
      </c>
    </row>
    <row r="346" s="2" customFormat="1" ht="21.75" customHeight="1">
      <c r="A346" s="35"/>
      <c r="B346" s="36"/>
      <c r="C346" s="225" t="s">
        <v>523</v>
      </c>
      <c r="D346" s="225" t="s">
        <v>111</v>
      </c>
      <c r="E346" s="226" t="s">
        <v>524</v>
      </c>
      <c r="F346" s="227" t="s">
        <v>525</v>
      </c>
      <c r="G346" s="228" t="s">
        <v>141</v>
      </c>
      <c r="H346" s="229">
        <v>1</v>
      </c>
      <c r="I346" s="230"/>
      <c r="J346" s="231">
        <f>ROUND(I346*H346,2)</f>
        <v>0</v>
      </c>
      <c r="K346" s="227" t="s">
        <v>124</v>
      </c>
      <c r="L346" s="41"/>
      <c r="M346" s="232" t="s">
        <v>1</v>
      </c>
      <c r="N346" s="233" t="s">
        <v>41</v>
      </c>
      <c r="O346" s="88"/>
      <c r="P346" s="234">
        <f>O346*H346</f>
        <v>0</v>
      </c>
      <c r="Q346" s="234">
        <v>0</v>
      </c>
      <c r="R346" s="234">
        <f>Q346*H346</f>
        <v>0</v>
      </c>
      <c r="S346" s="234">
        <v>0</v>
      </c>
      <c r="T346" s="235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236" t="s">
        <v>116</v>
      </c>
      <c r="AT346" s="236" t="s">
        <v>111</v>
      </c>
      <c r="AU346" s="236" t="s">
        <v>83</v>
      </c>
      <c r="AY346" s="14" t="s">
        <v>108</v>
      </c>
      <c r="BE346" s="237">
        <f>IF(N346="základní",J346,0)</f>
        <v>0</v>
      </c>
      <c r="BF346" s="237">
        <f>IF(N346="snížená",J346,0)</f>
        <v>0</v>
      </c>
      <c r="BG346" s="237">
        <f>IF(N346="zákl. přenesená",J346,0)</f>
        <v>0</v>
      </c>
      <c r="BH346" s="237">
        <f>IF(N346="sníž. přenesená",J346,0)</f>
        <v>0</v>
      </c>
      <c r="BI346" s="237">
        <f>IF(N346="nulová",J346,0)</f>
        <v>0</v>
      </c>
      <c r="BJ346" s="14" t="s">
        <v>81</v>
      </c>
      <c r="BK346" s="237">
        <f>ROUND(I346*H346,2)</f>
        <v>0</v>
      </c>
      <c r="BL346" s="14" t="s">
        <v>116</v>
      </c>
      <c r="BM346" s="236" t="s">
        <v>526</v>
      </c>
    </row>
    <row r="347" s="2" customFormat="1">
      <c r="A347" s="35"/>
      <c r="B347" s="36"/>
      <c r="C347" s="37"/>
      <c r="D347" s="238" t="s">
        <v>118</v>
      </c>
      <c r="E347" s="37"/>
      <c r="F347" s="239" t="s">
        <v>525</v>
      </c>
      <c r="G347" s="37"/>
      <c r="H347" s="37"/>
      <c r="I347" s="135"/>
      <c r="J347" s="37"/>
      <c r="K347" s="37"/>
      <c r="L347" s="41"/>
      <c r="M347" s="240"/>
      <c r="N347" s="241"/>
      <c r="O347" s="88"/>
      <c r="P347" s="88"/>
      <c r="Q347" s="88"/>
      <c r="R347" s="88"/>
      <c r="S347" s="88"/>
      <c r="T347" s="89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T347" s="14" t="s">
        <v>118</v>
      </c>
      <c r="AU347" s="14" t="s">
        <v>83</v>
      </c>
    </row>
    <row r="348" s="2" customFormat="1" ht="16.5" customHeight="1">
      <c r="A348" s="35"/>
      <c r="B348" s="36"/>
      <c r="C348" s="225" t="s">
        <v>527</v>
      </c>
      <c r="D348" s="225" t="s">
        <v>111</v>
      </c>
      <c r="E348" s="226" t="s">
        <v>326</v>
      </c>
      <c r="F348" s="227" t="s">
        <v>327</v>
      </c>
      <c r="G348" s="228" t="s">
        <v>309</v>
      </c>
      <c r="H348" s="229">
        <v>8</v>
      </c>
      <c r="I348" s="230"/>
      <c r="J348" s="231">
        <f>ROUND(I348*H348,2)</f>
        <v>0</v>
      </c>
      <c r="K348" s="227" t="s">
        <v>124</v>
      </c>
      <c r="L348" s="41"/>
      <c r="M348" s="232" t="s">
        <v>1</v>
      </c>
      <c r="N348" s="233" t="s">
        <v>41</v>
      </c>
      <c r="O348" s="88"/>
      <c r="P348" s="234">
        <f>O348*H348</f>
        <v>0</v>
      </c>
      <c r="Q348" s="234">
        <v>0</v>
      </c>
      <c r="R348" s="234">
        <f>Q348*H348</f>
        <v>0</v>
      </c>
      <c r="S348" s="234">
        <v>0</v>
      </c>
      <c r="T348" s="235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36" t="s">
        <v>116</v>
      </c>
      <c r="AT348" s="236" t="s">
        <v>111</v>
      </c>
      <c r="AU348" s="236" t="s">
        <v>83</v>
      </c>
      <c r="AY348" s="14" t="s">
        <v>108</v>
      </c>
      <c r="BE348" s="237">
        <f>IF(N348="základní",J348,0)</f>
        <v>0</v>
      </c>
      <c r="BF348" s="237">
        <f>IF(N348="snížená",J348,0)</f>
        <v>0</v>
      </c>
      <c r="BG348" s="237">
        <f>IF(N348="zákl. přenesená",J348,0)</f>
        <v>0</v>
      </c>
      <c r="BH348" s="237">
        <f>IF(N348="sníž. přenesená",J348,0)</f>
        <v>0</v>
      </c>
      <c r="BI348" s="237">
        <f>IF(N348="nulová",J348,0)</f>
        <v>0</v>
      </c>
      <c r="BJ348" s="14" t="s">
        <v>81</v>
      </c>
      <c r="BK348" s="237">
        <f>ROUND(I348*H348,2)</f>
        <v>0</v>
      </c>
      <c r="BL348" s="14" t="s">
        <v>116</v>
      </c>
      <c r="BM348" s="236" t="s">
        <v>528</v>
      </c>
    </row>
    <row r="349" s="2" customFormat="1">
      <c r="A349" s="35"/>
      <c r="B349" s="36"/>
      <c r="C349" s="37"/>
      <c r="D349" s="238" t="s">
        <v>118</v>
      </c>
      <c r="E349" s="37"/>
      <c r="F349" s="239" t="s">
        <v>329</v>
      </c>
      <c r="G349" s="37"/>
      <c r="H349" s="37"/>
      <c r="I349" s="135"/>
      <c r="J349" s="37"/>
      <c r="K349" s="37"/>
      <c r="L349" s="41"/>
      <c r="M349" s="240"/>
      <c r="N349" s="241"/>
      <c r="O349" s="88"/>
      <c r="P349" s="88"/>
      <c r="Q349" s="88"/>
      <c r="R349" s="88"/>
      <c r="S349" s="88"/>
      <c r="T349" s="89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T349" s="14" t="s">
        <v>118</v>
      </c>
      <c r="AU349" s="14" t="s">
        <v>83</v>
      </c>
    </row>
    <row r="350" s="2" customFormat="1" ht="21.75" customHeight="1">
      <c r="A350" s="35"/>
      <c r="B350" s="36"/>
      <c r="C350" s="225" t="s">
        <v>529</v>
      </c>
      <c r="D350" s="225" t="s">
        <v>111</v>
      </c>
      <c r="E350" s="226" t="s">
        <v>530</v>
      </c>
      <c r="F350" s="227" t="s">
        <v>531</v>
      </c>
      <c r="G350" s="228" t="s">
        <v>309</v>
      </c>
      <c r="H350" s="229">
        <v>20</v>
      </c>
      <c r="I350" s="230"/>
      <c r="J350" s="231">
        <f>ROUND(I350*H350,2)</f>
        <v>0</v>
      </c>
      <c r="K350" s="227" t="s">
        <v>124</v>
      </c>
      <c r="L350" s="41"/>
      <c r="M350" s="232" t="s">
        <v>1</v>
      </c>
      <c r="N350" s="233" t="s">
        <v>41</v>
      </c>
      <c r="O350" s="88"/>
      <c r="P350" s="234">
        <f>O350*H350</f>
        <v>0</v>
      </c>
      <c r="Q350" s="234">
        <v>0</v>
      </c>
      <c r="R350" s="234">
        <f>Q350*H350</f>
        <v>0</v>
      </c>
      <c r="S350" s="234">
        <v>0</v>
      </c>
      <c r="T350" s="235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236" t="s">
        <v>116</v>
      </c>
      <c r="AT350" s="236" t="s">
        <v>111</v>
      </c>
      <c r="AU350" s="236" t="s">
        <v>83</v>
      </c>
      <c r="AY350" s="14" t="s">
        <v>108</v>
      </c>
      <c r="BE350" s="237">
        <f>IF(N350="základní",J350,0)</f>
        <v>0</v>
      </c>
      <c r="BF350" s="237">
        <f>IF(N350="snížená",J350,0)</f>
        <v>0</v>
      </c>
      <c r="BG350" s="237">
        <f>IF(N350="zákl. přenesená",J350,0)</f>
        <v>0</v>
      </c>
      <c r="BH350" s="237">
        <f>IF(N350="sníž. přenesená",J350,0)</f>
        <v>0</v>
      </c>
      <c r="BI350" s="237">
        <f>IF(N350="nulová",J350,0)</f>
        <v>0</v>
      </c>
      <c r="BJ350" s="14" t="s">
        <v>81</v>
      </c>
      <c r="BK350" s="237">
        <f>ROUND(I350*H350,2)</f>
        <v>0</v>
      </c>
      <c r="BL350" s="14" t="s">
        <v>116</v>
      </c>
      <c r="BM350" s="236" t="s">
        <v>532</v>
      </c>
    </row>
    <row r="351" s="2" customFormat="1">
      <c r="A351" s="35"/>
      <c r="B351" s="36"/>
      <c r="C351" s="37"/>
      <c r="D351" s="238" t="s">
        <v>118</v>
      </c>
      <c r="E351" s="37"/>
      <c r="F351" s="239" t="s">
        <v>533</v>
      </c>
      <c r="G351" s="37"/>
      <c r="H351" s="37"/>
      <c r="I351" s="135"/>
      <c r="J351" s="37"/>
      <c r="K351" s="37"/>
      <c r="L351" s="41"/>
      <c r="M351" s="240"/>
      <c r="N351" s="241"/>
      <c r="O351" s="88"/>
      <c r="P351" s="88"/>
      <c r="Q351" s="88"/>
      <c r="R351" s="88"/>
      <c r="S351" s="88"/>
      <c r="T351" s="89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T351" s="14" t="s">
        <v>118</v>
      </c>
      <c r="AU351" s="14" t="s">
        <v>83</v>
      </c>
    </row>
    <row r="352" s="2" customFormat="1" ht="16.5" customHeight="1">
      <c r="A352" s="35"/>
      <c r="B352" s="36"/>
      <c r="C352" s="225" t="s">
        <v>534</v>
      </c>
      <c r="D352" s="225" t="s">
        <v>111</v>
      </c>
      <c r="E352" s="226" t="s">
        <v>535</v>
      </c>
      <c r="F352" s="227" t="s">
        <v>536</v>
      </c>
      <c r="G352" s="228" t="s">
        <v>292</v>
      </c>
      <c r="H352" s="229">
        <v>10</v>
      </c>
      <c r="I352" s="230"/>
      <c r="J352" s="231">
        <f>ROUND(I352*H352,2)</f>
        <v>0</v>
      </c>
      <c r="K352" s="227" t="s">
        <v>124</v>
      </c>
      <c r="L352" s="41"/>
      <c r="M352" s="232" t="s">
        <v>1</v>
      </c>
      <c r="N352" s="233" t="s">
        <v>41</v>
      </c>
      <c r="O352" s="88"/>
      <c r="P352" s="234">
        <f>O352*H352</f>
        <v>0</v>
      </c>
      <c r="Q352" s="234">
        <v>0</v>
      </c>
      <c r="R352" s="234">
        <f>Q352*H352</f>
        <v>0</v>
      </c>
      <c r="S352" s="234">
        <v>0</v>
      </c>
      <c r="T352" s="235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236" t="s">
        <v>116</v>
      </c>
      <c r="AT352" s="236" t="s">
        <v>111</v>
      </c>
      <c r="AU352" s="236" t="s">
        <v>83</v>
      </c>
      <c r="AY352" s="14" t="s">
        <v>108</v>
      </c>
      <c r="BE352" s="237">
        <f>IF(N352="základní",J352,0)</f>
        <v>0</v>
      </c>
      <c r="BF352" s="237">
        <f>IF(N352="snížená",J352,0)</f>
        <v>0</v>
      </c>
      <c r="BG352" s="237">
        <f>IF(N352="zákl. přenesená",J352,0)</f>
        <v>0</v>
      </c>
      <c r="BH352" s="237">
        <f>IF(N352="sníž. přenesená",J352,0)</f>
        <v>0</v>
      </c>
      <c r="BI352" s="237">
        <f>IF(N352="nulová",J352,0)</f>
        <v>0</v>
      </c>
      <c r="BJ352" s="14" t="s">
        <v>81</v>
      </c>
      <c r="BK352" s="237">
        <f>ROUND(I352*H352,2)</f>
        <v>0</v>
      </c>
      <c r="BL352" s="14" t="s">
        <v>116</v>
      </c>
      <c r="BM352" s="236" t="s">
        <v>537</v>
      </c>
    </row>
    <row r="353" s="2" customFormat="1" ht="21.75" customHeight="1">
      <c r="A353" s="35"/>
      <c r="B353" s="36"/>
      <c r="C353" s="225" t="s">
        <v>538</v>
      </c>
      <c r="D353" s="225" t="s">
        <v>111</v>
      </c>
      <c r="E353" s="226" t="s">
        <v>539</v>
      </c>
      <c r="F353" s="227" t="s">
        <v>540</v>
      </c>
      <c r="G353" s="228" t="s">
        <v>147</v>
      </c>
      <c r="H353" s="229">
        <v>26</v>
      </c>
      <c r="I353" s="230"/>
      <c r="J353" s="231">
        <f>ROUND(I353*H353,2)</f>
        <v>0</v>
      </c>
      <c r="K353" s="227" t="s">
        <v>124</v>
      </c>
      <c r="L353" s="41"/>
      <c r="M353" s="232" t="s">
        <v>1</v>
      </c>
      <c r="N353" s="233" t="s">
        <v>41</v>
      </c>
      <c r="O353" s="88"/>
      <c r="P353" s="234">
        <f>O353*H353</f>
        <v>0</v>
      </c>
      <c r="Q353" s="234">
        <v>0</v>
      </c>
      <c r="R353" s="234">
        <f>Q353*H353</f>
        <v>0</v>
      </c>
      <c r="S353" s="234">
        <v>0</v>
      </c>
      <c r="T353" s="235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36" t="s">
        <v>116</v>
      </c>
      <c r="AT353" s="236" t="s">
        <v>111</v>
      </c>
      <c r="AU353" s="236" t="s">
        <v>83</v>
      </c>
      <c r="AY353" s="14" t="s">
        <v>108</v>
      </c>
      <c r="BE353" s="237">
        <f>IF(N353="základní",J353,0)</f>
        <v>0</v>
      </c>
      <c r="BF353" s="237">
        <f>IF(N353="snížená",J353,0)</f>
        <v>0</v>
      </c>
      <c r="BG353" s="237">
        <f>IF(N353="zákl. přenesená",J353,0)</f>
        <v>0</v>
      </c>
      <c r="BH353" s="237">
        <f>IF(N353="sníž. přenesená",J353,0)</f>
        <v>0</v>
      </c>
      <c r="BI353" s="237">
        <f>IF(N353="nulová",J353,0)</f>
        <v>0</v>
      </c>
      <c r="BJ353" s="14" t="s">
        <v>81</v>
      </c>
      <c r="BK353" s="237">
        <f>ROUND(I353*H353,2)</f>
        <v>0</v>
      </c>
      <c r="BL353" s="14" t="s">
        <v>116</v>
      </c>
      <c r="BM353" s="236" t="s">
        <v>541</v>
      </c>
    </row>
    <row r="354" s="2" customFormat="1">
      <c r="A354" s="35"/>
      <c r="B354" s="36"/>
      <c r="C354" s="37"/>
      <c r="D354" s="238" t="s">
        <v>118</v>
      </c>
      <c r="E354" s="37"/>
      <c r="F354" s="239" t="s">
        <v>540</v>
      </c>
      <c r="G354" s="37"/>
      <c r="H354" s="37"/>
      <c r="I354" s="135"/>
      <c r="J354" s="37"/>
      <c r="K354" s="37"/>
      <c r="L354" s="41"/>
      <c r="M354" s="253"/>
      <c r="N354" s="254"/>
      <c r="O354" s="255"/>
      <c r="P354" s="255"/>
      <c r="Q354" s="255"/>
      <c r="R354" s="255"/>
      <c r="S354" s="255"/>
      <c r="T354" s="256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T354" s="14" t="s">
        <v>118</v>
      </c>
      <c r="AU354" s="14" t="s">
        <v>83</v>
      </c>
    </row>
    <row r="355" s="2" customFormat="1" ht="6.96" customHeight="1">
      <c r="A355" s="35"/>
      <c r="B355" s="63"/>
      <c r="C355" s="64"/>
      <c r="D355" s="64"/>
      <c r="E355" s="64"/>
      <c r="F355" s="64"/>
      <c r="G355" s="64"/>
      <c r="H355" s="64"/>
      <c r="I355" s="174"/>
      <c r="J355" s="64"/>
      <c r="K355" s="64"/>
      <c r="L355" s="41"/>
      <c r="M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</row>
  </sheetData>
  <sheetProtection sheet="1" autoFilter="0" formatColumns="0" formatRows="0" objects="1" scenarios="1" spinCount="100000" saltValue="DIyhwZ98VRwNaWUmOWqNw5YeqgbjN2ye2oNBMmHPKDdfgS2ZLfNMB/oXs29IDtjfUw0qcm0OIJAQ1pEEvO7G8Q==" hashValue="9pUMEPGG/feH7fF29ti8LGjIbHVXgB+RhBnP8zquwbUuEYGqYUq24tQ1BitYlaSeRxeeoWuj+fRQrgAU34IdBg==" algorithmName="SHA-512" password="CC35"/>
  <autoFilter ref="C115:K354"/>
  <mergeCells count="6">
    <mergeCell ref="E7:H7"/>
    <mergeCell ref="E16:H16"/>
    <mergeCell ref="E25:H25"/>
    <mergeCell ref="E85:H85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PETRA\Petra</dc:creator>
  <cp:lastModifiedBy>PETRA\Petra</cp:lastModifiedBy>
  <dcterms:created xsi:type="dcterms:W3CDTF">2020-06-04T20:18:53Z</dcterms:created>
  <dcterms:modified xsi:type="dcterms:W3CDTF">2020-06-04T20:18:58Z</dcterms:modified>
</cp:coreProperties>
</file>